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opic\21 Participation Jobsearch and Mobility\Output_Tables\2021\Data Cubes\Publication\2021\"/>
    </mc:Choice>
  </mc:AlternateContent>
  <xr:revisionPtr revIDLastSave="0" documentId="13_ncr:1_{25AA1886-E99D-4569-91C0-606AB0694329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ontents" sheetId="5" r:id="rId1"/>
    <sheet name="Table 20.1" sheetId="6" r:id="rId2"/>
    <sheet name="Table 20.2" sheetId="7" r:id="rId3"/>
    <sheet name="Index" sheetId="4" r:id="rId4"/>
    <sheet name="Data1" sheetId="1" r:id="rId5"/>
    <sheet name="Data2" sheetId="2" r:id="rId6"/>
  </sheets>
  <definedNames>
    <definedName name="A124835706F">Data2!$CP$1:$CP$10,Data2!$CP$11:$CP$17</definedName>
    <definedName name="A124835706F_Data">Data2!$CP$11:$CP$17</definedName>
    <definedName name="A124835706F_Latest">Data2!$CP$17</definedName>
    <definedName name="A124835710W">Data2!$CW$1:$CW$10,Data2!$CW$11:$CW$17</definedName>
    <definedName name="A124835710W_Data">Data2!$CW$11:$CW$17</definedName>
    <definedName name="A124835710W_Latest">Data2!$CW$17</definedName>
    <definedName name="A124835714F">Data2!$CZ$1:$CZ$10,Data2!$CZ$11:$CZ$17</definedName>
    <definedName name="A124835714F_Data">Data2!$CZ$11:$CZ$17</definedName>
    <definedName name="A124835714F_Latest">Data2!$CZ$17</definedName>
    <definedName name="A124835718R">Data2!$DD$1:$DD$10,Data2!$DD$11:$DD$17</definedName>
    <definedName name="A124835718R_Data">Data2!$DD$11:$DD$17</definedName>
    <definedName name="A124835718R_Latest">Data2!$DD$17</definedName>
    <definedName name="A124835722F">Data2!$DH$1:$DH$10,Data2!$DH$11:$DH$17</definedName>
    <definedName name="A124835722F_Data">Data2!$DH$11:$DH$17</definedName>
    <definedName name="A124835722F_Latest">Data2!$DH$17</definedName>
    <definedName name="A124835726R">Data2!$CQ$1:$CQ$10,Data2!$CQ$11:$CQ$17</definedName>
    <definedName name="A124835726R_Data">Data2!$CQ$11:$CQ$17</definedName>
    <definedName name="A124835726R_Latest">Data2!$CQ$17</definedName>
    <definedName name="A124835730F">Data2!$CS$1:$CS$10,Data2!$CS$11:$CS$17</definedName>
    <definedName name="A124835730F_Data">Data2!$CS$11:$CS$17</definedName>
    <definedName name="A124835730F_Latest">Data2!$CS$17</definedName>
    <definedName name="A124835734R">Data2!$CC$1:$CC$10,Data2!$CC$11:$CC$17</definedName>
    <definedName name="A124835734R_Data">Data2!$CC$11:$CC$17</definedName>
    <definedName name="A124835734R_Latest">Data2!$CC$17</definedName>
    <definedName name="A124835738X">Data2!$DG$1:$DG$10,Data2!$DG$11:$DG$17</definedName>
    <definedName name="A124835738X_Data">Data2!$DG$11:$DG$17</definedName>
    <definedName name="A124835738X_Latest">Data2!$DG$17</definedName>
    <definedName name="A124835742R">Data2!$CK$1:$CK$10,Data2!$CK$11:$CK$17</definedName>
    <definedName name="A124835742R_Data">Data2!$CK$11:$CK$17</definedName>
    <definedName name="A124835742R_Latest">Data2!$CK$17</definedName>
    <definedName name="A124835746X">Data2!$CO$1:$CO$10,Data2!$CO$11:$CO$17</definedName>
    <definedName name="A124835746X_Data">Data2!$CO$11:$CO$17</definedName>
    <definedName name="A124835746X_Latest">Data2!$CO$17</definedName>
    <definedName name="A124835750R">Data2!$DA$1:$DA$10,Data2!$DA$11:$DA$17</definedName>
    <definedName name="A124835750R_Data">Data2!$DA$11:$DA$17</definedName>
    <definedName name="A124835750R_Latest">Data2!$DA$17</definedName>
    <definedName name="A124835754X">Data2!$DI$1:$DI$10,Data2!$DI$11:$DI$17</definedName>
    <definedName name="A124835754X_Data">Data2!$DI$11:$DI$17</definedName>
    <definedName name="A124835754X_Latest">Data2!$DI$17</definedName>
    <definedName name="A124835758J">Data2!$CE$1:$CE$10,Data2!$CE$11:$CE$17</definedName>
    <definedName name="A124835758J_Data">Data2!$CE$11:$CE$17</definedName>
    <definedName name="A124835758J_Latest">Data2!$CE$17</definedName>
    <definedName name="A124835762X">Data2!$CH$1:$CH$10,Data2!$CH$11:$CH$17</definedName>
    <definedName name="A124835762X_Data">Data2!$CH$11:$CH$17</definedName>
    <definedName name="A124835762X_Latest">Data2!$CH$17</definedName>
    <definedName name="A124835766J">Data2!$CI$1:$CI$10,Data2!$CI$11:$CI$17</definedName>
    <definedName name="A124835766J_Data">Data2!$CI$11:$CI$17</definedName>
    <definedName name="A124835766J_Latest">Data2!$CI$17</definedName>
    <definedName name="A124835770X">Data2!$CR$1:$CR$10,Data2!$CR$11:$CR$17</definedName>
    <definedName name="A124835770X_Data">Data2!$CR$11:$CR$17</definedName>
    <definedName name="A124835770X_Latest">Data2!$CR$17</definedName>
    <definedName name="A124835774J">Data2!$CT$1:$CT$10,Data2!$CT$11:$CT$17</definedName>
    <definedName name="A124835774J_Data">Data2!$CT$11:$CT$17</definedName>
    <definedName name="A124835774J_Latest">Data2!$CT$17</definedName>
    <definedName name="A124835778T">Data2!$CU$1:$CU$10,Data2!$CU$11:$CU$17</definedName>
    <definedName name="A124835778T_Data">Data2!$CU$11:$CU$17</definedName>
    <definedName name="A124835778T_Latest">Data2!$CU$17</definedName>
    <definedName name="A124835782J">Data2!$DB$1:$DB$10,Data2!$DB$11:$DB$17</definedName>
    <definedName name="A124835782J_Data">Data2!$DB$11:$DB$17</definedName>
    <definedName name="A124835782J_Latest">Data2!$DB$17</definedName>
    <definedName name="A124835786T">Data2!$CJ$1:$CJ$10,Data2!$CJ$11:$CJ$17</definedName>
    <definedName name="A124835786T_Data">Data2!$CJ$11:$CJ$17</definedName>
    <definedName name="A124835786T_Latest">Data2!$CJ$17</definedName>
    <definedName name="A124835790J">Data2!$CM$1:$CM$10,Data2!$CM$11:$CM$17</definedName>
    <definedName name="A124835790J_Data">Data2!$CM$11:$CM$17</definedName>
    <definedName name="A124835790J_Latest">Data2!$CM$17</definedName>
    <definedName name="A124835794T">Data2!$DE$1:$DE$10,Data2!$DE$11:$DE$17</definedName>
    <definedName name="A124835794T_Data">Data2!$DE$11:$DE$17</definedName>
    <definedName name="A124835794T_Latest">Data2!$DE$17</definedName>
    <definedName name="A124835798A">Data2!$DF$1:$DF$10,Data2!$DF$11:$DF$17</definedName>
    <definedName name="A124835798A_Data">Data2!$DF$11:$DF$17</definedName>
    <definedName name="A124835798A_Latest">Data2!$DF$17</definedName>
    <definedName name="A124835802F">Data2!$CD$1:$CD$10,Data2!$CD$11:$CD$17</definedName>
    <definedName name="A124835802F_Data">Data2!$CD$11:$CD$17</definedName>
    <definedName name="A124835802F_Latest">Data2!$CD$17</definedName>
    <definedName name="A124835806R">Data2!$CF$1:$CF$10,Data2!$CF$11:$CF$17</definedName>
    <definedName name="A124835806R_Data">Data2!$CF$11:$CF$17</definedName>
    <definedName name="A124835806R_Latest">Data2!$CF$17</definedName>
    <definedName name="A124835810F">Data2!$CG$1:$CG$10,Data2!$CG$11:$CG$17</definedName>
    <definedName name="A124835810F_Data">Data2!$CG$11:$CG$17</definedName>
    <definedName name="A124835810F_Latest">Data2!$CG$17</definedName>
    <definedName name="A124835814R">Data2!$CL$1:$CL$10,Data2!$CL$11:$CL$17</definedName>
    <definedName name="A124835814R_Data">Data2!$CL$11:$CL$17</definedName>
    <definedName name="A124835814R_Latest">Data2!$CL$17</definedName>
    <definedName name="A124835818X">Data2!$CX$1:$CX$10,Data2!$CX$11:$CX$17</definedName>
    <definedName name="A124835818X_Data">Data2!$CX$11:$CX$17</definedName>
    <definedName name="A124835818X_Latest">Data2!$CX$17</definedName>
    <definedName name="A124835822R">Data2!$CY$1:$CY$10,Data2!$CY$11:$CY$17</definedName>
    <definedName name="A124835822R_Data">Data2!$CY$11:$CY$17</definedName>
    <definedName name="A124835822R_Latest">Data2!$CY$17</definedName>
    <definedName name="A124835826X">Data2!$CN$1:$CN$10,Data2!$CN$11:$CN$17</definedName>
    <definedName name="A124835826X_Data">Data2!$CN$11:$CN$17</definedName>
    <definedName name="A124835826X_Latest">Data2!$CN$17</definedName>
    <definedName name="A124835830R">Data2!$CV$1:$CV$10,Data2!$CV$11:$CV$17</definedName>
    <definedName name="A124835830R_Data">Data2!$CV$11:$CV$17</definedName>
    <definedName name="A124835830R_Latest">Data2!$CV$17</definedName>
    <definedName name="A124835834X">Data2!$DC$1:$DC$10,Data2!$DC$11:$DC$17</definedName>
    <definedName name="A124835834X_Data">Data2!$DC$11:$DC$17</definedName>
    <definedName name="A124835834X_Latest">Data2!$DC$17</definedName>
    <definedName name="A124835838J">Data2!$DW$1:$DW$10,Data2!$DW$11:$DW$17</definedName>
    <definedName name="A124835838J_Data">Data2!$DW$11:$DW$17</definedName>
    <definedName name="A124835838J_Latest">Data2!$DW$17</definedName>
    <definedName name="A124835842X">Data2!$ED$1:$ED$10,Data2!$ED$11:$ED$17</definedName>
    <definedName name="A124835842X_Data">Data2!$ED$11:$ED$17</definedName>
    <definedName name="A124835842X_Latest">Data2!$ED$17</definedName>
    <definedName name="A124835846J">Data2!$EG$1:$EG$10,Data2!$EG$11:$EG$17</definedName>
    <definedName name="A124835846J_Data">Data2!$EG$11:$EG$17</definedName>
    <definedName name="A124835846J_Latest">Data2!$EG$17</definedName>
    <definedName name="A124835850X">Data2!$EK$1:$EK$10,Data2!$EK$11:$EK$17</definedName>
    <definedName name="A124835850X_Data">Data2!$EK$11:$EK$17</definedName>
    <definedName name="A124835850X_Latest">Data2!$EK$17</definedName>
    <definedName name="A124835854J">Data2!$EO$1:$EO$10,Data2!$EO$11:$EO$17</definedName>
    <definedName name="A124835854J_Data">Data2!$EO$11:$EO$17</definedName>
    <definedName name="A124835854J_Latest">Data2!$EO$17</definedName>
    <definedName name="A124835858T">Data2!$DX$1:$DX$10,Data2!$DX$11:$DX$17</definedName>
    <definedName name="A124835858T_Data">Data2!$DX$11:$DX$17</definedName>
    <definedName name="A124835858T_Latest">Data2!$DX$17</definedName>
    <definedName name="A124835862J">Data2!$DZ$1:$DZ$10,Data2!$DZ$11:$DZ$17</definedName>
    <definedName name="A124835862J_Data">Data2!$DZ$11:$DZ$17</definedName>
    <definedName name="A124835862J_Latest">Data2!$DZ$17</definedName>
    <definedName name="A124835866T">Data2!$DJ$1:$DJ$10,Data2!$DJ$11:$DJ$17</definedName>
    <definedName name="A124835866T_Data">Data2!$DJ$11:$DJ$17</definedName>
    <definedName name="A124835866T_Latest">Data2!$DJ$17</definedName>
    <definedName name="A124835870J">Data2!$EN$1:$EN$10,Data2!$EN$11:$EN$17</definedName>
    <definedName name="A124835870J_Data">Data2!$EN$11:$EN$17</definedName>
    <definedName name="A124835870J_Latest">Data2!$EN$17</definedName>
    <definedName name="A124835874T">Data2!$DR$1:$DR$10,Data2!$DR$11:$DR$17</definedName>
    <definedName name="A124835874T_Data">Data2!$DR$11:$DR$17</definedName>
    <definedName name="A124835874T_Latest">Data2!$DR$17</definedName>
    <definedName name="A124835878A">Data2!$DV$1:$DV$10,Data2!$DV$11:$DV$17</definedName>
    <definedName name="A124835878A_Data">Data2!$DV$11:$DV$17</definedName>
    <definedName name="A124835878A_Latest">Data2!$DV$17</definedName>
    <definedName name="A124835882T">Data2!$EH$1:$EH$10,Data2!$EH$11:$EH$17</definedName>
    <definedName name="A124835882T_Data">Data2!$EH$11:$EH$17</definedName>
    <definedName name="A124835882T_Latest">Data2!$EH$17</definedName>
    <definedName name="A124835886A">Data2!$EP$1:$EP$10,Data2!$EP$11:$EP$17</definedName>
    <definedName name="A124835886A_Data">Data2!$EP$11:$EP$17</definedName>
    <definedName name="A124835886A_Latest">Data2!$EP$17</definedName>
    <definedName name="A124835890T">Data2!$DL$1:$DL$10,Data2!$DL$11:$DL$17</definedName>
    <definedName name="A124835890T_Data">Data2!$DL$11:$DL$17</definedName>
    <definedName name="A124835890T_Latest">Data2!$DL$17</definedName>
    <definedName name="A124835894A">Data2!$DO$1:$DO$10,Data2!$DO$11:$DO$17</definedName>
    <definedName name="A124835894A_Data">Data2!$DO$11:$DO$17</definedName>
    <definedName name="A124835894A_Latest">Data2!$DO$17</definedName>
    <definedName name="A124835898K">Data2!$DP$1:$DP$10,Data2!$DP$11:$DP$17</definedName>
    <definedName name="A124835898K_Data">Data2!$DP$11:$DP$17</definedName>
    <definedName name="A124835898K_Latest">Data2!$DP$17</definedName>
    <definedName name="A124835902R">Data2!$DY$1:$DY$10,Data2!$DY$11:$DY$17</definedName>
    <definedName name="A124835902R_Data">Data2!$DY$11:$DY$17</definedName>
    <definedName name="A124835902R_Latest">Data2!$DY$17</definedName>
    <definedName name="A124835906X">Data2!$EA$1:$EA$10,Data2!$EA$11:$EA$17</definedName>
    <definedName name="A124835906X_Data">Data2!$EA$11:$EA$17</definedName>
    <definedName name="A124835906X_Latest">Data2!$EA$17</definedName>
    <definedName name="A124835910R">Data2!$EB$1:$EB$10,Data2!$EB$11:$EB$17</definedName>
    <definedName name="A124835910R_Data">Data2!$EB$11:$EB$17</definedName>
    <definedName name="A124835910R_Latest">Data2!$EB$17</definedName>
    <definedName name="A124835914X">Data2!$EI$1:$EI$10,Data2!$EI$11:$EI$17</definedName>
    <definedName name="A124835914X_Data">Data2!$EI$11:$EI$17</definedName>
    <definedName name="A124835914X_Latest">Data2!$EI$17</definedName>
    <definedName name="A124835918J">Data2!$DQ$1:$DQ$10,Data2!$DQ$11:$DQ$17</definedName>
    <definedName name="A124835918J_Data">Data2!$DQ$11:$DQ$17</definedName>
    <definedName name="A124835918J_Latest">Data2!$DQ$17</definedName>
    <definedName name="A124835922X">Data2!$DT$1:$DT$10,Data2!$DT$11:$DT$17</definedName>
    <definedName name="A124835922X_Data">Data2!$DT$11:$DT$17</definedName>
    <definedName name="A124835922X_Latest">Data2!$DT$17</definedName>
    <definedName name="A124835926J">Data2!$EL$1:$EL$10,Data2!$EL$11:$EL$17</definedName>
    <definedName name="A124835926J_Data">Data2!$EL$11:$EL$17</definedName>
    <definedName name="A124835926J_Latest">Data2!$EL$17</definedName>
    <definedName name="A124835930X">Data2!$EM$1:$EM$10,Data2!$EM$11:$EM$17</definedName>
    <definedName name="A124835930X_Data">Data2!$EM$11:$EM$17</definedName>
    <definedName name="A124835930X_Latest">Data2!$EM$17</definedName>
    <definedName name="A124835934J">Data2!$DK$1:$DK$10,Data2!$DK$11:$DK$17</definedName>
    <definedName name="A124835934J_Data">Data2!$DK$11:$DK$17</definedName>
    <definedName name="A124835934J_Latest">Data2!$DK$17</definedName>
    <definedName name="A124835938T">Data2!$DM$1:$DM$10,Data2!$DM$11:$DM$17</definedName>
    <definedName name="A124835938T_Data">Data2!$DM$11:$DM$17</definedName>
    <definedName name="A124835938T_Latest">Data2!$DM$17</definedName>
    <definedName name="A124835942J">Data2!$DN$1:$DN$10,Data2!$DN$11:$DN$17</definedName>
    <definedName name="A124835942J_Data">Data2!$DN$11:$DN$17</definedName>
    <definedName name="A124835942J_Latest">Data2!$DN$17</definedName>
    <definedName name="A124835946T">Data2!$DS$1:$DS$10,Data2!$DS$11:$DS$17</definedName>
    <definedName name="A124835946T_Data">Data2!$DS$11:$DS$17</definedName>
    <definedName name="A124835946T_Latest">Data2!$DS$17</definedName>
    <definedName name="A124835950J">Data2!$EE$1:$EE$10,Data2!$EE$11:$EE$17</definedName>
    <definedName name="A124835950J_Data">Data2!$EE$11:$EE$17</definedName>
    <definedName name="A124835950J_Latest">Data2!$EE$17</definedName>
    <definedName name="A124835954T">Data2!$EF$1:$EF$10,Data2!$EF$11:$EF$17</definedName>
    <definedName name="A124835954T_Data">Data2!$EF$11:$EF$17</definedName>
    <definedName name="A124835954T_Latest">Data2!$EF$17</definedName>
    <definedName name="A124835958A">Data2!$DU$1:$DU$10,Data2!$DU$11:$DU$17</definedName>
    <definedName name="A124835958A_Data">Data2!$DU$11:$DU$17</definedName>
    <definedName name="A124835958A_Latest">Data2!$DU$17</definedName>
    <definedName name="A124835962T">Data2!$EC$1:$EC$10,Data2!$EC$11:$EC$17</definedName>
    <definedName name="A124835962T_Data">Data2!$EC$11:$EC$17</definedName>
    <definedName name="A124835962T_Latest">Data2!$EC$17</definedName>
    <definedName name="A124835966A">Data2!$EJ$1:$EJ$10,Data2!$EJ$11:$EJ$17</definedName>
    <definedName name="A124835966A_Data">Data2!$EJ$11:$EJ$17</definedName>
    <definedName name="A124835966A_Latest">Data2!$EJ$17</definedName>
    <definedName name="A124835970T">Data1!$IL$1:$IL$10,Data1!$IL$11:$IL$17</definedName>
    <definedName name="A124835970T_Data">Data1!$IL$11:$IL$17</definedName>
    <definedName name="A124835970T_Latest">Data1!$IL$17</definedName>
    <definedName name="A124835974A">Data2!$C$1:$C$10,Data2!$C$11:$C$17</definedName>
    <definedName name="A124835974A_Data">Data2!$C$11:$C$17</definedName>
    <definedName name="A124835974A_Latest">Data2!$C$17</definedName>
    <definedName name="A124835978K">Data2!$F$1:$F$10,Data2!$F$11:$F$17</definedName>
    <definedName name="A124835978K_Data">Data2!$F$11:$F$17</definedName>
    <definedName name="A124835978K_Latest">Data2!$F$17</definedName>
    <definedName name="A124835982A">Data2!$J$1:$J$10,Data2!$J$11:$J$17</definedName>
    <definedName name="A124835982A_Data">Data2!$J$11:$J$17</definedName>
    <definedName name="A124835982A_Latest">Data2!$J$17</definedName>
    <definedName name="A124835986K">Data2!$N$1:$N$10,Data2!$N$11:$N$17</definedName>
    <definedName name="A124835986K_Data">Data2!$N$11:$N$17</definedName>
    <definedName name="A124835986K_Latest">Data2!$N$17</definedName>
    <definedName name="A124835990A">Data1!$IM$1:$IM$10,Data1!$IM$11:$IM$17</definedName>
    <definedName name="A124835990A_Data">Data1!$IM$11:$IM$17</definedName>
    <definedName name="A124835990A_Latest">Data1!$IM$17</definedName>
    <definedName name="A124835994K">Data1!$IO$1:$IO$10,Data1!$IO$11:$IO$17</definedName>
    <definedName name="A124835994K_Data">Data1!$IO$11:$IO$17</definedName>
    <definedName name="A124835994K_Latest">Data1!$IO$17</definedName>
    <definedName name="A124835998V">Data1!$HY$1:$HY$10,Data1!$HY$11:$HY$17</definedName>
    <definedName name="A124835998V_Data">Data1!$HY$11:$HY$17</definedName>
    <definedName name="A124835998V_Latest">Data1!$HY$17</definedName>
    <definedName name="A124836002A">Data2!$M$1:$M$10,Data2!$M$11:$M$17</definedName>
    <definedName name="A124836002A_Data">Data2!$M$11:$M$17</definedName>
    <definedName name="A124836002A_Latest">Data2!$M$17</definedName>
    <definedName name="A124836006K">Data1!$IG$1:$IG$10,Data1!$IG$11:$IG$17</definedName>
    <definedName name="A124836006K_Data">Data1!$IG$11:$IG$17</definedName>
    <definedName name="A124836006K_Latest">Data1!$IG$17</definedName>
    <definedName name="A124836010A">Data1!$IK$1:$IK$10,Data1!$IK$11:$IK$17</definedName>
    <definedName name="A124836010A_Data">Data1!$IK$11:$IK$17</definedName>
    <definedName name="A124836010A_Latest">Data1!$IK$17</definedName>
    <definedName name="A124836014K">Data2!$G$1:$G$10,Data2!$G$11:$G$17</definedName>
    <definedName name="A124836014K_Data">Data2!$G$11:$G$17</definedName>
    <definedName name="A124836014K_Latest">Data2!$G$17</definedName>
    <definedName name="A124836018V">Data2!$O$1:$O$10,Data2!$O$11:$O$17</definedName>
    <definedName name="A124836018V_Data">Data2!$O$11:$O$17</definedName>
    <definedName name="A124836018V_Latest">Data2!$O$17</definedName>
    <definedName name="A124836022K">Data1!$IA$1:$IA$10,Data1!$IA$11:$IA$17</definedName>
    <definedName name="A124836022K_Data">Data1!$IA$11:$IA$17</definedName>
    <definedName name="A124836022K_Latest">Data1!$IA$17</definedName>
    <definedName name="A124836026V">Data1!$ID$1:$ID$10,Data1!$ID$11:$ID$17</definedName>
    <definedName name="A124836026V_Data">Data1!$ID$11:$ID$17</definedName>
    <definedName name="A124836026V_Latest">Data1!$ID$17</definedName>
    <definedName name="A124836030K">Data1!$IE$1:$IE$10,Data1!$IE$11:$IE$17</definedName>
    <definedName name="A124836030K_Data">Data1!$IE$11:$IE$17</definedName>
    <definedName name="A124836030K_Latest">Data1!$IE$17</definedName>
    <definedName name="A124836034V">Data1!$IN$1:$IN$10,Data1!$IN$11:$IN$17</definedName>
    <definedName name="A124836034V_Data">Data1!$IN$11:$IN$17</definedName>
    <definedName name="A124836034V_Latest">Data1!$IN$17</definedName>
    <definedName name="A124836038C">Data1!$IP$1:$IP$10,Data1!$IP$11:$IP$17</definedName>
    <definedName name="A124836038C_Data">Data1!$IP$11:$IP$17</definedName>
    <definedName name="A124836038C_Latest">Data1!$IP$17</definedName>
    <definedName name="A124836042V">Data1!$IQ$1:$IQ$10,Data1!$IQ$11:$IQ$17</definedName>
    <definedName name="A124836042V_Data">Data1!$IQ$11:$IQ$17</definedName>
    <definedName name="A124836042V_Latest">Data1!$IQ$17</definedName>
    <definedName name="A124836046C">Data2!$H$1:$H$10,Data2!$H$11:$H$17</definedName>
    <definedName name="A124836046C_Data">Data2!$H$11:$H$17</definedName>
    <definedName name="A124836046C_Latest">Data2!$H$17</definedName>
    <definedName name="A124836050V">Data1!$IF$1:$IF$10,Data1!$IF$11:$IF$17</definedName>
    <definedName name="A124836050V_Data">Data1!$IF$11:$IF$17</definedName>
    <definedName name="A124836050V_Latest">Data1!$IF$17</definedName>
    <definedName name="A124836054C">Data1!$II$1:$II$10,Data1!$II$11:$II$17</definedName>
    <definedName name="A124836054C_Data">Data1!$II$11:$II$17</definedName>
    <definedName name="A124836054C_Latest">Data1!$II$17</definedName>
    <definedName name="A124836058L">Data2!$K$1:$K$10,Data2!$K$11:$K$17</definedName>
    <definedName name="A124836058L_Data">Data2!$K$11:$K$17</definedName>
    <definedName name="A124836058L_Latest">Data2!$K$17</definedName>
    <definedName name="A124836062C">Data2!$L$1:$L$10,Data2!$L$11:$L$17</definedName>
    <definedName name="A124836062C_Data">Data2!$L$11:$L$17</definedName>
    <definedName name="A124836062C_Latest">Data2!$L$17</definedName>
    <definedName name="A124836066L">Data1!$HZ$1:$HZ$10,Data1!$HZ$11:$HZ$17</definedName>
    <definedName name="A124836066L_Data">Data1!$HZ$11:$HZ$17</definedName>
    <definedName name="A124836066L_Latest">Data1!$HZ$17</definedName>
    <definedName name="A124836070C">Data1!$IB$1:$IB$10,Data1!$IB$11:$IB$17</definedName>
    <definedName name="A124836070C_Data">Data1!$IB$11:$IB$17</definedName>
    <definedName name="A124836070C_Latest">Data1!$IB$17</definedName>
    <definedName name="A124836074L">Data1!$IC$1:$IC$10,Data1!$IC$11:$IC$17</definedName>
    <definedName name="A124836074L_Data">Data1!$IC$11:$IC$17</definedName>
    <definedName name="A124836074L_Latest">Data1!$IC$17</definedName>
    <definedName name="A124836078W">Data1!$IH$1:$IH$10,Data1!$IH$11:$IH$17</definedName>
    <definedName name="A124836078W_Data">Data1!$IH$11:$IH$17</definedName>
    <definedName name="A124836078W_Latest">Data1!$IH$17</definedName>
    <definedName name="A124836082L">Data2!$D$1:$D$10,Data2!$D$11:$D$17</definedName>
    <definedName name="A124836082L_Data">Data2!$D$11:$D$17</definedName>
    <definedName name="A124836082L_Latest">Data2!$D$17</definedName>
    <definedName name="A124836086W">Data2!$E$1:$E$10,Data2!$E$11:$E$17</definedName>
    <definedName name="A124836086W_Data">Data2!$E$11:$E$17</definedName>
    <definedName name="A124836086W_Latest">Data2!$E$17</definedName>
    <definedName name="A124836090L">Data1!$IJ$1:$IJ$10,Data1!$IJ$11:$IJ$17</definedName>
    <definedName name="A124836090L_Data">Data1!$IJ$11:$IJ$17</definedName>
    <definedName name="A124836090L_Latest">Data1!$IJ$17</definedName>
    <definedName name="A124836094W">Data2!$B$1:$B$10,Data2!$B$11:$B$17</definedName>
    <definedName name="A124836094W_Data">Data2!$B$11:$B$17</definedName>
    <definedName name="A124836094W_Latest">Data2!$B$17</definedName>
    <definedName name="A124836098F">Data2!$I$1:$I$10,Data2!$I$11:$I$17</definedName>
    <definedName name="A124836098F_Data">Data2!$I$11:$I$17</definedName>
    <definedName name="A124836098F_Latest">Data2!$I$17</definedName>
    <definedName name="A124836102K">Data2!$BI$1:$BI$10,Data2!$BI$11:$BI$17</definedName>
    <definedName name="A124836102K_Data">Data2!$BI$11:$BI$17</definedName>
    <definedName name="A124836102K_Latest">Data2!$BI$17</definedName>
    <definedName name="A124836106V">Data2!$BP$1:$BP$10,Data2!$BP$11:$BP$17</definedName>
    <definedName name="A124836106V_Data">Data2!$BP$11:$BP$17</definedName>
    <definedName name="A124836106V_Latest">Data2!$BP$17</definedName>
    <definedName name="A124836110K">Data2!$BS$1:$BS$10,Data2!$BS$11:$BS$17</definedName>
    <definedName name="A124836110K_Data">Data2!$BS$11:$BS$17</definedName>
    <definedName name="A124836110K_Latest">Data2!$BS$17</definedName>
    <definedName name="A124836114V">Data2!$BW$1:$BW$10,Data2!$BW$11:$BW$17</definedName>
    <definedName name="A124836114V_Data">Data2!$BW$11:$BW$17</definedName>
    <definedName name="A124836114V_Latest">Data2!$BW$17</definedName>
    <definedName name="A124836118C">Data2!$CA$1:$CA$10,Data2!$CA$11:$CA$17</definedName>
    <definedName name="A124836118C_Data">Data2!$CA$11:$CA$17</definedName>
    <definedName name="A124836118C_Latest">Data2!$CA$17</definedName>
    <definedName name="A124836122V">Data2!$BJ$1:$BJ$10,Data2!$BJ$11:$BJ$17</definedName>
    <definedName name="A124836122V_Data">Data2!$BJ$11:$BJ$17</definedName>
    <definedName name="A124836122V_Latest">Data2!$BJ$17</definedName>
    <definedName name="A124836126C">Data2!$BL$1:$BL$10,Data2!$BL$11:$BL$17</definedName>
    <definedName name="A124836126C_Data">Data2!$BL$11:$BL$17</definedName>
    <definedName name="A124836126C_Latest">Data2!$BL$17</definedName>
    <definedName name="A124836130V">Data2!$AV$1:$AV$10,Data2!$AV$11:$AV$17</definedName>
    <definedName name="A124836130V_Data">Data2!$AV$11:$AV$17</definedName>
    <definedName name="A124836130V_Latest">Data2!$AV$17</definedName>
    <definedName name="A124836134C">Data2!$BZ$1:$BZ$10,Data2!$BZ$11:$BZ$17</definedName>
    <definedName name="A124836134C_Data">Data2!$BZ$11:$BZ$17</definedName>
    <definedName name="A124836134C_Latest">Data2!$BZ$17</definedName>
    <definedName name="A124836138L">Data2!$BD$1:$BD$10,Data2!$BD$11:$BD$17</definedName>
    <definedName name="A124836138L_Data">Data2!$BD$11:$BD$17</definedName>
    <definedName name="A124836138L_Latest">Data2!$BD$17</definedName>
    <definedName name="A124836142C">Data2!$BH$1:$BH$10,Data2!$BH$11:$BH$17</definedName>
    <definedName name="A124836142C_Data">Data2!$BH$11:$BH$17</definedName>
    <definedName name="A124836142C_Latest">Data2!$BH$17</definedName>
    <definedName name="A124836146L">Data2!$BT$1:$BT$10,Data2!$BT$11:$BT$17</definedName>
    <definedName name="A124836146L_Data">Data2!$BT$11:$BT$17</definedName>
    <definedName name="A124836146L_Latest">Data2!$BT$17</definedName>
    <definedName name="A124836150C">Data2!$CB$1:$CB$10,Data2!$CB$11:$CB$17</definedName>
    <definedName name="A124836150C_Data">Data2!$CB$11:$CB$17</definedName>
    <definedName name="A124836150C_Latest">Data2!$CB$17</definedName>
    <definedName name="A124836154L">Data2!$AX$1:$AX$10,Data2!$AX$11:$AX$17</definedName>
    <definedName name="A124836154L_Data">Data2!$AX$11:$AX$17</definedName>
    <definedName name="A124836154L_Latest">Data2!$AX$17</definedName>
    <definedName name="A124836158W">Data2!$BA$1:$BA$10,Data2!$BA$11:$BA$17</definedName>
    <definedName name="A124836158W_Data">Data2!$BA$11:$BA$17</definedName>
    <definedName name="A124836158W_Latest">Data2!$BA$17</definedName>
    <definedName name="A124836162L">Data2!$BB$1:$BB$10,Data2!$BB$11:$BB$17</definedName>
    <definedName name="A124836162L_Data">Data2!$BB$11:$BB$17</definedName>
    <definedName name="A124836162L_Latest">Data2!$BB$17</definedName>
    <definedName name="A124836166W">Data2!$BK$1:$BK$10,Data2!$BK$11:$BK$17</definedName>
    <definedName name="A124836166W_Data">Data2!$BK$11:$BK$17</definedName>
    <definedName name="A124836166W_Latest">Data2!$BK$17</definedName>
    <definedName name="A124836170L">Data2!$BM$1:$BM$10,Data2!$BM$11:$BM$17</definedName>
    <definedName name="A124836170L_Data">Data2!$BM$11:$BM$17</definedName>
    <definedName name="A124836170L_Latest">Data2!$BM$17</definedName>
    <definedName name="A124836174W">Data2!$BN$1:$BN$10,Data2!$BN$11:$BN$17</definedName>
    <definedName name="A124836174W_Data">Data2!$BN$11:$BN$17</definedName>
    <definedName name="A124836174W_Latest">Data2!$BN$17</definedName>
    <definedName name="A124836178F">Data2!$BU$1:$BU$10,Data2!$BU$11:$BU$17</definedName>
    <definedName name="A124836178F_Data">Data2!$BU$11:$BU$17</definedName>
    <definedName name="A124836178F_Latest">Data2!$BU$17</definedName>
    <definedName name="A124836182W">Data2!$BC$1:$BC$10,Data2!$BC$11:$BC$17</definedName>
    <definedName name="A124836182W_Data">Data2!$BC$11:$BC$17</definedName>
    <definedName name="A124836182W_Latest">Data2!$BC$17</definedName>
    <definedName name="A124836186F">Data2!$BF$1:$BF$10,Data2!$BF$11:$BF$17</definedName>
    <definedName name="A124836186F_Data">Data2!$BF$11:$BF$17</definedName>
    <definedName name="A124836186F_Latest">Data2!$BF$17</definedName>
    <definedName name="A124836190W">Data2!$BX$1:$BX$10,Data2!$BX$11:$BX$17</definedName>
    <definedName name="A124836190W_Data">Data2!$BX$11:$BX$17</definedName>
    <definedName name="A124836190W_Latest">Data2!$BX$17</definedName>
    <definedName name="A124836194F">Data2!$BY$1:$BY$10,Data2!$BY$11:$BY$17</definedName>
    <definedName name="A124836194F_Data">Data2!$BY$11:$BY$17</definedName>
    <definedName name="A124836194F_Latest">Data2!$BY$17</definedName>
    <definedName name="A124836198R">Data2!$AW$1:$AW$10,Data2!$AW$11:$AW$17</definedName>
    <definedName name="A124836198R_Data">Data2!$AW$11:$AW$17</definedName>
    <definedName name="A124836198R_Latest">Data2!$AW$17</definedName>
    <definedName name="A124836202V">Data2!$AY$1:$AY$10,Data2!$AY$11:$AY$17</definedName>
    <definedName name="A124836202V_Data">Data2!$AY$11:$AY$17</definedName>
    <definedName name="A124836202V_Latest">Data2!$AY$17</definedName>
    <definedName name="A124836206C">Data2!$AZ$1:$AZ$10,Data2!$AZ$11:$AZ$17</definedName>
    <definedName name="A124836206C_Data">Data2!$AZ$11:$AZ$17</definedName>
    <definedName name="A124836206C_Latest">Data2!$AZ$17</definedName>
    <definedName name="A124836210V">Data2!$BE$1:$BE$10,Data2!$BE$11:$BE$17</definedName>
    <definedName name="A124836210V_Data">Data2!$BE$11:$BE$17</definedName>
    <definedName name="A124836210V_Latest">Data2!$BE$17</definedName>
    <definedName name="A124836214C">Data2!$BQ$1:$BQ$10,Data2!$BQ$11:$BQ$17</definedName>
    <definedName name="A124836214C_Data">Data2!$BQ$11:$BQ$17</definedName>
    <definedName name="A124836214C_Latest">Data2!$BQ$17</definedName>
    <definedName name="A124836218L">Data2!$BR$1:$BR$10,Data2!$BR$11:$BR$17</definedName>
    <definedName name="A124836218L_Data">Data2!$BR$11:$BR$17</definedName>
    <definedName name="A124836218L_Latest">Data2!$BR$17</definedName>
    <definedName name="A124836222C">Data2!$BG$1:$BG$10,Data2!$BG$11:$BG$17</definedName>
    <definedName name="A124836222C_Data">Data2!$BG$11:$BG$17</definedName>
    <definedName name="A124836222C_Latest">Data2!$BG$17</definedName>
    <definedName name="A124836226L">Data2!$BO$1:$BO$10,Data2!$BO$11:$BO$17</definedName>
    <definedName name="A124836226L_Data">Data2!$BO$11:$BO$17</definedName>
    <definedName name="A124836226L_Latest">Data2!$BO$17</definedName>
    <definedName name="A124836230C">Data2!$BV$1:$BV$10,Data2!$BV$11:$BV$17</definedName>
    <definedName name="A124836230C_Data">Data2!$BV$11:$BV$17</definedName>
    <definedName name="A124836230C_Latest">Data2!$BV$17</definedName>
    <definedName name="A124836234L">Data1!$AV$1:$AV$10,Data1!$AV$11:$AV$17</definedName>
    <definedName name="A124836234L_Data">Data1!$AV$11:$AV$17</definedName>
    <definedName name="A124836234L_Latest">Data1!$AV$17</definedName>
    <definedName name="A124836238W">Data1!$BC$1:$BC$10,Data1!$BC$11:$BC$17</definedName>
    <definedName name="A124836238W_Data">Data1!$BC$11:$BC$17</definedName>
    <definedName name="A124836238W_Latest">Data1!$BC$17</definedName>
    <definedName name="A124836242L">Data1!$BF$1:$BF$10,Data1!$BF$11:$BF$17</definedName>
    <definedName name="A124836242L_Data">Data1!$BF$11:$BF$17</definedName>
    <definedName name="A124836242L_Latest">Data1!$BF$17</definedName>
    <definedName name="A124836246W">Data1!$BJ$1:$BJ$10,Data1!$BJ$11:$BJ$17</definedName>
    <definedName name="A124836246W_Data">Data1!$BJ$11:$BJ$17</definedName>
    <definedName name="A124836246W_Latest">Data1!$BJ$17</definedName>
    <definedName name="A124836250L">Data1!$BN$1:$BN$10,Data1!$BN$11:$BN$17</definedName>
    <definedName name="A124836250L_Data">Data1!$BN$11:$BN$17</definedName>
    <definedName name="A124836250L_Latest">Data1!$BN$17</definedName>
    <definedName name="A124836254W">Data1!$AW$1:$AW$10,Data1!$AW$11:$AW$17</definedName>
    <definedName name="A124836254W_Data">Data1!$AW$11:$AW$17</definedName>
    <definedName name="A124836254W_Latest">Data1!$AW$17</definedName>
    <definedName name="A124836258F">Data1!$AY$1:$AY$10,Data1!$AY$11:$AY$17</definedName>
    <definedName name="A124836258F_Data">Data1!$AY$11:$AY$17</definedName>
    <definedName name="A124836258F_Latest">Data1!$AY$17</definedName>
    <definedName name="A124836262W">Data1!$AI$1:$AI$10,Data1!$AI$11:$AI$17</definedName>
    <definedName name="A124836262W_Data">Data1!$AI$11:$AI$17</definedName>
    <definedName name="A124836262W_Latest">Data1!$AI$17</definedName>
    <definedName name="A124836266F">Data1!$BM$1:$BM$10,Data1!$BM$11:$BM$17</definedName>
    <definedName name="A124836266F_Data">Data1!$BM$11:$BM$17</definedName>
    <definedName name="A124836266F_Latest">Data1!$BM$17</definedName>
    <definedName name="A124836270W">Data1!$AQ$1:$AQ$10,Data1!$AQ$11:$AQ$17</definedName>
    <definedName name="A124836270W_Data">Data1!$AQ$11:$AQ$17</definedName>
    <definedName name="A124836270W_Latest">Data1!$AQ$17</definedName>
    <definedName name="A124836274F">Data1!$AU$1:$AU$10,Data1!$AU$11:$AU$17</definedName>
    <definedName name="A124836274F_Data">Data1!$AU$11:$AU$17</definedName>
    <definedName name="A124836274F_Latest">Data1!$AU$17</definedName>
    <definedName name="A124836278R">Data1!$BG$1:$BG$10,Data1!$BG$11:$BG$17</definedName>
    <definedName name="A124836278R_Data">Data1!$BG$11:$BG$17</definedName>
    <definedName name="A124836278R_Latest">Data1!$BG$17</definedName>
    <definedName name="A124836282F">Data1!$BO$1:$BO$10,Data1!$BO$11:$BO$17</definedName>
    <definedName name="A124836282F_Data">Data1!$BO$11:$BO$17</definedName>
    <definedName name="A124836282F_Latest">Data1!$BO$17</definedName>
    <definedName name="A124836286R">Data1!$AK$1:$AK$10,Data1!$AK$11:$AK$17</definedName>
    <definedName name="A124836286R_Data">Data1!$AK$11:$AK$17</definedName>
    <definedName name="A124836286R_Latest">Data1!$AK$17</definedName>
    <definedName name="A124836290F">Data1!$AN$1:$AN$10,Data1!$AN$11:$AN$17</definedName>
    <definedName name="A124836290F_Data">Data1!$AN$11:$AN$17</definedName>
    <definedName name="A124836290F_Latest">Data1!$AN$17</definedName>
    <definedName name="A124836294R">Data1!$AO$1:$AO$10,Data1!$AO$11:$AO$17</definedName>
    <definedName name="A124836294R_Data">Data1!$AO$11:$AO$17</definedName>
    <definedName name="A124836294R_Latest">Data1!$AO$17</definedName>
    <definedName name="A124836298X">Data1!$AX$1:$AX$10,Data1!$AX$11:$AX$17</definedName>
    <definedName name="A124836298X_Data">Data1!$AX$11:$AX$17</definedName>
    <definedName name="A124836298X_Latest">Data1!$AX$17</definedName>
    <definedName name="A124836302C">Data1!$AZ$1:$AZ$10,Data1!$AZ$11:$AZ$17</definedName>
    <definedName name="A124836302C_Data">Data1!$AZ$11:$AZ$17</definedName>
    <definedName name="A124836302C_Latest">Data1!$AZ$17</definedName>
    <definedName name="A124836306L">Data1!$BA$1:$BA$10,Data1!$BA$11:$BA$17</definedName>
    <definedName name="A124836306L_Data">Data1!$BA$11:$BA$17</definedName>
    <definedName name="A124836306L_Latest">Data1!$BA$17</definedName>
    <definedName name="A124836310C">Data1!$BH$1:$BH$10,Data1!$BH$11:$BH$17</definedName>
    <definedName name="A124836310C_Data">Data1!$BH$11:$BH$17</definedName>
    <definedName name="A124836310C_Latest">Data1!$BH$17</definedName>
    <definedName name="A124836314L">Data1!$AP$1:$AP$10,Data1!$AP$11:$AP$17</definedName>
    <definedName name="A124836314L_Data">Data1!$AP$11:$AP$17</definedName>
    <definedName name="A124836314L_Latest">Data1!$AP$17</definedName>
    <definedName name="A124836318W">Data1!$AS$1:$AS$10,Data1!$AS$11:$AS$17</definedName>
    <definedName name="A124836318W_Data">Data1!$AS$11:$AS$17</definedName>
    <definedName name="A124836318W_Latest">Data1!$AS$17</definedName>
    <definedName name="A124836322L">Data1!$BK$1:$BK$10,Data1!$BK$11:$BK$17</definedName>
    <definedName name="A124836322L_Data">Data1!$BK$11:$BK$17</definedName>
    <definedName name="A124836322L_Latest">Data1!$BK$17</definedName>
    <definedName name="A124836326W">Data1!$BL$1:$BL$10,Data1!$BL$11:$BL$17</definedName>
    <definedName name="A124836326W_Data">Data1!$BL$11:$BL$17</definedName>
    <definedName name="A124836326W_Latest">Data1!$BL$17</definedName>
    <definedName name="A124836330L">Data1!$AJ$1:$AJ$10,Data1!$AJ$11:$AJ$17</definedName>
    <definedName name="A124836330L_Data">Data1!$AJ$11:$AJ$17</definedName>
    <definedName name="A124836330L_Latest">Data1!$AJ$17</definedName>
    <definedName name="A124836334W">Data1!$AL$1:$AL$10,Data1!$AL$11:$AL$17</definedName>
    <definedName name="A124836334W_Data">Data1!$AL$11:$AL$17</definedName>
    <definedName name="A124836334W_Latest">Data1!$AL$17</definedName>
    <definedName name="A124836338F">Data1!$AM$1:$AM$10,Data1!$AM$11:$AM$17</definedName>
    <definedName name="A124836338F_Data">Data1!$AM$11:$AM$17</definedName>
    <definedName name="A124836338F_Latest">Data1!$AM$17</definedName>
    <definedName name="A124836342W">Data1!$AR$1:$AR$10,Data1!$AR$11:$AR$17</definedName>
    <definedName name="A124836342W_Data">Data1!$AR$11:$AR$17</definedName>
    <definedName name="A124836342W_Latest">Data1!$AR$17</definedName>
    <definedName name="A124836346F">Data1!$BD$1:$BD$10,Data1!$BD$11:$BD$17</definedName>
    <definedName name="A124836346F_Data">Data1!$BD$11:$BD$17</definedName>
    <definedName name="A124836346F_Latest">Data1!$BD$17</definedName>
    <definedName name="A124836350W">Data1!$BE$1:$BE$10,Data1!$BE$11:$BE$17</definedName>
    <definedName name="A124836350W_Data">Data1!$BE$11:$BE$17</definedName>
    <definedName name="A124836350W_Latest">Data1!$BE$17</definedName>
    <definedName name="A124836354F">Data1!$AT$1:$AT$10,Data1!$AT$11:$AT$17</definedName>
    <definedName name="A124836354F_Data">Data1!$AT$11:$AT$17</definedName>
    <definedName name="A124836354F_Latest">Data1!$AT$17</definedName>
    <definedName name="A124836358R">Data1!$BB$1:$BB$10,Data1!$BB$11:$BB$17</definedName>
    <definedName name="A124836358R_Data">Data1!$BB$11:$BB$17</definedName>
    <definedName name="A124836358R_Latest">Data1!$BB$17</definedName>
    <definedName name="A124836362F">Data1!$BI$1:$BI$10,Data1!$BI$11:$BI$17</definedName>
    <definedName name="A124836362F_Data">Data1!$BI$11:$BI$17</definedName>
    <definedName name="A124836362F_Latest">Data1!$BI$17</definedName>
    <definedName name="A124836366R">Data1!$EQ$1:$EQ$10,Data1!$EQ$11:$EQ$17</definedName>
    <definedName name="A124836366R_Data">Data1!$EQ$11:$EQ$17</definedName>
    <definedName name="A124836366R_Latest">Data1!$EQ$17</definedName>
    <definedName name="A124836370F">Data1!$EX$1:$EX$10,Data1!$EX$11:$EX$17</definedName>
    <definedName name="A124836370F_Data">Data1!$EX$11:$EX$17</definedName>
    <definedName name="A124836370F_Latest">Data1!$EX$17</definedName>
    <definedName name="A124836374R">Data1!$FA$1:$FA$10,Data1!$FA$11:$FA$17</definedName>
    <definedName name="A124836374R_Data">Data1!$FA$11:$FA$17</definedName>
    <definedName name="A124836374R_Latest">Data1!$FA$17</definedName>
    <definedName name="A124836378X">Data1!$FE$1:$FE$10,Data1!$FE$11:$FE$17</definedName>
    <definedName name="A124836378X_Data">Data1!$FE$11:$FE$17</definedName>
    <definedName name="A124836378X_Latest">Data1!$FE$17</definedName>
    <definedName name="A124836382R">Data1!$FI$1:$FI$10,Data1!$FI$11:$FI$17</definedName>
    <definedName name="A124836382R_Data">Data1!$FI$11:$FI$17</definedName>
    <definedName name="A124836382R_Latest">Data1!$FI$17</definedName>
    <definedName name="A124836386X">Data1!$ER$1:$ER$10,Data1!$ER$11:$ER$17</definedName>
    <definedName name="A124836386X_Data">Data1!$ER$11:$ER$17</definedName>
    <definedName name="A124836386X_Latest">Data1!$ER$17</definedName>
    <definedName name="A124836390R">Data1!$ET$1:$ET$10,Data1!$ET$11:$ET$17</definedName>
    <definedName name="A124836390R_Data">Data1!$ET$11:$ET$17</definedName>
    <definedName name="A124836390R_Latest">Data1!$ET$17</definedName>
    <definedName name="A124836394X">Data1!$ED$1:$ED$10,Data1!$ED$11:$ED$17</definedName>
    <definedName name="A124836394X_Data">Data1!$ED$11:$ED$17</definedName>
    <definedName name="A124836394X_Latest">Data1!$ED$17</definedName>
    <definedName name="A124836398J">Data1!$FH$1:$FH$10,Data1!$FH$11:$FH$17</definedName>
    <definedName name="A124836398J_Data">Data1!$FH$11:$FH$17</definedName>
    <definedName name="A124836398J_Latest">Data1!$FH$17</definedName>
    <definedName name="A124836402L">Data1!$EL$1:$EL$10,Data1!$EL$11:$EL$17</definedName>
    <definedName name="A124836402L_Data">Data1!$EL$11:$EL$17</definedName>
    <definedName name="A124836402L_Latest">Data1!$EL$17</definedName>
    <definedName name="A124836406W">Data1!$EP$1:$EP$10,Data1!$EP$11:$EP$17</definedName>
    <definedName name="A124836406W_Data">Data1!$EP$11:$EP$17</definedName>
    <definedName name="A124836406W_Latest">Data1!$EP$17</definedName>
    <definedName name="A124836410L">Data1!$FB$1:$FB$10,Data1!$FB$11:$FB$17</definedName>
    <definedName name="A124836410L_Data">Data1!$FB$11:$FB$17</definedName>
    <definedName name="A124836410L_Latest">Data1!$FB$17</definedName>
    <definedName name="A124836414W">Data1!$FJ$1:$FJ$10,Data1!$FJ$11:$FJ$17</definedName>
    <definedName name="A124836414W_Data">Data1!$FJ$11:$FJ$17</definedName>
    <definedName name="A124836414W_Latest">Data1!$FJ$17</definedName>
    <definedName name="A124836418F">Data1!$EF$1:$EF$10,Data1!$EF$11:$EF$17</definedName>
    <definedName name="A124836418F_Data">Data1!$EF$11:$EF$17</definedName>
    <definedName name="A124836418F_Latest">Data1!$EF$17</definedName>
    <definedName name="A124836422W">Data1!$EI$1:$EI$10,Data1!$EI$11:$EI$17</definedName>
    <definedName name="A124836422W_Data">Data1!$EI$11:$EI$17</definedName>
    <definedName name="A124836422W_Latest">Data1!$EI$17</definedName>
    <definedName name="A124836426F">Data1!$EJ$1:$EJ$10,Data1!$EJ$11:$EJ$17</definedName>
    <definedName name="A124836426F_Data">Data1!$EJ$11:$EJ$17</definedName>
    <definedName name="A124836426F_Latest">Data1!$EJ$17</definedName>
    <definedName name="A124836430W">Data1!$ES$1:$ES$10,Data1!$ES$11:$ES$17</definedName>
    <definedName name="A124836430W_Data">Data1!$ES$11:$ES$17</definedName>
    <definedName name="A124836430W_Latest">Data1!$ES$17</definedName>
    <definedName name="A124836434F">Data1!$EU$1:$EU$10,Data1!$EU$11:$EU$17</definedName>
    <definedName name="A124836434F_Data">Data1!$EU$11:$EU$17</definedName>
    <definedName name="A124836434F_Latest">Data1!$EU$17</definedName>
    <definedName name="A124836438R">Data1!$EV$1:$EV$10,Data1!$EV$11:$EV$17</definedName>
    <definedName name="A124836438R_Data">Data1!$EV$11:$EV$17</definedName>
    <definedName name="A124836438R_Latest">Data1!$EV$17</definedName>
    <definedName name="A124836442F">Data1!$FC$1:$FC$10,Data1!$FC$11:$FC$17</definedName>
    <definedName name="A124836442F_Data">Data1!$FC$11:$FC$17</definedName>
    <definedName name="A124836442F_Latest">Data1!$FC$17</definedName>
    <definedName name="A124836446R">Data1!$EK$1:$EK$10,Data1!$EK$11:$EK$17</definedName>
    <definedName name="A124836446R_Data">Data1!$EK$11:$EK$17</definedName>
    <definedName name="A124836446R_Latest">Data1!$EK$17</definedName>
    <definedName name="A124836450F">Data1!$EN$1:$EN$10,Data1!$EN$11:$EN$17</definedName>
    <definedName name="A124836450F_Data">Data1!$EN$11:$EN$17</definedName>
    <definedName name="A124836450F_Latest">Data1!$EN$17</definedName>
    <definedName name="A124836454R">Data1!$FF$1:$FF$10,Data1!$FF$11:$FF$17</definedName>
    <definedName name="A124836454R_Data">Data1!$FF$11:$FF$17</definedName>
    <definedName name="A124836454R_Latest">Data1!$FF$17</definedName>
    <definedName name="A124836458X">Data1!$FG$1:$FG$10,Data1!$FG$11:$FG$17</definedName>
    <definedName name="A124836458X_Data">Data1!$FG$11:$FG$17</definedName>
    <definedName name="A124836458X_Latest">Data1!$FG$17</definedName>
    <definedName name="A124836462R">Data1!$EE$1:$EE$10,Data1!$EE$11:$EE$17</definedName>
    <definedName name="A124836462R_Data">Data1!$EE$11:$EE$17</definedName>
    <definedName name="A124836462R_Latest">Data1!$EE$17</definedName>
    <definedName name="A124836466X">Data1!$EG$1:$EG$10,Data1!$EG$11:$EG$17</definedName>
    <definedName name="A124836466X_Data">Data1!$EG$11:$EG$17</definedName>
    <definedName name="A124836466X_Latest">Data1!$EG$17</definedName>
    <definedName name="A124836470R">Data1!$EH$1:$EH$10,Data1!$EH$11:$EH$17</definedName>
    <definedName name="A124836470R_Data">Data1!$EH$11:$EH$17</definedName>
    <definedName name="A124836470R_Latest">Data1!$EH$17</definedName>
    <definedName name="A124836474X">Data1!$EM$1:$EM$10,Data1!$EM$11:$EM$17</definedName>
    <definedName name="A124836474X_Data">Data1!$EM$11:$EM$17</definedName>
    <definedName name="A124836474X_Latest">Data1!$EM$17</definedName>
    <definedName name="A124836478J">Data1!$EY$1:$EY$10,Data1!$EY$11:$EY$17</definedName>
    <definedName name="A124836478J_Data">Data1!$EY$11:$EY$17</definedName>
    <definedName name="A124836478J_Latest">Data1!$EY$17</definedName>
    <definedName name="A124836482X">Data1!$EZ$1:$EZ$10,Data1!$EZ$11:$EZ$17</definedName>
    <definedName name="A124836482X_Data">Data1!$EZ$11:$EZ$17</definedName>
    <definedName name="A124836482X_Latest">Data1!$EZ$17</definedName>
    <definedName name="A124836486J">Data1!$EO$1:$EO$10,Data1!$EO$11:$EO$17</definedName>
    <definedName name="A124836486J_Data">Data1!$EO$11:$EO$17</definedName>
    <definedName name="A124836486J_Latest">Data1!$EO$17</definedName>
    <definedName name="A124836490X">Data1!$EW$1:$EW$10,Data1!$EW$11:$EW$17</definedName>
    <definedName name="A124836490X_Data">Data1!$EW$11:$EW$17</definedName>
    <definedName name="A124836490X_Latest">Data1!$EW$17</definedName>
    <definedName name="A124836494J">Data1!$FD$1:$FD$10,Data1!$FD$11:$FD$17</definedName>
    <definedName name="A124836494J_Data">Data1!$FD$11:$FD$17</definedName>
    <definedName name="A124836494J_Latest">Data1!$FD$17</definedName>
    <definedName name="A124836498T">Data1!$FX$1:$FX$10,Data1!$FX$11:$FX$17</definedName>
    <definedName name="A124836498T_Data">Data1!$FX$11:$FX$17</definedName>
    <definedName name="A124836498T_Latest">Data1!$FX$17</definedName>
    <definedName name="A124836502W">Data1!$GE$1:$GE$10,Data1!$GE$11:$GE$17</definedName>
    <definedName name="A124836502W_Data">Data1!$GE$11:$GE$17</definedName>
    <definedName name="A124836502W_Latest">Data1!$GE$17</definedName>
    <definedName name="A124836506F">Data1!$GH$1:$GH$10,Data1!$GH$11:$GH$17</definedName>
    <definedName name="A124836506F_Data">Data1!$GH$11:$GH$17</definedName>
    <definedName name="A124836506F_Latest">Data1!$GH$17</definedName>
    <definedName name="A124836510W">Data1!$GL$1:$GL$10,Data1!$GL$11:$GL$17</definedName>
    <definedName name="A124836510W_Data">Data1!$GL$11:$GL$17</definedName>
    <definedName name="A124836510W_Latest">Data1!$GL$17</definedName>
    <definedName name="A124836514F">Data1!$GP$1:$GP$10,Data1!$GP$11:$GP$17</definedName>
    <definedName name="A124836514F_Data">Data1!$GP$11:$GP$17</definedName>
    <definedName name="A124836514F_Latest">Data1!$GP$17</definedName>
    <definedName name="A124836518R">Data1!$FY$1:$FY$10,Data1!$FY$11:$FY$17</definedName>
    <definedName name="A124836518R_Data">Data1!$FY$11:$FY$17</definedName>
    <definedName name="A124836518R_Latest">Data1!$FY$17</definedName>
    <definedName name="A124836522F">Data1!$GA$1:$GA$10,Data1!$GA$11:$GA$17</definedName>
    <definedName name="A124836522F_Data">Data1!$GA$11:$GA$17</definedName>
    <definedName name="A124836522F_Latest">Data1!$GA$17</definedName>
    <definedName name="A124836526R">Data1!$FK$1:$FK$10,Data1!$FK$11:$FK$17</definedName>
    <definedName name="A124836526R_Data">Data1!$FK$11:$FK$17</definedName>
    <definedName name="A124836526R_Latest">Data1!$FK$17</definedName>
    <definedName name="A124836530F">Data1!$GO$1:$GO$10,Data1!$GO$11:$GO$17</definedName>
    <definedName name="A124836530F_Data">Data1!$GO$11:$GO$17</definedName>
    <definedName name="A124836530F_Latest">Data1!$GO$17</definedName>
    <definedName name="A124836534R">Data1!$FS$1:$FS$10,Data1!$FS$11:$FS$17</definedName>
    <definedName name="A124836534R_Data">Data1!$FS$11:$FS$17</definedName>
    <definedName name="A124836534R_Latest">Data1!$FS$17</definedName>
    <definedName name="A124836538X">Data1!$FW$1:$FW$10,Data1!$FW$11:$FW$17</definedName>
    <definedName name="A124836538X_Data">Data1!$FW$11:$FW$17</definedName>
    <definedName name="A124836538X_Latest">Data1!$FW$17</definedName>
    <definedName name="A124836542R">Data1!$GI$1:$GI$10,Data1!$GI$11:$GI$17</definedName>
    <definedName name="A124836542R_Data">Data1!$GI$11:$GI$17</definedName>
    <definedName name="A124836542R_Latest">Data1!$GI$17</definedName>
    <definedName name="A124836546X">Data1!$GQ$1:$GQ$10,Data1!$GQ$11:$GQ$17</definedName>
    <definedName name="A124836546X_Data">Data1!$GQ$11:$GQ$17</definedName>
    <definedName name="A124836546X_Latest">Data1!$GQ$17</definedName>
    <definedName name="A124836550R">Data1!$FM$1:$FM$10,Data1!$FM$11:$FM$17</definedName>
    <definedName name="A124836550R_Data">Data1!$FM$11:$FM$17</definedName>
    <definedName name="A124836550R_Latest">Data1!$FM$17</definedName>
    <definedName name="A124836554X">Data1!$FP$1:$FP$10,Data1!$FP$11:$FP$17</definedName>
    <definedName name="A124836554X_Data">Data1!$FP$11:$FP$17</definedName>
    <definedName name="A124836554X_Latest">Data1!$FP$17</definedName>
    <definedName name="A124836558J">Data1!$FQ$1:$FQ$10,Data1!$FQ$11:$FQ$17</definedName>
    <definedName name="A124836558J_Data">Data1!$FQ$11:$FQ$17</definedName>
    <definedName name="A124836558J_Latest">Data1!$FQ$17</definedName>
    <definedName name="A124836562X">Data1!$FZ$1:$FZ$10,Data1!$FZ$11:$FZ$17</definedName>
    <definedName name="A124836562X_Data">Data1!$FZ$11:$FZ$17</definedName>
    <definedName name="A124836562X_Latest">Data1!$FZ$17</definedName>
    <definedName name="A124836566J">Data1!$GB$1:$GB$10,Data1!$GB$11:$GB$17</definedName>
    <definedName name="A124836566J_Data">Data1!$GB$11:$GB$17</definedName>
    <definedName name="A124836566J_Latest">Data1!$GB$17</definedName>
    <definedName name="A124836570X">Data1!$GC$1:$GC$10,Data1!$GC$11:$GC$17</definedName>
    <definedName name="A124836570X_Data">Data1!$GC$11:$GC$17</definedName>
    <definedName name="A124836570X_Latest">Data1!$GC$17</definedName>
    <definedName name="A124836574J">Data1!$GJ$1:$GJ$10,Data1!$GJ$11:$GJ$17</definedName>
    <definedName name="A124836574J_Data">Data1!$GJ$11:$GJ$17</definedName>
    <definedName name="A124836574J_Latest">Data1!$GJ$17</definedName>
    <definedName name="A124836578T">Data1!$FR$1:$FR$10,Data1!$FR$11:$FR$17</definedName>
    <definedName name="A124836578T_Data">Data1!$FR$11:$FR$17</definedName>
    <definedName name="A124836578T_Latest">Data1!$FR$17</definedName>
    <definedName name="A124836582J">Data1!$FU$1:$FU$10,Data1!$FU$11:$FU$17</definedName>
    <definedName name="A124836582J_Data">Data1!$FU$11:$FU$17</definedName>
    <definedName name="A124836582J_Latest">Data1!$FU$17</definedName>
    <definedName name="A124836586T">Data1!$GM$1:$GM$10,Data1!$GM$11:$GM$17</definedName>
    <definedName name="A124836586T_Data">Data1!$GM$11:$GM$17</definedName>
    <definedName name="A124836586T_Latest">Data1!$GM$17</definedName>
    <definedName name="A124836590J">Data1!$GN$1:$GN$10,Data1!$GN$11:$GN$17</definedName>
    <definedName name="A124836590J_Data">Data1!$GN$11:$GN$17</definedName>
    <definedName name="A124836590J_Latest">Data1!$GN$17</definedName>
    <definedName name="A124836594T">Data1!$FL$1:$FL$10,Data1!$FL$11:$FL$17</definedName>
    <definedName name="A124836594T_Data">Data1!$FL$11:$FL$17</definedName>
    <definedName name="A124836594T_Latest">Data1!$FL$17</definedName>
    <definedName name="A124836598A">Data1!$FN$1:$FN$10,Data1!$FN$11:$FN$17</definedName>
    <definedName name="A124836598A_Data">Data1!$FN$11:$FN$17</definedName>
    <definedName name="A124836598A_Latest">Data1!$FN$17</definedName>
    <definedName name="A124836602F">Data1!$FO$1:$FO$10,Data1!$FO$11:$FO$17</definedName>
    <definedName name="A124836602F_Data">Data1!$FO$11:$FO$17</definedName>
    <definedName name="A124836602F_Latest">Data1!$FO$17</definedName>
    <definedName name="A124836606R">Data1!$FT$1:$FT$10,Data1!$FT$11:$FT$17</definedName>
    <definedName name="A124836606R_Data">Data1!$FT$11:$FT$17</definedName>
    <definedName name="A124836606R_Latest">Data1!$FT$17</definedName>
    <definedName name="A124836610F">Data1!$GF$1:$GF$10,Data1!$GF$11:$GF$17</definedName>
    <definedName name="A124836610F_Data">Data1!$GF$11:$GF$17</definedName>
    <definedName name="A124836610F_Latest">Data1!$GF$17</definedName>
    <definedName name="A124836614R">Data1!$GG$1:$GG$10,Data1!$GG$11:$GG$17</definedName>
    <definedName name="A124836614R_Data">Data1!$GG$11:$GG$17</definedName>
    <definedName name="A124836614R_Latest">Data1!$GG$17</definedName>
    <definedName name="A124836618X">Data1!$FV$1:$FV$10,Data1!$FV$11:$FV$17</definedName>
    <definedName name="A124836618X_Data">Data1!$FV$11:$FV$17</definedName>
    <definedName name="A124836618X_Latest">Data1!$FV$17</definedName>
    <definedName name="A124836622R">Data1!$GD$1:$GD$10,Data1!$GD$11:$GD$17</definedName>
    <definedName name="A124836622R_Data">Data1!$GD$11:$GD$17</definedName>
    <definedName name="A124836622R_Latest">Data1!$GD$17</definedName>
    <definedName name="A124836626X">Data1!$GK$1:$GK$10,Data1!$GK$11:$GK$17</definedName>
    <definedName name="A124836626X_Data">Data1!$GK$11:$GK$17</definedName>
    <definedName name="A124836626X_Latest">Data1!$GK$17</definedName>
    <definedName name="A124836630R">Data2!$FC$1:$FC$10,Data2!$FC$11:$FC$17</definedName>
    <definedName name="A124836630R_Data">Data2!$FC$11:$FC$17</definedName>
    <definedName name="A124836630R_Latest">Data2!$FC$17</definedName>
    <definedName name="A124836634X">Data2!$FJ$1:$FJ$10,Data2!$FJ$11:$FJ$17</definedName>
    <definedName name="A124836634X_Data">Data2!$FJ$11:$FJ$17</definedName>
    <definedName name="A124836634X_Latest">Data2!$FJ$17</definedName>
    <definedName name="A124836638J">Data2!$FM$1:$FM$10,Data2!$FM$11:$FM$17</definedName>
    <definedName name="A124836638J_Data">Data2!$FM$11:$FM$17</definedName>
    <definedName name="A124836638J_Latest">Data2!$FM$17</definedName>
    <definedName name="A124836642X">Data2!$FQ$1:$FQ$10,Data2!$FQ$11:$FQ$17</definedName>
    <definedName name="A124836642X_Data">Data2!$FQ$11:$FQ$17</definedName>
    <definedName name="A124836642X_Latest">Data2!$FQ$17</definedName>
    <definedName name="A124836646J">Data2!$FU$1:$FU$10,Data2!$FU$11:$FU$17</definedName>
    <definedName name="A124836646J_Data">Data2!$FU$11:$FU$17</definedName>
    <definedName name="A124836646J_Latest">Data2!$FU$17</definedName>
    <definedName name="A124836650X">Data2!$FD$1:$FD$10,Data2!$FD$11:$FD$17</definedName>
    <definedName name="A124836650X_Data">Data2!$FD$11:$FD$17</definedName>
    <definedName name="A124836650X_Latest">Data2!$FD$17</definedName>
    <definedName name="A124836654J">Data2!$FF$1:$FF$10,Data2!$FF$11:$FF$17</definedName>
    <definedName name="A124836654J_Data">Data2!$FF$11:$FF$17</definedName>
    <definedName name="A124836654J_Latest">Data2!$FF$17</definedName>
    <definedName name="A124836658T">Data2!$EQ$1:$EQ$10,Data2!$EQ$11:$EQ$17</definedName>
    <definedName name="A124836658T_Data">Data2!$EQ$11:$EQ$17</definedName>
    <definedName name="A124836658T_Latest">Data2!$EQ$17</definedName>
    <definedName name="A124836662J">Data2!$FT$1:$FT$10,Data2!$FT$11:$FT$17</definedName>
    <definedName name="A124836662J_Data">Data2!$FT$11:$FT$17</definedName>
    <definedName name="A124836662J_Latest">Data2!$FT$17</definedName>
    <definedName name="A124836666T">Data2!$EY$1:$EY$10,Data2!$EY$11:$EY$17</definedName>
    <definedName name="A124836666T_Data">Data2!$EY$11:$EY$17</definedName>
    <definedName name="A124836666T_Latest">Data2!$EY$17</definedName>
    <definedName name="A124836670J">Data2!$FB$1:$FB$10,Data2!$FB$11:$FB$17</definedName>
    <definedName name="A124836670J_Data">Data2!$FB$11:$FB$17</definedName>
    <definedName name="A124836670J_Latest">Data2!$FB$17</definedName>
    <definedName name="A124836674T">Data2!$FN$1:$FN$10,Data2!$FN$11:$FN$17</definedName>
    <definedName name="A124836674T_Data">Data2!$FN$11:$FN$17</definedName>
    <definedName name="A124836674T_Latest">Data2!$FN$17</definedName>
    <definedName name="A124836678A">Data2!$FV$1:$FV$10,Data2!$FV$11:$FV$17</definedName>
    <definedName name="A124836678A_Data">Data2!$FV$11:$FV$17</definedName>
    <definedName name="A124836678A_Latest">Data2!$FV$17</definedName>
    <definedName name="A124836682T">Data2!$ES$1:$ES$10,Data2!$ES$11:$ES$17</definedName>
    <definedName name="A124836682T_Data">Data2!$ES$11:$ES$17</definedName>
    <definedName name="A124836682T_Latest">Data2!$ES$17</definedName>
    <definedName name="A124836686A">Data2!$EV$1:$EV$10,Data2!$EV$11:$EV$17</definedName>
    <definedName name="A124836686A_Data">Data2!$EV$11:$EV$17</definedName>
    <definedName name="A124836686A_Latest">Data2!$EV$17</definedName>
    <definedName name="A124836690T">Data2!$EW$1:$EW$10,Data2!$EW$11:$EW$17</definedName>
    <definedName name="A124836690T_Data">Data2!$EW$11:$EW$17</definedName>
    <definedName name="A124836690T_Latest">Data2!$EW$17</definedName>
    <definedName name="A124836694A">Data2!$FE$1:$FE$10,Data2!$FE$11:$FE$17</definedName>
    <definedName name="A124836694A_Data">Data2!$FE$11:$FE$17</definedName>
    <definedName name="A124836694A_Latest">Data2!$FE$17</definedName>
    <definedName name="A124836698K">Data2!$FG$1:$FG$10,Data2!$FG$11:$FG$17</definedName>
    <definedName name="A124836698K_Data">Data2!$FG$11:$FG$17</definedName>
    <definedName name="A124836698K_Latest">Data2!$FG$17</definedName>
    <definedName name="A124836702R">Data2!$FH$1:$FH$10,Data2!$FH$11:$FH$17</definedName>
    <definedName name="A124836702R_Data">Data2!$FH$11:$FH$17</definedName>
    <definedName name="A124836702R_Latest">Data2!$FH$17</definedName>
    <definedName name="A124836706X">Data2!$FO$1:$FO$10,Data2!$FO$11:$FO$17</definedName>
    <definedName name="A124836706X_Data">Data2!$FO$11:$FO$17</definedName>
    <definedName name="A124836706X_Latest">Data2!$FO$17</definedName>
    <definedName name="A124836710R">Data2!$EX$1:$EX$10,Data2!$EX$11:$EX$17</definedName>
    <definedName name="A124836710R_Data">Data2!$EX$11:$EX$17</definedName>
    <definedName name="A124836710R_Latest">Data2!$EX$17</definedName>
    <definedName name="A124836718J">Data2!$FR$1:$FR$10,Data2!$FR$11:$FR$17</definedName>
    <definedName name="A124836718J_Data">Data2!$FR$11:$FR$17</definedName>
    <definedName name="A124836718J_Latest">Data2!$FR$17</definedName>
    <definedName name="A124836722X">Data2!$FS$1:$FS$10,Data2!$FS$11:$FS$17</definedName>
    <definedName name="A124836722X_Data">Data2!$FS$11:$FS$17</definedName>
    <definedName name="A124836722X_Latest">Data2!$FS$17</definedName>
    <definedName name="A124836726J">Data2!$ER$1:$ER$10,Data2!$ER$11:$ER$17</definedName>
    <definedName name="A124836726J_Data">Data2!$ER$11:$ER$17</definedName>
    <definedName name="A124836726J_Latest">Data2!$ER$17</definedName>
    <definedName name="A124836730X">Data2!$ET$1:$ET$10,Data2!$ET$11:$ET$17</definedName>
    <definedName name="A124836730X_Data">Data2!$ET$11:$ET$17</definedName>
    <definedName name="A124836730X_Latest">Data2!$ET$17</definedName>
    <definedName name="A124836734J">Data2!$EU$1:$EU$10,Data2!$EU$11:$EU$17</definedName>
    <definedName name="A124836734J_Data">Data2!$EU$11:$EU$17</definedName>
    <definedName name="A124836734J_Latest">Data2!$EU$17</definedName>
    <definedName name="A124836738T">Data2!$EZ$1:$EZ$10,Data2!$EZ$11:$EZ$17</definedName>
    <definedName name="A124836738T_Data">Data2!$EZ$11:$EZ$17</definedName>
    <definedName name="A124836738T_Latest">Data2!$EZ$17</definedName>
    <definedName name="A124836742J">Data2!$FK$1:$FK$10,Data2!$FK$11:$FK$17</definedName>
    <definedName name="A124836742J_Data">Data2!$FK$11:$FK$17</definedName>
    <definedName name="A124836742J_Latest">Data2!$FK$17</definedName>
    <definedName name="A124836746T">Data2!$FL$1:$FL$10,Data2!$FL$11:$FL$17</definedName>
    <definedName name="A124836746T_Data">Data2!$FL$11:$FL$17</definedName>
    <definedName name="A124836746T_Latest">Data2!$FL$17</definedName>
    <definedName name="A124836750J">Data2!$FA$1:$FA$10,Data2!$FA$11:$FA$17</definedName>
    <definedName name="A124836750J_Data">Data2!$FA$11:$FA$17</definedName>
    <definedName name="A124836750J_Latest">Data2!$FA$17</definedName>
    <definedName name="A124836754T">Data2!$FI$1:$FI$10,Data2!$FI$11:$FI$17</definedName>
    <definedName name="A124836754T_Data">Data2!$FI$11:$FI$17</definedName>
    <definedName name="A124836754T_Latest">Data2!$FI$17</definedName>
    <definedName name="A124836758A">Data2!$FP$1:$FP$10,Data2!$FP$11:$FP$17</definedName>
    <definedName name="A124836758A_Data">Data2!$FP$11:$FP$17</definedName>
    <definedName name="A124836758A_Latest">Data2!$FP$17</definedName>
    <definedName name="A124836762T">Data1!$HE$1:$HE$10,Data1!$HE$11:$HE$17</definedName>
    <definedName name="A124836762T_Data">Data1!$HE$11:$HE$17</definedName>
    <definedName name="A124836762T_Latest">Data1!$HE$17</definedName>
    <definedName name="A124836766A">Data1!$HL$1:$HL$10,Data1!$HL$11:$HL$17</definedName>
    <definedName name="A124836766A_Data">Data1!$HL$11:$HL$17</definedName>
    <definedName name="A124836766A_Latest">Data1!$HL$17</definedName>
    <definedName name="A124836770T">Data1!$HO$1:$HO$10,Data1!$HO$11:$HO$17</definedName>
    <definedName name="A124836770T_Data">Data1!$HO$11:$HO$17</definedName>
    <definedName name="A124836770T_Latest">Data1!$HO$17</definedName>
    <definedName name="A124836774A">Data1!$HS$1:$HS$10,Data1!$HS$11:$HS$17</definedName>
    <definedName name="A124836774A_Data">Data1!$HS$11:$HS$17</definedName>
    <definedName name="A124836774A_Latest">Data1!$HS$17</definedName>
    <definedName name="A124836778K">Data1!$HW$1:$HW$10,Data1!$HW$11:$HW$17</definedName>
    <definedName name="A124836778K_Data">Data1!$HW$11:$HW$17</definedName>
    <definedName name="A124836778K_Latest">Data1!$HW$17</definedName>
    <definedName name="A124836782A">Data1!$HF$1:$HF$10,Data1!$HF$11:$HF$17</definedName>
    <definedName name="A124836782A_Data">Data1!$HF$11:$HF$17</definedName>
    <definedName name="A124836782A_Latest">Data1!$HF$17</definedName>
    <definedName name="A124836786K">Data1!$HH$1:$HH$10,Data1!$HH$11:$HH$17</definedName>
    <definedName name="A124836786K_Data">Data1!$HH$11:$HH$17</definedName>
    <definedName name="A124836786K_Latest">Data1!$HH$17</definedName>
    <definedName name="A124836790A">Data1!$GR$1:$GR$10,Data1!$GR$11:$GR$17</definedName>
    <definedName name="A124836790A_Data">Data1!$GR$11:$GR$17</definedName>
    <definedName name="A124836790A_Latest">Data1!$GR$17</definedName>
    <definedName name="A124836794K">Data1!$HV$1:$HV$10,Data1!$HV$11:$HV$17</definedName>
    <definedName name="A124836794K_Data">Data1!$HV$11:$HV$17</definedName>
    <definedName name="A124836794K_Latest">Data1!$HV$17</definedName>
    <definedName name="A124836798V">Data1!$GZ$1:$GZ$10,Data1!$GZ$11:$GZ$17</definedName>
    <definedName name="A124836798V_Data">Data1!$GZ$11:$GZ$17</definedName>
    <definedName name="A124836798V_Latest">Data1!$GZ$17</definedName>
    <definedName name="A124836802X">Data1!$HD$1:$HD$10,Data1!$HD$11:$HD$17</definedName>
    <definedName name="A124836802X_Data">Data1!$HD$11:$HD$17</definedName>
    <definedName name="A124836802X_Latest">Data1!$HD$17</definedName>
    <definedName name="A124836806J">Data1!$HP$1:$HP$10,Data1!$HP$11:$HP$17</definedName>
    <definedName name="A124836806J_Data">Data1!$HP$11:$HP$17</definedName>
    <definedName name="A124836806J_Latest">Data1!$HP$17</definedName>
    <definedName name="A124836810X">Data1!$HX$1:$HX$10,Data1!$HX$11:$HX$17</definedName>
    <definedName name="A124836810X_Data">Data1!$HX$11:$HX$17</definedName>
    <definedName name="A124836810X_Latest">Data1!$HX$17</definedName>
    <definedName name="A124836814J">Data1!$GT$1:$GT$10,Data1!$GT$11:$GT$17</definedName>
    <definedName name="A124836814J_Data">Data1!$GT$11:$GT$17</definedName>
    <definedName name="A124836814J_Latest">Data1!$GT$17</definedName>
    <definedName name="A124836818T">Data1!$GW$1:$GW$10,Data1!$GW$11:$GW$17</definedName>
    <definedName name="A124836818T_Data">Data1!$GW$11:$GW$17</definedName>
    <definedName name="A124836818T_Latest">Data1!$GW$17</definedName>
    <definedName name="A124836822J">Data1!$GX$1:$GX$10,Data1!$GX$11:$GX$17</definedName>
    <definedName name="A124836822J_Data">Data1!$GX$11:$GX$17</definedName>
    <definedName name="A124836822J_Latest">Data1!$GX$17</definedName>
    <definedName name="A124836826T">Data1!$HG$1:$HG$10,Data1!$HG$11:$HG$17</definedName>
    <definedName name="A124836826T_Data">Data1!$HG$11:$HG$17</definedName>
    <definedName name="A124836826T_Latest">Data1!$HG$17</definedName>
    <definedName name="A124836830J">Data1!$HI$1:$HI$10,Data1!$HI$11:$HI$17</definedName>
    <definedName name="A124836830J_Data">Data1!$HI$11:$HI$17</definedName>
    <definedName name="A124836830J_Latest">Data1!$HI$17</definedName>
    <definedName name="A124836834T">Data1!$HJ$1:$HJ$10,Data1!$HJ$11:$HJ$17</definedName>
    <definedName name="A124836834T_Data">Data1!$HJ$11:$HJ$17</definedName>
    <definedName name="A124836834T_Latest">Data1!$HJ$17</definedName>
    <definedName name="A124836838A">Data1!$HQ$1:$HQ$10,Data1!$HQ$11:$HQ$17</definedName>
    <definedName name="A124836838A_Data">Data1!$HQ$11:$HQ$17</definedName>
    <definedName name="A124836838A_Latest">Data1!$HQ$17</definedName>
    <definedName name="A124836842T">Data1!$GY$1:$GY$10,Data1!$GY$11:$GY$17</definedName>
    <definedName name="A124836842T_Data">Data1!$GY$11:$GY$17</definedName>
    <definedName name="A124836842T_Latest">Data1!$GY$17</definedName>
    <definedName name="A124836846A">Data1!$HB$1:$HB$10,Data1!$HB$11:$HB$17</definedName>
    <definedName name="A124836846A_Data">Data1!$HB$11:$HB$17</definedName>
    <definedName name="A124836846A_Latest">Data1!$HB$17</definedName>
    <definedName name="A124836850T">Data1!$HT$1:$HT$10,Data1!$HT$11:$HT$17</definedName>
    <definedName name="A124836850T_Data">Data1!$HT$11:$HT$17</definedName>
    <definedName name="A124836850T_Latest">Data1!$HT$17</definedName>
    <definedName name="A124836854A">Data1!$HU$1:$HU$10,Data1!$HU$11:$HU$17</definedName>
    <definedName name="A124836854A_Data">Data1!$HU$11:$HU$17</definedName>
    <definedName name="A124836854A_Latest">Data1!$HU$17</definedName>
    <definedName name="A124836858K">Data1!$GS$1:$GS$10,Data1!$GS$11:$GS$17</definedName>
    <definedName name="A124836858K_Data">Data1!$GS$11:$GS$17</definedName>
    <definedName name="A124836858K_Latest">Data1!$GS$17</definedName>
    <definedName name="A124836862A">Data1!$GU$1:$GU$10,Data1!$GU$11:$GU$17</definedName>
    <definedName name="A124836862A_Data">Data1!$GU$11:$GU$17</definedName>
    <definedName name="A124836862A_Latest">Data1!$GU$17</definedName>
    <definedName name="A124836866K">Data1!$GV$1:$GV$10,Data1!$GV$11:$GV$17</definedName>
    <definedName name="A124836866K_Data">Data1!$GV$11:$GV$17</definedName>
    <definedName name="A124836866K_Latest">Data1!$GV$17</definedName>
    <definedName name="A124836870A">Data1!$HA$1:$HA$10,Data1!$HA$11:$HA$17</definedName>
    <definedName name="A124836870A_Data">Data1!$HA$11:$HA$17</definedName>
    <definedName name="A124836870A_Latest">Data1!$HA$17</definedName>
    <definedName name="A124836874K">Data1!$HM$1:$HM$10,Data1!$HM$11:$HM$17</definedName>
    <definedName name="A124836874K_Data">Data1!$HM$11:$HM$17</definedName>
    <definedName name="A124836874K_Latest">Data1!$HM$17</definedName>
    <definedName name="A124836878V">Data1!$HN$1:$HN$10,Data1!$HN$11:$HN$17</definedName>
    <definedName name="A124836878V_Data">Data1!$HN$11:$HN$17</definedName>
    <definedName name="A124836878V_Latest">Data1!$HN$17</definedName>
    <definedName name="A124836882K">Data1!$HC$1:$HC$10,Data1!$HC$11:$HC$17</definedName>
    <definedName name="A124836882K_Data">Data1!$HC$11:$HC$17</definedName>
    <definedName name="A124836882K_Latest">Data1!$HC$17</definedName>
    <definedName name="A124836886V">Data1!$HK$1:$HK$10,Data1!$HK$11:$HK$17</definedName>
    <definedName name="A124836886V_Data">Data1!$HK$11:$HK$17</definedName>
    <definedName name="A124836886V_Latest">Data1!$HK$17</definedName>
    <definedName name="A124836890K">Data1!$HR$1:$HR$10,Data1!$HR$11:$HR$17</definedName>
    <definedName name="A124836890K_Data">Data1!$HR$11:$HR$17</definedName>
    <definedName name="A124836890K_Latest">Data1!$HR$17</definedName>
    <definedName name="A124836894V">Data2!$GP$1:$GP$10,Data2!$GP$11:$GP$17</definedName>
    <definedName name="A124836894V_Data">Data2!$GP$11:$GP$17</definedName>
    <definedName name="A124836894V_Latest">Data2!$GP$17</definedName>
    <definedName name="A124836898C">Data2!$GW$1:$GW$10,Data2!$GW$11:$GW$17</definedName>
    <definedName name="A124836898C_Data">Data2!$GW$11:$GW$17</definedName>
    <definedName name="A124836898C_Latest">Data2!$GW$17</definedName>
    <definedName name="A124836902J">Data2!$GZ$1:$GZ$10,Data2!$GZ$11:$GZ$17</definedName>
    <definedName name="A124836902J_Data">Data2!$GZ$11:$GZ$17</definedName>
    <definedName name="A124836902J_Latest">Data2!$GZ$17</definedName>
    <definedName name="A124836906T">Data2!$HD$1:$HD$10,Data2!$HD$11:$HD$17</definedName>
    <definedName name="A124836906T_Data">Data2!$HD$11:$HD$17</definedName>
    <definedName name="A124836906T_Latest">Data2!$HD$17</definedName>
    <definedName name="A124836910J">Data2!$HH$1:$HH$10,Data2!$HH$11:$HH$17</definedName>
    <definedName name="A124836910J_Data">Data2!$HH$11:$HH$17</definedName>
    <definedName name="A124836910J_Latest">Data2!$HH$17</definedName>
    <definedName name="A124836914T">Data2!$GQ$1:$GQ$10,Data2!$GQ$11:$GQ$17</definedName>
    <definedName name="A124836914T_Data">Data2!$GQ$11:$GQ$17</definedName>
    <definedName name="A124836914T_Latest">Data2!$GQ$17</definedName>
    <definedName name="A124836918A">Data2!$GS$1:$GS$10,Data2!$GS$11:$GS$17</definedName>
    <definedName name="A124836918A_Data">Data2!$GS$11:$GS$17</definedName>
    <definedName name="A124836918A_Latest">Data2!$GS$17</definedName>
    <definedName name="A124836922T">Data2!$GC$1:$GC$10,Data2!$GC$11:$GC$17</definedName>
    <definedName name="A124836922T_Data">Data2!$GC$11:$GC$17</definedName>
    <definedName name="A124836922T_Latest">Data2!$GC$17</definedName>
    <definedName name="A124836926A">Data2!$HG$1:$HG$10,Data2!$HG$11:$HG$17</definedName>
    <definedName name="A124836926A_Data">Data2!$HG$11:$HG$17</definedName>
    <definedName name="A124836926A_Latest">Data2!$HG$17</definedName>
    <definedName name="A124836930T">Data2!$GK$1:$GK$10,Data2!$GK$11:$GK$17</definedName>
    <definedName name="A124836930T_Data">Data2!$GK$11:$GK$17</definedName>
    <definedName name="A124836930T_Latest">Data2!$GK$17</definedName>
    <definedName name="A124836934A">Data2!$GO$1:$GO$10,Data2!$GO$11:$GO$17</definedName>
    <definedName name="A124836934A_Data">Data2!$GO$11:$GO$17</definedName>
    <definedName name="A124836934A_Latest">Data2!$GO$17</definedName>
    <definedName name="A124836938K">Data2!$HA$1:$HA$10,Data2!$HA$11:$HA$17</definedName>
    <definedName name="A124836938K_Data">Data2!$HA$11:$HA$17</definedName>
    <definedName name="A124836938K_Latest">Data2!$HA$17</definedName>
    <definedName name="A124836942A">Data2!$HI$1:$HI$10,Data2!$HI$11:$HI$17</definedName>
    <definedName name="A124836942A_Data">Data2!$HI$11:$HI$17</definedName>
    <definedName name="A124836942A_Latest">Data2!$HI$17</definedName>
    <definedName name="A124836946K">Data2!$GE$1:$GE$10,Data2!$GE$11:$GE$17</definedName>
    <definedName name="A124836946K_Data">Data2!$GE$11:$GE$17</definedName>
    <definedName name="A124836946K_Latest">Data2!$GE$17</definedName>
    <definedName name="A124836950A">Data2!$GH$1:$GH$10,Data2!$GH$11:$GH$17</definedName>
    <definedName name="A124836950A_Data">Data2!$GH$11:$GH$17</definedName>
    <definedName name="A124836950A_Latest">Data2!$GH$17</definedName>
    <definedName name="A124836954K">Data2!$GI$1:$GI$10,Data2!$GI$11:$GI$17</definedName>
    <definedName name="A124836954K_Data">Data2!$GI$11:$GI$17</definedName>
    <definedName name="A124836954K_Latest">Data2!$GI$17</definedName>
    <definedName name="A124836958V">Data2!$GR$1:$GR$10,Data2!$GR$11:$GR$17</definedName>
    <definedName name="A124836958V_Data">Data2!$GR$11:$GR$17</definedName>
    <definedName name="A124836958V_Latest">Data2!$GR$17</definedName>
    <definedName name="A124836962K">Data2!$GT$1:$GT$10,Data2!$GT$11:$GT$17</definedName>
    <definedName name="A124836962K_Data">Data2!$GT$11:$GT$17</definedName>
    <definedName name="A124836962K_Latest">Data2!$GT$17</definedName>
    <definedName name="A124836966V">Data2!$GU$1:$GU$10,Data2!$GU$11:$GU$17</definedName>
    <definedName name="A124836966V_Data">Data2!$GU$11:$GU$17</definedName>
    <definedName name="A124836966V_Latest">Data2!$GU$17</definedName>
    <definedName name="A124836970K">Data2!$HB$1:$HB$10,Data2!$HB$11:$HB$17</definedName>
    <definedName name="A124836970K_Data">Data2!$HB$11:$HB$17</definedName>
    <definedName name="A124836970K_Latest">Data2!$HB$17</definedName>
    <definedName name="A124836974V">Data2!$GJ$1:$GJ$10,Data2!$GJ$11:$GJ$17</definedName>
    <definedName name="A124836974V_Data">Data2!$GJ$11:$GJ$17</definedName>
    <definedName name="A124836974V_Latest">Data2!$GJ$17</definedName>
    <definedName name="A124836978C">Data2!$GM$1:$GM$10,Data2!$GM$11:$GM$17</definedName>
    <definedName name="A124836978C_Data">Data2!$GM$11:$GM$17</definedName>
    <definedName name="A124836978C_Latest">Data2!$GM$17</definedName>
    <definedName name="A124836982V">Data2!$HE$1:$HE$10,Data2!$HE$11:$HE$17</definedName>
    <definedName name="A124836982V_Data">Data2!$HE$11:$HE$17</definedName>
    <definedName name="A124836982V_Latest">Data2!$HE$17</definedName>
    <definedName name="A124836986C">Data2!$HF$1:$HF$10,Data2!$HF$11:$HF$17</definedName>
    <definedName name="A124836986C_Data">Data2!$HF$11:$HF$17</definedName>
    <definedName name="A124836986C_Latest">Data2!$HF$17</definedName>
    <definedName name="A124836990V">Data2!$GD$1:$GD$10,Data2!$GD$11:$GD$17</definedName>
    <definedName name="A124836990V_Data">Data2!$GD$11:$GD$17</definedName>
    <definedName name="A124836990V_Latest">Data2!$GD$17</definedName>
    <definedName name="A124836994C">Data2!$GF$1:$GF$10,Data2!$GF$11:$GF$17</definedName>
    <definedName name="A124836994C_Data">Data2!$GF$11:$GF$17</definedName>
    <definedName name="A124836994C_Latest">Data2!$GF$17</definedName>
    <definedName name="A124836998L">Data2!$GG$1:$GG$10,Data2!$GG$11:$GG$17</definedName>
    <definedName name="A124836998L_Data">Data2!$GG$11:$GG$17</definedName>
    <definedName name="A124836998L_Latest">Data2!$GG$17</definedName>
    <definedName name="A124837002V">Data2!$GL$1:$GL$10,Data2!$GL$11:$GL$17</definedName>
    <definedName name="A124837002V_Data">Data2!$GL$11:$GL$17</definedName>
    <definedName name="A124837002V_Latest">Data2!$GL$17</definedName>
    <definedName name="A124837006C">Data2!$GX$1:$GX$10,Data2!$GX$11:$GX$17</definedName>
    <definedName name="A124837006C_Data">Data2!$GX$11:$GX$17</definedName>
    <definedName name="A124837006C_Latest">Data2!$GX$17</definedName>
    <definedName name="A124837010V">Data2!$GY$1:$GY$10,Data2!$GY$11:$GY$17</definedName>
    <definedName name="A124837010V_Data">Data2!$GY$11:$GY$17</definedName>
    <definedName name="A124837010V_Latest">Data2!$GY$17</definedName>
    <definedName name="A124837014C">Data2!$GN$1:$GN$10,Data2!$GN$11:$GN$17</definedName>
    <definedName name="A124837014C_Data">Data2!$GN$11:$GN$17</definedName>
    <definedName name="A124837014C_Latest">Data2!$GN$17</definedName>
    <definedName name="A124837018L">Data2!$GV$1:$GV$10,Data2!$GV$11:$GV$17</definedName>
    <definedName name="A124837018L_Data">Data2!$GV$11:$GV$17</definedName>
    <definedName name="A124837018L_Latest">Data2!$GV$17</definedName>
    <definedName name="A124837022C">Data2!$HC$1:$HC$10,Data2!$HC$11:$HC$17</definedName>
    <definedName name="A124837022C_Data">Data2!$HC$11:$HC$17</definedName>
    <definedName name="A124837022C_Latest">Data2!$HC$17</definedName>
    <definedName name="A124837026L">Data1!$O$1:$O$10,Data1!$O$11:$O$17</definedName>
    <definedName name="A124837026L_Data">Data1!$O$11:$O$17</definedName>
    <definedName name="A124837026L_Latest">Data1!$O$17</definedName>
    <definedName name="A124837030C">Data1!$V$1:$V$10,Data1!$V$11:$V$17</definedName>
    <definedName name="A124837030C_Data">Data1!$V$11:$V$17</definedName>
    <definedName name="A124837030C_Latest">Data1!$V$17</definedName>
    <definedName name="A124837034L">Data1!$Y$1:$Y$10,Data1!$Y$11:$Y$17</definedName>
    <definedName name="A124837034L_Data">Data1!$Y$11:$Y$17</definedName>
    <definedName name="A124837034L_Latest">Data1!$Y$17</definedName>
    <definedName name="A124837038W">Data1!$AC$1:$AC$10,Data1!$AC$11:$AC$17</definedName>
    <definedName name="A124837038W_Data">Data1!$AC$11:$AC$17</definedName>
    <definedName name="A124837038W_Latest">Data1!$AC$17</definedName>
    <definedName name="A124837042L">Data1!$AG$1:$AG$10,Data1!$AG$11:$AG$17</definedName>
    <definedName name="A124837042L_Data">Data1!$AG$11:$AG$17</definedName>
    <definedName name="A124837042L_Latest">Data1!$AG$17</definedName>
    <definedName name="A124837046W">Data1!$P$1:$P$10,Data1!$P$11:$P$17</definedName>
    <definedName name="A124837046W_Data">Data1!$P$11:$P$17</definedName>
    <definedName name="A124837046W_Latest">Data1!$P$17</definedName>
    <definedName name="A124837050L">Data1!$R$1:$R$10,Data1!$R$11:$R$17</definedName>
    <definedName name="A124837050L_Data">Data1!$R$11:$R$17</definedName>
    <definedName name="A124837050L_Latest">Data1!$R$17</definedName>
    <definedName name="A124837054W">Data1!$B$1:$B$10,Data1!$B$11:$B$17</definedName>
    <definedName name="A124837054W_Data">Data1!$B$11:$B$17</definedName>
    <definedName name="A124837054W_Latest">Data1!$B$17</definedName>
    <definedName name="A124837058F">Data1!$AF$1:$AF$10,Data1!$AF$11:$AF$17</definedName>
    <definedName name="A124837058F_Data">Data1!$AF$11:$AF$17</definedName>
    <definedName name="A124837058F_Latest">Data1!$AF$17</definedName>
    <definedName name="A124837062W">Data1!$J$1:$J$10,Data1!$J$11:$J$17</definedName>
    <definedName name="A124837062W_Data">Data1!$J$11:$J$17</definedName>
    <definedName name="A124837062W_Latest">Data1!$J$17</definedName>
    <definedName name="A124837066F">Data1!$N$1:$N$10,Data1!$N$11:$N$17</definedName>
    <definedName name="A124837066F_Data">Data1!$N$11:$N$17</definedName>
    <definedName name="A124837066F_Latest">Data1!$N$17</definedName>
    <definedName name="A124837070W">Data1!$Z$1:$Z$10,Data1!$Z$11:$Z$17</definedName>
    <definedName name="A124837070W_Data">Data1!$Z$11:$Z$17</definedName>
    <definedName name="A124837070W_Latest">Data1!$Z$17</definedName>
    <definedName name="A124837074F">Data1!$AH$1:$AH$10,Data1!$AH$11:$AH$17</definedName>
    <definedName name="A124837074F_Data">Data1!$AH$11:$AH$17</definedName>
    <definedName name="A124837074F_Latest">Data1!$AH$17</definedName>
    <definedName name="A124837078R">Data1!$D$1:$D$10,Data1!$D$11:$D$17</definedName>
    <definedName name="A124837078R_Data">Data1!$D$11:$D$17</definedName>
    <definedName name="A124837078R_Latest">Data1!$D$17</definedName>
    <definedName name="A124837082F">Data1!$G$1:$G$10,Data1!$G$11:$G$17</definedName>
    <definedName name="A124837082F_Data">Data1!$G$11:$G$17</definedName>
    <definedName name="A124837082F_Latest">Data1!$G$17</definedName>
    <definedName name="A124837086R">Data1!$H$1:$H$10,Data1!$H$11:$H$17</definedName>
    <definedName name="A124837086R_Data">Data1!$H$11:$H$17</definedName>
    <definedName name="A124837086R_Latest">Data1!$H$17</definedName>
    <definedName name="A124837090F">Data1!$Q$1:$Q$10,Data1!$Q$11:$Q$17</definedName>
    <definedName name="A124837090F_Data">Data1!$Q$11:$Q$17</definedName>
    <definedName name="A124837090F_Latest">Data1!$Q$17</definedName>
    <definedName name="A124837094R">Data1!$S$1:$S$10,Data1!$S$11:$S$17</definedName>
    <definedName name="A124837094R_Data">Data1!$S$11:$S$17</definedName>
    <definedName name="A124837094R_Latest">Data1!$S$17</definedName>
    <definedName name="A124837098X">Data1!$T$1:$T$10,Data1!$T$11:$T$17</definedName>
    <definedName name="A124837098X_Data">Data1!$T$11:$T$17</definedName>
    <definedName name="A124837098X_Latest">Data1!$T$17</definedName>
    <definedName name="A124837102C">Data1!$AA$1:$AA$10,Data1!$AA$11:$AA$17</definedName>
    <definedName name="A124837102C_Data">Data1!$AA$11:$AA$17</definedName>
    <definedName name="A124837102C_Latest">Data1!$AA$17</definedName>
    <definedName name="A124837106L">Data1!$I$1:$I$10,Data1!$I$11:$I$17</definedName>
    <definedName name="A124837106L_Data">Data1!$I$11:$I$17</definedName>
    <definedName name="A124837106L_Latest">Data1!$I$17</definedName>
    <definedName name="A124837110C">Data1!$L$1:$L$10,Data1!$L$11:$L$17</definedName>
    <definedName name="A124837110C_Data">Data1!$L$11:$L$17</definedName>
    <definedName name="A124837110C_Latest">Data1!$L$17</definedName>
    <definedName name="A124837114L">Data1!$AD$1:$AD$10,Data1!$AD$11:$AD$17</definedName>
    <definedName name="A124837114L_Data">Data1!$AD$11:$AD$17</definedName>
    <definedName name="A124837114L_Latest">Data1!$AD$17</definedName>
    <definedName name="A124837118W">Data1!$AE$1:$AE$10,Data1!$AE$11:$AE$17</definedName>
    <definedName name="A124837118W_Data">Data1!$AE$11:$AE$17</definedName>
    <definedName name="A124837118W_Latest">Data1!$AE$17</definedName>
    <definedName name="A124837122L">Data1!$C$1:$C$10,Data1!$C$11:$C$17</definedName>
    <definedName name="A124837122L_Data">Data1!$C$11:$C$17</definedName>
    <definedName name="A124837122L_Latest">Data1!$C$17</definedName>
    <definedName name="A124837126W">Data1!$E$1:$E$10,Data1!$E$11:$E$17</definedName>
    <definedName name="A124837126W_Data">Data1!$E$11:$E$17</definedName>
    <definedName name="A124837126W_Latest">Data1!$E$17</definedName>
    <definedName name="A124837130L">Data1!$F$1:$F$10,Data1!$F$11:$F$17</definedName>
    <definedName name="A124837130L_Data">Data1!$F$11:$F$17</definedName>
    <definedName name="A124837130L_Latest">Data1!$F$17</definedName>
    <definedName name="A124837134W">Data1!$K$1:$K$10,Data1!$K$11:$K$17</definedName>
    <definedName name="A124837134W_Data">Data1!$K$11:$K$17</definedName>
    <definedName name="A124837134W_Latest">Data1!$K$17</definedName>
    <definedName name="A124837138F">Data1!$W$1:$W$10,Data1!$W$11:$W$17</definedName>
    <definedName name="A124837138F_Data">Data1!$W$11:$W$17</definedName>
    <definedName name="A124837138F_Latest">Data1!$W$17</definedName>
    <definedName name="A124837142W">Data1!$X$1:$X$10,Data1!$X$11:$X$17</definedName>
    <definedName name="A124837142W_Data">Data1!$X$11:$X$17</definedName>
    <definedName name="A124837142W_Latest">Data1!$X$17</definedName>
    <definedName name="A124837146F">Data1!$M$1:$M$10,Data1!$M$11:$M$17</definedName>
    <definedName name="A124837146F_Data">Data1!$M$11:$M$17</definedName>
    <definedName name="A124837146F_Latest">Data1!$M$17</definedName>
    <definedName name="A124837150W">Data1!$U$1:$U$10,Data1!$U$11:$U$17</definedName>
    <definedName name="A124837150W_Data">Data1!$U$11:$U$17</definedName>
    <definedName name="A124837150W_Latest">Data1!$U$17</definedName>
    <definedName name="A124837154F">Data1!$AB$1:$AB$10,Data1!$AB$11:$AB$17</definedName>
    <definedName name="A124837154F_Data">Data1!$AB$11:$AB$17</definedName>
    <definedName name="A124837154F_Latest">Data1!$AB$17</definedName>
    <definedName name="A124837158R">Data1!$CC$1:$CC$10,Data1!$CC$11:$CC$17</definedName>
    <definedName name="A124837158R_Data">Data1!$CC$11:$CC$17</definedName>
    <definedName name="A124837158R_Latest">Data1!$CC$17</definedName>
    <definedName name="A124837162F">Data1!$CJ$1:$CJ$10,Data1!$CJ$11:$CJ$17</definedName>
    <definedName name="A124837162F_Data">Data1!$CJ$11:$CJ$17</definedName>
    <definedName name="A124837162F_Latest">Data1!$CJ$17</definedName>
    <definedName name="A124837166R">Data1!$CM$1:$CM$10,Data1!$CM$11:$CM$17</definedName>
    <definedName name="A124837166R_Data">Data1!$CM$11:$CM$17</definedName>
    <definedName name="A124837166R_Latest">Data1!$CM$17</definedName>
    <definedName name="A124837170F">Data1!$CQ$1:$CQ$10,Data1!$CQ$11:$CQ$17</definedName>
    <definedName name="A124837170F_Data">Data1!$CQ$11:$CQ$17</definedName>
    <definedName name="A124837170F_Latest">Data1!$CQ$17</definedName>
    <definedName name="A124837174R">Data1!$CU$1:$CU$10,Data1!$CU$11:$CU$17</definedName>
    <definedName name="A124837174R_Data">Data1!$CU$11:$CU$17</definedName>
    <definedName name="A124837174R_Latest">Data1!$CU$17</definedName>
    <definedName name="A124837178X">Data1!$CD$1:$CD$10,Data1!$CD$11:$CD$17</definedName>
    <definedName name="A124837178X_Data">Data1!$CD$11:$CD$17</definedName>
    <definedName name="A124837178X_Latest">Data1!$CD$17</definedName>
    <definedName name="A124837182R">Data1!$CF$1:$CF$10,Data1!$CF$11:$CF$17</definedName>
    <definedName name="A124837182R_Data">Data1!$CF$11:$CF$17</definedName>
    <definedName name="A124837182R_Latest">Data1!$CF$17</definedName>
    <definedName name="A124837186X">Data1!$BP$1:$BP$10,Data1!$BP$11:$BP$17</definedName>
    <definedName name="A124837186X_Data">Data1!$BP$11:$BP$17</definedName>
    <definedName name="A124837186X_Latest">Data1!$BP$17</definedName>
    <definedName name="A124837190R">Data1!$CT$1:$CT$10,Data1!$CT$11:$CT$17</definedName>
    <definedName name="A124837190R_Data">Data1!$CT$11:$CT$17</definedName>
    <definedName name="A124837190R_Latest">Data1!$CT$17</definedName>
    <definedName name="A124837194X">Data1!$BX$1:$BX$10,Data1!$BX$11:$BX$17</definedName>
    <definedName name="A124837194X_Data">Data1!$BX$11:$BX$17</definedName>
    <definedName name="A124837194X_Latest">Data1!$BX$17</definedName>
    <definedName name="A124837198J">Data1!$CB$1:$CB$10,Data1!$CB$11:$CB$17</definedName>
    <definedName name="A124837198J_Data">Data1!$CB$11:$CB$17</definedName>
    <definedName name="A124837198J_Latest">Data1!$CB$17</definedName>
    <definedName name="A124837202L">Data1!$CN$1:$CN$10,Data1!$CN$11:$CN$17</definedName>
    <definedName name="A124837202L_Data">Data1!$CN$11:$CN$17</definedName>
    <definedName name="A124837202L_Latest">Data1!$CN$17</definedName>
    <definedName name="A124837206W">Data1!$CV$1:$CV$10,Data1!$CV$11:$CV$17</definedName>
    <definedName name="A124837206W_Data">Data1!$CV$11:$CV$17</definedName>
    <definedName name="A124837206W_Latest">Data1!$CV$17</definedName>
    <definedName name="A124837210L">Data1!$BR$1:$BR$10,Data1!$BR$11:$BR$17</definedName>
    <definedName name="A124837210L_Data">Data1!$BR$11:$BR$17</definedName>
    <definedName name="A124837210L_Latest">Data1!$BR$17</definedName>
    <definedName name="A124837214W">Data1!$BU$1:$BU$10,Data1!$BU$11:$BU$17</definedName>
    <definedName name="A124837214W_Data">Data1!$BU$11:$BU$17</definedName>
    <definedName name="A124837214W_Latest">Data1!$BU$17</definedName>
    <definedName name="A124837218F">Data1!$BV$1:$BV$10,Data1!$BV$11:$BV$17</definedName>
    <definedName name="A124837218F_Data">Data1!$BV$11:$BV$17</definedName>
    <definedName name="A124837218F_Latest">Data1!$BV$17</definedName>
    <definedName name="A124837222W">Data1!$CE$1:$CE$10,Data1!$CE$11:$CE$17</definedName>
    <definedName name="A124837222W_Data">Data1!$CE$11:$CE$17</definedName>
    <definedName name="A124837222W_Latest">Data1!$CE$17</definedName>
    <definedName name="A124837226F">Data1!$CG$1:$CG$10,Data1!$CG$11:$CG$17</definedName>
    <definedName name="A124837226F_Data">Data1!$CG$11:$CG$17</definedName>
    <definedName name="A124837226F_Latest">Data1!$CG$17</definedName>
    <definedName name="A124837230W">Data1!$CH$1:$CH$10,Data1!$CH$11:$CH$17</definedName>
    <definedName name="A124837230W_Data">Data1!$CH$11:$CH$17</definedName>
    <definedName name="A124837230W_Latest">Data1!$CH$17</definedName>
    <definedName name="A124837234F">Data1!$CO$1:$CO$10,Data1!$CO$11:$CO$17</definedName>
    <definedName name="A124837234F_Data">Data1!$CO$11:$CO$17</definedName>
    <definedName name="A124837234F_Latest">Data1!$CO$17</definedName>
    <definedName name="A124837238R">Data1!$BW$1:$BW$10,Data1!$BW$11:$BW$17</definedName>
    <definedName name="A124837238R_Data">Data1!$BW$11:$BW$17</definedName>
    <definedName name="A124837238R_Latest">Data1!$BW$17</definedName>
    <definedName name="A124837242F">Data1!$BZ$1:$BZ$10,Data1!$BZ$11:$BZ$17</definedName>
    <definedName name="A124837242F_Data">Data1!$BZ$11:$BZ$17</definedName>
    <definedName name="A124837242F_Latest">Data1!$BZ$17</definedName>
    <definedName name="A124837246R">Data1!$CR$1:$CR$10,Data1!$CR$11:$CR$17</definedName>
    <definedName name="A124837246R_Data">Data1!$CR$11:$CR$17</definedName>
    <definedName name="A124837246R_Latest">Data1!$CR$17</definedName>
    <definedName name="A124837250F">Data1!$CS$1:$CS$10,Data1!$CS$11:$CS$17</definedName>
    <definedName name="A124837250F_Data">Data1!$CS$11:$CS$17</definedName>
    <definedName name="A124837250F_Latest">Data1!$CS$17</definedName>
    <definedName name="A124837254R">Data1!$BQ$1:$BQ$10,Data1!$BQ$11:$BQ$17</definedName>
    <definedName name="A124837254R_Data">Data1!$BQ$11:$BQ$17</definedName>
    <definedName name="A124837254R_Latest">Data1!$BQ$17</definedName>
    <definedName name="A124837258X">Data1!$BS$1:$BS$10,Data1!$BS$11:$BS$17</definedName>
    <definedName name="A124837258X_Data">Data1!$BS$11:$BS$17</definedName>
    <definedName name="A124837258X_Latest">Data1!$BS$17</definedName>
    <definedName name="A124837262R">Data1!$BT$1:$BT$10,Data1!$BT$11:$BT$17</definedName>
    <definedName name="A124837262R_Data">Data1!$BT$11:$BT$17</definedName>
    <definedName name="A124837262R_Latest">Data1!$BT$17</definedName>
    <definedName name="A124837266X">Data1!$BY$1:$BY$10,Data1!$BY$11:$BY$17</definedName>
    <definedName name="A124837266X_Data">Data1!$BY$11:$BY$17</definedName>
    <definedName name="A124837266X_Latest">Data1!$BY$17</definedName>
    <definedName name="A124837270R">Data1!$CK$1:$CK$10,Data1!$CK$11:$CK$17</definedName>
    <definedName name="A124837270R_Data">Data1!$CK$11:$CK$17</definedName>
    <definedName name="A124837270R_Latest">Data1!$CK$17</definedName>
    <definedName name="A124837274X">Data1!$CL$1:$CL$10,Data1!$CL$11:$CL$17</definedName>
    <definedName name="A124837274X_Data">Data1!$CL$11:$CL$17</definedName>
    <definedName name="A124837274X_Latest">Data1!$CL$17</definedName>
    <definedName name="A124837278J">Data1!$CA$1:$CA$10,Data1!$CA$11:$CA$17</definedName>
    <definedName name="A124837278J_Data">Data1!$CA$11:$CA$17</definedName>
    <definedName name="A124837278J_Latest">Data1!$CA$17</definedName>
    <definedName name="A124837282X">Data1!$CI$1:$CI$10,Data1!$CI$11:$CI$17</definedName>
    <definedName name="A124837282X_Data">Data1!$CI$11:$CI$17</definedName>
    <definedName name="A124837282X_Latest">Data1!$CI$17</definedName>
    <definedName name="A124837286J">Data1!$CP$1:$CP$10,Data1!$CP$11:$CP$17</definedName>
    <definedName name="A124837286J_Data">Data1!$CP$11:$CP$17</definedName>
    <definedName name="A124837286J_Latest">Data1!$CP$17</definedName>
    <definedName name="A124837290X">Data1!$DJ$1:$DJ$10,Data1!$DJ$11:$DJ$17</definedName>
    <definedName name="A124837290X_Data">Data1!$DJ$11:$DJ$17</definedName>
    <definedName name="A124837290X_Latest">Data1!$DJ$17</definedName>
    <definedName name="A124837294J">Data1!$DQ$1:$DQ$10,Data1!$DQ$11:$DQ$17</definedName>
    <definedName name="A124837294J_Data">Data1!$DQ$11:$DQ$17</definedName>
    <definedName name="A124837294J_Latest">Data1!$DQ$17</definedName>
    <definedName name="A124837298T">Data1!$DT$1:$DT$10,Data1!$DT$11:$DT$17</definedName>
    <definedName name="A124837298T_Data">Data1!$DT$11:$DT$17</definedName>
    <definedName name="A124837298T_Latest">Data1!$DT$17</definedName>
    <definedName name="A124837302W">Data1!$DX$1:$DX$10,Data1!$DX$11:$DX$17</definedName>
    <definedName name="A124837302W_Data">Data1!$DX$11:$DX$17</definedName>
    <definedName name="A124837302W_Latest">Data1!$DX$17</definedName>
    <definedName name="A124837306F">Data1!$EB$1:$EB$10,Data1!$EB$11:$EB$17</definedName>
    <definedName name="A124837306F_Data">Data1!$EB$11:$EB$17</definedName>
    <definedName name="A124837306F_Latest">Data1!$EB$17</definedName>
    <definedName name="A124837310W">Data1!$DK$1:$DK$10,Data1!$DK$11:$DK$17</definedName>
    <definedName name="A124837310W_Data">Data1!$DK$11:$DK$17</definedName>
    <definedName name="A124837310W_Latest">Data1!$DK$17</definedName>
    <definedName name="A124837314F">Data1!$DM$1:$DM$10,Data1!$DM$11:$DM$17</definedName>
    <definedName name="A124837314F_Data">Data1!$DM$11:$DM$17</definedName>
    <definedName name="A124837314F_Latest">Data1!$DM$17</definedName>
    <definedName name="A124837318R">Data1!$CW$1:$CW$10,Data1!$CW$11:$CW$17</definedName>
    <definedName name="A124837318R_Data">Data1!$CW$11:$CW$17</definedName>
    <definedName name="A124837318R_Latest">Data1!$CW$17</definedName>
    <definedName name="A124837322F">Data1!$EA$1:$EA$10,Data1!$EA$11:$EA$17</definedName>
    <definedName name="A124837322F_Data">Data1!$EA$11:$EA$17</definedName>
    <definedName name="A124837322F_Latest">Data1!$EA$17</definedName>
    <definedName name="A124837326R">Data1!$DE$1:$DE$10,Data1!$DE$11:$DE$17</definedName>
    <definedName name="A124837326R_Data">Data1!$DE$11:$DE$17</definedName>
    <definedName name="A124837326R_Latest">Data1!$DE$17</definedName>
    <definedName name="A124837330F">Data1!$DI$1:$DI$10,Data1!$DI$11:$DI$17</definedName>
    <definedName name="A124837330F_Data">Data1!$DI$11:$DI$17</definedName>
    <definedName name="A124837330F_Latest">Data1!$DI$17</definedName>
    <definedName name="A124837334R">Data1!$DU$1:$DU$10,Data1!$DU$11:$DU$17</definedName>
    <definedName name="A124837334R_Data">Data1!$DU$11:$DU$17</definedName>
    <definedName name="A124837334R_Latest">Data1!$DU$17</definedName>
    <definedName name="A124837338X">Data1!$EC$1:$EC$10,Data1!$EC$11:$EC$17</definedName>
    <definedName name="A124837338X_Data">Data1!$EC$11:$EC$17</definedName>
    <definedName name="A124837338X_Latest">Data1!$EC$17</definedName>
    <definedName name="A124837342R">Data1!$CY$1:$CY$10,Data1!$CY$11:$CY$17</definedName>
    <definedName name="A124837342R_Data">Data1!$CY$11:$CY$17</definedName>
    <definedName name="A124837342R_Latest">Data1!$CY$17</definedName>
    <definedName name="A124837346X">Data1!$DB$1:$DB$10,Data1!$DB$11:$DB$17</definedName>
    <definedName name="A124837346X_Data">Data1!$DB$11:$DB$17</definedName>
    <definedName name="A124837346X_Latest">Data1!$DB$17</definedName>
    <definedName name="A124837350R">Data1!$DC$1:$DC$10,Data1!$DC$11:$DC$17</definedName>
    <definedName name="A124837350R_Data">Data1!$DC$11:$DC$17</definedName>
    <definedName name="A124837350R_Latest">Data1!$DC$17</definedName>
    <definedName name="A124837354X">Data1!$DL$1:$DL$10,Data1!$DL$11:$DL$17</definedName>
    <definedName name="A124837354X_Data">Data1!$DL$11:$DL$17</definedName>
    <definedName name="A124837354X_Latest">Data1!$DL$17</definedName>
    <definedName name="A124837358J">Data1!$DN$1:$DN$10,Data1!$DN$11:$DN$17</definedName>
    <definedName name="A124837358J_Data">Data1!$DN$11:$DN$17</definedName>
    <definedName name="A124837358J_Latest">Data1!$DN$17</definedName>
    <definedName name="A124837362X">Data1!$DO$1:$DO$10,Data1!$DO$11:$DO$17</definedName>
    <definedName name="A124837362X_Data">Data1!$DO$11:$DO$17</definedName>
    <definedName name="A124837362X_Latest">Data1!$DO$17</definedName>
    <definedName name="A124837366J">Data1!$DV$1:$DV$10,Data1!$DV$11:$DV$17</definedName>
    <definedName name="A124837366J_Data">Data1!$DV$11:$DV$17</definedName>
    <definedName name="A124837366J_Latest">Data1!$DV$17</definedName>
    <definedName name="A124837370X">Data1!$DD$1:$DD$10,Data1!$DD$11:$DD$17</definedName>
    <definedName name="A124837370X_Data">Data1!$DD$11:$DD$17</definedName>
    <definedName name="A124837370X_Latest">Data1!$DD$17</definedName>
    <definedName name="A124837374J">Data1!$DG$1:$DG$10,Data1!$DG$11:$DG$17</definedName>
    <definedName name="A124837374J_Data">Data1!$DG$11:$DG$17</definedName>
    <definedName name="A124837374J_Latest">Data1!$DG$17</definedName>
    <definedName name="A124837378T">Data1!$DY$1:$DY$10,Data1!$DY$11:$DY$17</definedName>
    <definedName name="A124837378T_Data">Data1!$DY$11:$DY$17</definedName>
    <definedName name="A124837378T_Latest">Data1!$DY$17</definedName>
    <definedName name="A124837382J">Data1!$DZ$1:$DZ$10,Data1!$DZ$11:$DZ$17</definedName>
    <definedName name="A124837382J_Data">Data1!$DZ$11:$DZ$17</definedName>
    <definedName name="A124837382J_Latest">Data1!$DZ$17</definedName>
    <definedName name="A124837386T">Data1!$CX$1:$CX$10,Data1!$CX$11:$CX$17</definedName>
    <definedName name="A124837386T_Data">Data1!$CX$11:$CX$17</definedName>
    <definedName name="A124837386T_Latest">Data1!$CX$17</definedName>
    <definedName name="A124837390J">Data1!$CZ$1:$CZ$10,Data1!$CZ$11:$CZ$17</definedName>
    <definedName name="A124837390J_Data">Data1!$CZ$11:$CZ$17</definedName>
    <definedName name="A124837390J_Latest">Data1!$CZ$17</definedName>
    <definedName name="A124837394T">Data1!$DA$1:$DA$10,Data1!$DA$11:$DA$17</definedName>
    <definedName name="A124837394T_Data">Data1!$DA$11:$DA$17</definedName>
    <definedName name="A124837394T_Latest">Data1!$DA$17</definedName>
    <definedName name="A124837398A">Data1!$DF$1:$DF$10,Data1!$DF$11:$DF$17</definedName>
    <definedName name="A124837398A_Data">Data1!$DF$11:$DF$17</definedName>
    <definedName name="A124837398A_Latest">Data1!$DF$17</definedName>
    <definedName name="A124837402F">Data1!$DR$1:$DR$10,Data1!$DR$11:$DR$17</definedName>
    <definedName name="A124837402F_Data">Data1!$DR$11:$DR$17</definedName>
    <definedName name="A124837402F_Latest">Data1!$DR$17</definedName>
    <definedName name="A124837406R">Data1!$DS$1:$DS$10,Data1!$DS$11:$DS$17</definedName>
    <definedName name="A124837406R_Data">Data1!$DS$11:$DS$17</definedName>
    <definedName name="A124837406R_Latest">Data1!$DS$17</definedName>
    <definedName name="A124837410F">Data1!$DH$1:$DH$10,Data1!$DH$11:$DH$17</definedName>
    <definedName name="A124837410F_Data">Data1!$DH$11:$DH$17</definedName>
    <definedName name="A124837410F_Latest">Data1!$DH$17</definedName>
    <definedName name="A124837414R">Data1!$DP$1:$DP$10,Data1!$DP$11:$DP$17</definedName>
    <definedName name="A124837414R_Data">Data1!$DP$11:$DP$17</definedName>
    <definedName name="A124837414R_Latest">Data1!$DP$17</definedName>
    <definedName name="A124837418X">Data1!$DW$1:$DW$10,Data1!$DW$11:$DW$17</definedName>
    <definedName name="A124837418X_Data">Data1!$DW$11:$DW$17</definedName>
    <definedName name="A124837418X_Latest">Data1!$DW$17</definedName>
    <definedName name="A124837446J">Data2!$GA$1:$GA$10,Data2!$GA$11:$GA$17</definedName>
    <definedName name="A124837446J_Data">Data2!$GA$11:$GA$17</definedName>
    <definedName name="A124837446J_Latest">Data2!$GA$17</definedName>
    <definedName name="A124837450X">Data2!$FW$1:$FW$10,Data2!$FW$11:$FW$17</definedName>
    <definedName name="A124837450X_Data">Data2!$FW$11:$FW$17</definedName>
    <definedName name="A124837450X_Latest">Data2!$FW$17</definedName>
    <definedName name="A124837470J">Data2!$GB$1:$GB$10,Data2!$GB$11:$GB$17</definedName>
    <definedName name="A124837470J_Data">Data2!$GB$11:$GB$17</definedName>
    <definedName name="A124837470J_Latest">Data2!$GB$17</definedName>
    <definedName name="A124837474T">Data2!$FY$1:$FY$10,Data2!$FY$11:$FY$17</definedName>
    <definedName name="A124837474T_Data">Data2!$FY$11:$FY$17</definedName>
    <definedName name="A124837474T_Latest">Data2!$FY$17</definedName>
    <definedName name="A124837518J">Data2!$FX$1:$FX$10,Data2!$FX$11:$FX$17</definedName>
    <definedName name="A124837518J_Data">Data2!$FX$11:$FX$17</definedName>
    <definedName name="A124837518J_Latest">Data2!$FX$17</definedName>
    <definedName name="A124837522X">Data2!$FZ$1:$FZ$10,Data2!$FZ$11:$FZ$17</definedName>
    <definedName name="A124837522X_Data">Data2!$FZ$11:$FZ$17</definedName>
    <definedName name="A124837522X_Latest">Data2!$FZ$17</definedName>
    <definedName name="A124837554T">Data2!$AB$1:$AB$10,Data2!$AB$11:$AB$17</definedName>
    <definedName name="A124837554T_Data">Data2!$AB$11:$AB$17</definedName>
    <definedName name="A124837554T_Latest">Data2!$AB$17</definedName>
    <definedName name="A124837558A">Data2!$AI$1:$AI$10,Data2!$AI$11:$AI$17</definedName>
    <definedName name="A124837558A_Data">Data2!$AI$11:$AI$17</definedName>
    <definedName name="A124837558A_Latest">Data2!$AI$17</definedName>
    <definedName name="A124837562T">Data2!$AL$1:$AL$10,Data2!$AL$11:$AL$17</definedName>
    <definedName name="A124837562T_Data">Data2!$AL$11:$AL$17</definedName>
    <definedName name="A124837562T_Latest">Data2!$AL$17</definedName>
    <definedName name="A124837566A">Data2!$AP$1:$AP$10,Data2!$AP$11:$AP$17</definedName>
    <definedName name="A124837566A_Data">Data2!$AP$11:$AP$17</definedName>
    <definedName name="A124837566A_Latest">Data2!$AP$17</definedName>
    <definedName name="A124837570T">Data2!$AT$1:$AT$10,Data2!$AT$11:$AT$17</definedName>
    <definedName name="A124837570T_Data">Data2!$AT$11:$AT$17</definedName>
    <definedName name="A124837570T_Latest">Data2!$AT$17</definedName>
    <definedName name="A124837574A">Data2!$AC$1:$AC$10,Data2!$AC$11:$AC$17</definedName>
    <definedName name="A124837574A_Data">Data2!$AC$11:$AC$17</definedName>
    <definedName name="A124837574A_Latest">Data2!$AC$17</definedName>
    <definedName name="A124837578K">Data2!$AE$1:$AE$10,Data2!$AE$11:$AE$17</definedName>
    <definedName name="A124837578K_Data">Data2!$AE$11:$AE$17</definedName>
    <definedName name="A124837578K_Latest">Data2!$AE$17</definedName>
    <definedName name="A124837582A">Data2!$P$1:$P$10,Data2!$P$11:$P$17</definedName>
    <definedName name="A124837582A_Data">Data2!$P$11:$P$17</definedName>
    <definedName name="A124837582A_Latest">Data2!$P$17</definedName>
    <definedName name="A124837586K">Data2!$AS$1:$AS$10,Data2!$AS$11:$AS$17</definedName>
    <definedName name="A124837586K_Data">Data2!$AS$11:$AS$17</definedName>
    <definedName name="A124837586K_Latest">Data2!$AS$17</definedName>
    <definedName name="A124837590A">Data2!$X$1:$X$10,Data2!$X$11:$X$17</definedName>
    <definedName name="A124837590A_Data">Data2!$X$11:$X$17</definedName>
    <definedName name="A124837590A_Latest">Data2!$X$17</definedName>
    <definedName name="A124837594K">Data2!$AA$1:$AA$10,Data2!$AA$11:$AA$17</definedName>
    <definedName name="A124837594K_Data">Data2!$AA$11:$AA$17</definedName>
    <definedName name="A124837594K_Latest">Data2!$AA$17</definedName>
    <definedName name="A124837598V">Data2!$AM$1:$AM$10,Data2!$AM$11:$AM$17</definedName>
    <definedName name="A124837598V_Data">Data2!$AM$11:$AM$17</definedName>
    <definedName name="A124837598V_Latest">Data2!$AM$17</definedName>
    <definedName name="A124837602X">Data2!$AU$1:$AU$10,Data2!$AU$11:$AU$17</definedName>
    <definedName name="A124837602X_Data">Data2!$AU$11:$AU$17</definedName>
    <definedName name="A124837602X_Latest">Data2!$AU$17</definedName>
    <definedName name="A124837606J">Data2!$R$1:$R$10,Data2!$R$11:$R$17</definedName>
    <definedName name="A124837606J_Data">Data2!$R$11:$R$17</definedName>
    <definedName name="A124837606J_Latest">Data2!$R$17</definedName>
    <definedName name="A124837610X">Data2!$U$1:$U$10,Data2!$U$11:$U$17</definedName>
    <definedName name="A124837610X_Data">Data2!$U$11:$U$17</definedName>
    <definedName name="A124837610X_Latest">Data2!$U$17</definedName>
    <definedName name="A124837614J">Data2!$V$1:$V$10,Data2!$V$11:$V$17</definedName>
    <definedName name="A124837614J_Data">Data2!$V$11:$V$17</definedName>
    <definedName name="A124837614J_Latest">Data2!$V$17</definedName>
    <definedName name="A124837618T">Data2!$AD$1:$AD$10,Data2!$AD$11:$AD$17</definedName>
    <definedName name="A124837618T_Data">Data2!$AD$11:$AD$17</definedName>
    <definedName name="A124837618T_Latest">Data2!$AD$17</definedName>
    <definedName name="A124837622J">Data2!$AF$1:$AF$10,Data2!$AF$11:$AF$17</definedName>
    <definedName name="A124837622J_Data">Data2!$AF$11:$AF$17</definedName>
    <definedName name="A124837622J_Latest">Data2!$AF$17</definedName>
    <definedName name="A124837626T">Data2!$AG$1:$AG$10,Data2!$AG$11:$AG$17</definedName>
    <definedName name="A124837626T_Data">Data2!$AG$11:$AG$17</definedName>
    <definedName name="A124837626T_Latest">Data2!$AG$17</definedName>
    <definedName name="A124837630J">Data2!$AN$1:$AN$10,Data2!$AN$11:$AN$17</definedName>
    <definedName name="A124837630J_Data">Data2!$AN$11:$AN$17</definedName>
    <definedName name="A124837630J_Latest">Data2!$AN$17</definedName>
    <definedName name="A124837634T">Data2!$W$1:$W$10,Data2!$W$11:$W$17</definedName>
    <definedName name="A124837634T_Data">Data2!$W$11:$W$17</definedName>
    <definedName name="A124837634T_Latest">Data2!$W$17</definedName>
    <definedName name="A124837638A">Data2!$Y$1:$Y$10,Data2!$Y$11:$Y$17</definedName>
    <definedName name="A124837638A_Data">Data2!$Y$11:$Y$17</definedName>
    <definedName name="A124837638A_Latest">Data2!$Y$17</definedName>
    <definedName name="A124837642T">Data2!$AQ$1:$AQ$10,Data2!$AQ$11:$AQ$17</definedName>
    <definedName name="A124837642T_Data">Data2!$AQ$11:$AQ$17</definedName>
    <definedName name="A124837642T_Latest">Data2!$AQ$17</definedName>
    <definedName name="A124837646A">Data2!$AR$1:$AR$10,Data2!$AR$11:$AR$17</definedName>
    <definedName name="A124837646A_Data">Data2!$AR$11:$AR$17</definedName>
    <definedName name="A124837646A_Latest">Data2!$AR$17</definedName>
    <definedName name="A124837650T">Data2!$Q$1:$Q$10,Data2!$Q$11:$Q$17</definedName>
    <definedName name="A124837650T_Data">Data2!$Q$11:$Q$17</definedName>
    <definedName name="A124837650T_Latest">Data2!$Q$17</definedName>
    <definedName name="A124837654A">Data2!$S$1:$S$10,Data2!$S$11:$S$17</definedName>
    <definedName name="A124837654A_Data">Data2!$S$11:$S$17</definedName>
    <definedName name="A124837654A_Latest">Data2!$S$17</definedName>
    <definedName name="A124837658K">Data2!$T$1:$T$10,Data2!$T$11:$T$17</definedName>
    <definedName name="A124837658K_Data">Data2!$T$11:$T$17</definedName>
    <definedName name="A124837658K_Latest">Data2!$T$17</definedName>
    <definedName name="A124837666K">Data2!$AJ$1:$AJ$10,Data2!$AJ$11:$AJ$17</definedName>
    <definedName name="A124837666K_Data">Data2!$AJ$11:$AJ$17</definedName>
    <definedName name="A124837666K_Latest">Data2!$AJ$17</definedName>
    <definedName name="A124837670A">Data2!$AK$1:$AK$10,Data2!$AK$11:$AK$17</definedName>
    <definedName name="A124837670A_Data">Data2!$AK$11:$AK$17</definedName>
    <definedName name="A124837670A_Latest">Data2!$AK$17</definedName>
    <definedName name="A124837674K">Data2!$Z$1:$Z$10,Data2!$Z$11:$Z$17</definedName>
    <definedName name="A124837674K_Data">Data2!$Z$11:$Z$17</definedName>
    <definedName name="A124837674K_Latest">Data2!$Z$17</definedName>
    <definedName name="A124837678V">Data2!$AH$1:$AH$10,Data2!$AH$11:$AH$17</definedName>
    <definedName name="A124837678V_Data">Data2!$AH$11:$AH$17</definedName>
    <definedName name="A124837678V_Latest">Data2!$AH$17</definedName>
    <definedName name="A124837682K">Data2!$AO$1:$AO$10,Data2!$AO$11:$AO$17</definedName>
    <definedName name="A124837682K_Data">Data2!$AO$11:$AO$17</definedName>
    <definedName name="A124837682K_Latest">Data2!$AO$17</definedName>
    <definedName name="Date_Range">Data1!$A$2:$A$10,Data1!$A$11:$A$17</definedName>
    <definedName name="Date_Range_Data">Data1!$A$11:$A$17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7" l="1"/>
  <c r="B7" i="7"/>
  <c r="Q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Q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Q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Q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Q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Q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Q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Q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Q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Q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Q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Q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Q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Q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Q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Q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Q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Q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Q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Q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Q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Q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Q37" i="6"/>
  <c r="N37" i="6"/>
  <c r="M37" i="6"/>
  <c r="L37" i="6"/>
  <c r="K37" i="6"/>
  <c r="J37" i="6"/>
  <c r="I37" i="6"/>
  <c r="H37" i="6"/>
  <c r="G37" i="6"/>
  <c r="F37" i="6"/>
  <c r="E37" i="6"/>
  <c r="D37" i="6"/>
  <c r="C37" i="6"/>
  <c r="Q36" i="6"/>
  <c r="O36" i="6"/>
  <c r="N36" i="6"/>
  <c r="M36" i="6"/>
  <c r="L36" i="6"/>
  <c r="J36" i="6"/>
  <c r="I36" i="6"/>
  <c r="H36" i="6"/>
  <c r="G36" i="6"/>
  <c r="F36" i="6"/>
  <c r="E36" i="6"/>
  <c r="D36" i="6"/>
  <c r="C36" i="6"/>
  <c r="Q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Q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Q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Q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Q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Q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A8" i="6"/>
  <c r="B7" i="6"/>
  <c r="B26" i="5"/>
  <c r="B6" i="7"/>
  <c r="B6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 Marley</author>
  </authors>
  <commentList>
    <comment ref="B49" authorId="0" shapeId="0" xr:uid="{846899E2-8E30-4F98-9EC0-94DEE27188F6}">
      <text>
        <r>
          <rPr>
            <sz val="8"/>
            <color indexed="81"/>
            <rFont val="Arial"/>
            <family val="2"/>
          </rPr>
          <t>Includes contributing family workers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 Marley</author>
  </authors>
  <commentList>
    <comment ref="B49" authorId="0" shapeId="0" xr:uid="{8DDF3252-B792-499C-BFEA-078FFF951941}">
      <text>
        <r>
          <rPr>
            <sz val="8"/>
            <color indexed="81"/>
            <rFont val="Arial"/>
            <family val="2"/>
          </rPr>
          <t>Includes contributing family workers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L10" authorId="0" shapeId="0" xr:uid="{00000000-0006-0000-00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K11" authorId="0" shapeId="0" xr:uid="{00000000-0006-0000-0100-00000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1" authorId="0" shapeId="0" xr:uid="{00000000-0006-0000-0100-00000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Y11" authorId="0" shapeId="0" xr:uid="{00000000-0006-0000-0100-00000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11" authorId="0" shapeId="0" xr:uid="{00000000-0006-0000-0100-00000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F11" authorId="0" shapeId="0" xr:uid="{00000000-0006-0000-0100-00000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M11" authorId="0" shapeId="0" xr:uid="{00000000-0006-0000-0100-00000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N11" authorId="0" shapeId="0" xr:uid="{00000000-0006-0000-0100-00000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U11" authorId="0" shapeId="0" xr:uid="{00000000-0006-0000-0100-00000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11" authorId="0" shapeId="0" xr:uid="{00000000-0006-0000-0100-00000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G11" authorId="0" shapeId="0" xr:uid="{00000000-0006-0000-0100-00000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I11" authorId="0" shapeId="0" xr:uid="{00000000-0006-0000-0100-00000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A11" authorId="0" shapeId="0" xr:uid="{00000000-0006-0000-0100-00000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11" authorId="0" shapeId="0" xr:uid="{00000000-0006-0000-0100-00000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11" authorId="0" shapeId="0" xr:uid="{00000000-0006-0000-0100-00000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L11" authorId="0" shapeId="0" xr:uid="{00000000-0006-0000-0100-00001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O11" authorId="0" shapeId="0" xr:uid="{00000000-0006-0000-0100-00001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11" authorId="0" shapeId="0" xr:uid="{00000000-0006-0000-0100-00001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I11" authorId="0" shapeId="0" xr:uid="{00000000-0006-0000-0100-00001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K12" authorId="0" shapeId="0" xr:uid="{00000000-0006-0000-0100-00001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2" authorId="0" shapeId="0" xr:uid="{00000000-0006-0000-0100-00001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Y12" authorId="0" shapeId="0" xr:uid="{00000000-0006-0000-0100-00001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12" authorId="0" shapeId="0" xr:uid="{00000000-0006-0000-0100-00001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F12" authorId="0" shapeId="0" xr:uid="{00000000-0006-0000-0100-00001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G12" authorId="0" shapeId="0" xr:uid="{00000000-0006-0000-0100-00001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F12" authorId="0" shapeId="0" xr:uid="{00000000-0006-0000-0100-00001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N12" authorId="0" shapeId="0" xr:uid="{00000000-0006-0000-0100-00001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U12" authorId="0" shapeId="0" xr:uid="{00000000-0006-0000-0100-00001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12" authorId="0" shapeId="0" xr:uid="{00000000-0006-0000-0100-00001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I12" authorId="0" shapeId="0" xr:uid="{00000000-0006-0000-0100-00001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12" authorId="0" shapeId="0" xr:uid="{00000000-0006-0000-0100-00001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L12" authorId="0" shapeId="0" xr:uid="{00000000-0006-0000-0100-00002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N12" authorId="0" shapeId="0" xr:uid="{00000000-0006-0000-0100-00002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O12" authorId="0" shapeId="0" xr:uid="{00000000-0006-0000-0100-00002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12" authorId="0" shapeId="0" xr:uid="{00000000-0006-0000-0100-00002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K13" authorId="0" shapeId="0" xr:uid="{00000000-0006-0000-0100-00002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Y13" authorId="0" shapeId="0" xr:uid="{00000000-0006-0000-0100-00002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13" authorId="0" shapeId="0" xr:uid="{00000000-0006-0000-0100-00002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13" authorId="0" shapeId="0" xr:uid="{00000000-0006-0000-0100-00002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F13" authorId="0" shapeId="0" xr:uid="{00000000-0006-0000-0100-00002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F13" authorId="0" shapeId="0" xr:uid="{00000000-0006-0000-0100-00002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M13" authorId="0" shapeId="0" xr:uid="{00000000-0006-0000-0100-00002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N13" authorId="0" shapeId="0" xr:uid="{00000000-0006-0000-0100-00002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M13" authorId="0" shapeId="0" xr:uid="{00000000-0006-0000-0100-00002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T13" authorId="0" shapeId="0" xr:uid="{00000000-0006-0000-0100-00002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U13" authorId="0" shapeId="0" xr:uid="{00000000-0006-0000-0100-00002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13" authorId="0" shapeId="0" xr:uid="{00000000-0006-0000-0100-00002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A13" authorId="0" shapeId="0" xr:uid="{00000000-0006-0000-0100-00003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I13" authorId="0" shapeId="0" xr:uid="{00000000-0006-0000-0100-00003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A13" authorId="0" shapeId="0" xr:uid="{00000000-0006-0000-0100-00003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13" authorId="0" shapeId="0" xr:uid="{00000000-0006-0000-0100-00003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13" authorId="0" shapeId="0" xr:uid="{00000000-0006-0000-0100-00003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13" authorId="0" shapeId="0" xr:uid="{00000000-0006-0000-0100-00003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L13" authorId="0" shapeId="0" xr:uid="{00000000-0006-0000-0100-00003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O13" authorId="0" shapeId="0" xr:uid="{00000000-0006-0000-0100-00003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13" authorId="0" shapeId="0" xr:uid="{00000000-0006-0000-0100-00003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I13" authorId="0" shapeId="0" xr:uid="{00000000-0006-0000-0100-00003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O13" authorId="0" shapeId="0" xr:uid="{00000000-0006-0000-0100-00003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K14" authorId="0" shapeId="0" xr:uid="{00000000-0006-0000-0100-00003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R14" authorId="0" shapeId="0" xr:uid="{00000000-0006-0000-0100-00003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14" authorId="0" shapeId="0" xr:uid="{00000000-0006-0000-0100-00003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14" authorId="0" shapeId="0" xr:uid="{00000000-0006-0000-0100-00003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14" authorId="0" shapeId="0" xr:uid="{00000000-0006-0000-0100-00003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Y14" authorId="0" shapeId="0" xr:uid="{00000000-0006-0000-0100-00004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F14" authorId="0" shapeId="0" xr:uid="{00000000-0006-0000-0100-00004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N14" authorId="0" shapeId="0" xr:uid="{00000000-0006-0000-0100-00004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U14" authorId="0" shapeId="0" xr:uid="{00000000-0006-0000-0100-00004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14" authorId="0" shapeId="0" xr:uid="{00000000-0006-0000-0100-00004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E14" authorId="0" shapeId="0" xr:uid="{00000000-0006-0000-0100-00004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G14" authorId="0" shapeId="0" xr:uid="{00000000-0006-0000-0100-00004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I14" authorId="0" shapeId="0" xr:uid="{00000000-0006-0000-0100-00004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A14" authorId="0" shapeId="0" xr:uid="{00000000-0006-0000-0100-00004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14" authorId="0" shapeId="0" xr:uid="{00000000-0006-0000-0100-00004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14" authorId="0" shapeId="0" xr:uid="{00000000-0006-0000-0100-00004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L14" authorId="0" shapeId="0" xr:uid="{00000000-0006-0000-0100-00004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N14" authorId="0" shapeId="0" xr:uid="{00000000-0006-0000-0100-00004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O14" authorId="0" shapeId="0" xr:uid="{00000000-0006-0000-0100-00004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14" authorId="0" shapeId="0" xr:uid="{00000000-0006-0000-0100-00004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I14" authorId="0" shapeId="0" xr:uid="{00000000-0006-0000-0100-00004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14" authorId="0" shapeId="0" xr:uid="{00000000-0006-0000-0100-00005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K15" authorId="0" shapeId="0" xr:uid="{00000000-0006-0000-0100-00005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5" authorId="0" shapeId="0" xr:uid="{00000000-0006-0000-0100-00005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Y15" authorId="0" shapeId="0" xr:uid="{00000000-0006-0000-0100-00005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15" authorId="0" shapeId="0" xr:uid="{00000000-0006-0000-0100-00005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F15" authorId="0" shapeId="0" xr:uid="{00000000-0006-0000-0100-00005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F15" authorId="0" shapeId="0" xr:uid="{00000000-0006-0000-0100-00005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N15" authorId="0" shapeId="0" xr:uid="{00000000-0006-0000-0100-00005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T15" authorId="0" shapeId="0" xr:uid="{00000000-0006-0000-0100-00005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15" authorId="0" shapeId="0" xr:uid="{00000000-0006-0000-0100-00005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A15" authorId="0" shapeId="0" xr:uid="{00000000-0006-0000-0100-00005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I15" authorId="0" shapeId="0" xr:uid="{00000000-0006-0000-0100-00005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15" authorId="0" shapeId="0" xr:uid="{00000000-0006-0000-0100-00005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15" authorId="0" shapeId="0" xr:uid="{00000000-0006-0000-0100-00005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15" authorId="0" shapeId="0" xr:uid="{00000000-0006-0000-0100-00005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M15" authorId="0" shapeId="0" xr:uid="{00000000-0006-0000-0100-00005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O15" authorId="0" shapeId="0" xr:uid="{00000000-0006-0000-0100-00006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P15" authorId="0" shapeId="0" xr:uid="{00000000-0006-0000-0100-00006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I15" authorId="0" shapeId="0" xr:uid="{00000000-0006-0000-0100-00006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15" authorId="0" shapeId="0" xr:uid="{00000000-0006-0000-0100-00006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K16" authorId="0" shapeId="0" xr:uid="{00000000-0006-0000-0100-00006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6" authorId="0" shapeId="0" xr:uid="{00000000-0006-0000-0100-00006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Y16" authorId="0" shapeId="0" xr:uid="{00000000-0006-0000-0100-00006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16" authorId="0" shapeId="0" xr:uid="{00000000-0006-0000-0100-00006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F16" authorId="0" shapeId="0" xr:uid="{00000000-0006-0000-0100-00006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16" authorId="0" shapeId="0" xr:uid="{00000000-0006-0000-0100-00006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U16" authorId="0" shapeId="0" xr:uid="{00000000-0006-0000-0100-00006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16" authorId="0" shapeId="0" xr:uid="{00000000-0006-0000-0100-00006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A16" authorId="0" shapeId="0" xr:uid="{00000000-0006-0000-0100-00006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I16" authorId="0" shapeId="0" xr:uid="{00000000-0006-0000-0100-00006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16" authorId="0" shapeId="0" xr:uid="{00000000-0006-0000-0100-00006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16" authorId="0" shapeId="0" xr:uid="{00000000-0006-0000-0100-00006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L16" authorId="0" shapeId="0" xr:uid="{00000000-0006-0000-0100-00007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M16" authorId="0" shapeId="0" xr:uid="{00000000-0006-0000-0100-00007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N16" authorId="0" shapeId="0" xr:uid="{00000000-0006-0000-0100-00007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O16" authorId="0" shapeId="0" xr:uid="{00000000-0006-0000-0100-00007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16" authorId="0" shapeId="0" xr:uid="{00000000-0006-0000-0100-00007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I16" authorId="0" shapeId="0" xr:uid="{00000000-0006-0000-0100-00007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O16" authorId="0" shapeId="0" xr:uid="{00000000-0006-0000-0100-00007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K17" authorId="0" shapeId="0" xr:uid="{00000000-0006-0000-0100-00007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7" authorId="0" shapeId="0" xr:uid="{00000000-0006-0000-0100-00007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Y17" authorId="0" shapeId="0" xr:uid="{00000000-0006-0000-0100-00007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17" authorId="0" shapeId="0" xr:uid="{00000000-0006-0000-0100-00007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Y17" authorId="0" shapeId="0" xr:uid="{00000000-0006-0000-0100-00007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M17" authorId="0" shapeId="0" xr:uid="{00000000-0006-0000-0100-00007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N17" authorId="0" shapeId="0" xr:uid="{00000000-0006-0000-0100-00007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U17" authorId="0" shapeId="0" xr:uid="{00000000-0006-0000-0100-00007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17" authorId="0" shapeId="0" xr:uid="{00000000-0006-0000-0100-00007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I17" authorId="0" shapeId="0" xr:uid="{00000000-0006-0000-0100-00008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A17" authorId="0" shapeId="0" xr:uid="{00000000-0006-0000-0100-00008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17" authorId="0" shapeId="0" xr:uid="{00000000-0006-0000-0100-00008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17" authorId="0" shapeId="0" xr:uid="{00000000-0006-0000-0100-00008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L17" authorId="0" shapeId="0" xr:uid="{00000000-0006-0000-0100-00008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M17" authorId="0" shapeId="0" xr:uid="{00000000-0006-0000-0100-00008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N17" authorId="0" shapeId="0" xr:uid="{00000000-0006-0000-0100-00008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O17" authorId="0" shapeId="0" xr:uid="{00000000-0006-0000-0100-00008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P17" authorId="0" shapeId="0" xr:uid="{00000000-0006-0000-0100-00008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I17" authorId="0" shapeId="0" xr:uid="{00000000-0006-0000-0100-00008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17" authorId="0" shapeId="0" xr:uid="{00000000-0006-0000-0100-00008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2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G11" authorId="0" shapeId="0" xr:uid="{00000000-0006-0000-0200-00000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L11" authorId="0" shapeId="0" xr:uid="{00000000-0006-0000-0200-00000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11" authorId="0" shapeId="0" xr:uid="{00000000-0006-0000-0200-00000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L11" authorId="0" shapeId="0" xr:uid="{00000000-0006-0000-0200-00000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11" authorId="0" shapeId="0" xr:uid="{00000000-0006-0000-0200-00000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H11" authorId="0" shapeId="0" xr:uid="{00000000-0006-0000-0200-00000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11" authorId="0" shapeId="0" xr:uid="{00000000-0006-0000-0200-00000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12" authorId="0" shapeId="0" xr:uid="{00000000-0006-0000-0200-00000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12" authorId="0" shapeId="0" xr:uid="{00000000-0006-0000-0200-00000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12" authorId="0" shapeId="0" xr:uid="{00000000-0006-0000-0200-00000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12" authorId="0" shapeId="0" xr:uid="{00000000-0006-0000-0200-00000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12" authorId="0" shapeId="0" xr:uid="{00000000-0006-0000-0200-00000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12" authorId="0" shapeId="0" xr:uid="{00000000-0006-0000-0200-00000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13" authorId="0" shapeId="0" xr:uid="{00000000-0006-0000-0200-00000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13" authorId="0" shapeId="0" xr:uid="{00000000-0006-0000-0200-00001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13" authorId="0" shapeId="0" xr:uid="{00000000-0006-0000-0200-00001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13" authorId="0" shapeId="0" xr:uid="{00000000-0006-0000-0200-00001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13" authorId="0" shapeId="0" xr:uid="{00000000-0006-0000-0200-00001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Z13" authorId="0" shapeId="0" xr:uid="{00000000-0006-0000-0200-00001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13" authorId="0" shapeId="0" xr:uid="{00000000-0006-0000-0200-00001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14" authorId="0" shapeId="0" xr:uid="{00000000-0006-0000-0200-00001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14" authorId="0" shapeId="0" xr:uid="{00000000-0006-0000-0200-00001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14" authorId="0" shapeId="0" xr:uid="{00000000-0006-0000-0200-00001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14" authorId="0" shapeId="0" xr:uid="{00000000-0006-0000-0200-00001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4" authorId="0" shapeId="0" xr:uid="{00000000-0006-0000-0200-00001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14" authorId="0" shapeId="0" xr:uid="{00000000-0006-0000-0200-00001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15" authorId="0" shapeId="0" xr:uid="{00000000-0006-0000-0200-00001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15" authorId="0" shapeId="0" xr:uid="{00000000-0006-0000-0200-00001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L15" authorId="0" shapeId="0" xr:uid="{00000000-0006-0000-0200-00001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15" authorId="0" shapeId="0" xr:uid="{00000000-0006-0000-0200-00001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Z15" authorId="0" shapeId="0" xr:uid="{00000000-0006-0000-0200-00002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15" authorId="0" shapeId="0" xr:uid="{00000000-0006-0000-0200-00002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16" authorId="0" shapeId="0" xr:uid="{00000000-0006-0000-0200-00002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16" authorId="0" shapeId="0" xr:uid="{00000000-0006-0000-0200-00002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16" authorId="0" shapeId="0" xr:uid="{00000000-0006-0000-0200-00002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16" authorId="0" shapeId="0" xr:uid="{00000000-0006-0000-0200-00002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6" authorId="0" shapeId="0" xr:uid="{00000000-0006-0000-0200-00002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16" authorId="0" shapeId="0" xr:uid="{00000000-0006-0000-0200-00002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17" authorId="0" shapeId="0" xr:uid="{00000000-0006-0000-0200-00002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17" authorId="0" shapeId="0" xr:uid="{00000000-0006-0000-0200-00002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17" authorId="0" shapeId="0" xr:uid="{00000000-0006-0000-0200-00002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17" authorId="0" shapeId="0" xr:uid="{00000000-0006-0000-0200-00002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Z17" authorId="0" shapeId="0" xr:uid="{00000000-0006-0000-0200-00002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17" authorId="0" shapeId="0" xr:uid="{00000000-0006-0000-0200-00002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17" authorId="0" shapeId="0" xr:uid="{00000000-0006-0000-0200-00002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</commentList>
</comments>
</file>

<file path=xl/sharedStrings.xml><?xml version="1.0" encoding="utf-8"?>
<sst xmlns="http://schemas.openxmlformats.org/spreadsheetml/2006/main" count="6443" uniqueCount="1033">
  <si>
    <t>Managers ;  Employed last year in occupation group ;</t>
  </si>
  <si>
    <t>Managers ;  &gt; Currently employed ;</t>
  </si>
  <si>
    <t>Managers ;  &gt;&gt; Less than 1 year in current main job ;</t>
  </si>
  <si>
    <t>Managers ;  &gt;&gt;&gt; Changed jobs in last 12 months ;</t>
  </si>
  <si>
    <t>Managers ;  &gt;&gt;&gt;&gt; Working in the same industry division as 12 months ago ;</t>
  </si>
  <si>
    <t>Managers ;  &gt;&gt;&gt;&gt; Working in a different industry division than 12 months ago ;</t>
  </si>
  <si>
    <t>Managers ;  &gt;&gt;&gt;&gt; Working in the same major occupation group as 12 months ago ;</t>
  </si>
  <si>
    <t>Managers ;  &gt;&gt;&gt;&gt; Working in a different major occupation group than 12 months ago ;</t>
  </si>
  <si>
    <t>Managers ;  &gt;&gt;&gt;&gt; Working in an occupation at the same skill level as 12 months ago ;</t>
  </si>
  <si>
    <t>Managers ;  &gt;&gt;&gt;&gt; Working in an occupation with a higher skill level than 12 months ago ;</t>
  </si>
  <si>
    <t>Managers ;  &gt;&gt;&gt;&gt; Working in an occupation with a lower skill level than 12 months ago ;</t>
  </si>
  <si>
    <t>Managers ;  &gt;&gt;&gt;&gt; Working in a job with the same usual hours as 12 months ago ;</t>
  </si>
  <si>
    <t>Managers ;  &gt;&gt;&gt;&gt; Working in a job with more usual hours than 12 months ago ;</t>
  </si>
  <si>
    <t>Managers ;  &gt;&gt;&gt;&gt; Working in a job with fewer usual hours than 12 months ago ;</t>
  </si>
  <si>
    <t>Managers ;  &gt;&gt;&gt;&gt; Working in a job with the same status in employment as 12 months ago ;</t>
  </si>
  <si>
    <t>Managers ;  &gt;&gt;&gt;&gt; Working in a job with a different status in employment than 12 months ago ;</t>
  </si>
  <si>
    <t>Managers ;  &gt;&gt;&gt; Did not change jobs in last 12 months ;</t>
  </si>
  <si>
    <t>Managers ;  &gt;&gt; 1 year or more in current main job ;</t>
  </si>
  <si>
    <t>Managers ;  &gt;&gt;&gt; Employee in current main job ;</t>
  </si>
  <si>
    <t>Managers ;  &gt;&gt;&gt;&gt; No change in occupation with current employer last year ;</t>
  </si>
  <si>
    <t>Managers ;  &gt;&gt;&gt;&gt; Changed occupations with current employer in the same major group last year ;</t>
  </si>
  <si>
    <t>Managers ;  &gt;&gt;&gt;&gt; Changed occupations with current employer into a different major group last year ;</t>
  </si>
  <si>
    <t>Managers ;  &gt;&gt;&gt;&gt; Changed occupations with current employer at the same skill level ;</t>
  </si>
  <si>
    <t>Managers ;  &gt;&gt;&gt;&gt; Changed occupations with current employer to a higher skill level ;</t>
  </si>
  <si>
    <t>Managers ;  &gt;&gt;&gt;&gt; Changed occupations with current employer to a lower skill level ;</t>
  </si>
  <si>
    <t>Managers ;  &gt;&gt;&gt;&gt; No change in usual weekly hours with current employer last year ;</t>
  </si>
  <si>
    <t>Managers ;  &gt;&gt;&gt;&gt; Usual weekly hours increased with current employer last year ;</t>
  </si>
  <si>
    <t>Managers ;  &gt;&gt;&gt;&gt; Usual weekly hours decreased with current employer last year ;</t>
  </si>
  <si>
    <t>Managers ;  &gt;&gt;&gt;&gt; Did not know or usual weekly hours varied last year ;</t>
  </si>
  <si>
    <t>Managers ;  &gt;&gt;&gt;&gt; Promoted or transferred last year ;</t>
  </si>
  <si>
    <t>Managers ;  &gt;&gt;&gt;&gt; Was not promoted or transferred last year ;</t>
  </si>
  <si>
    <t>Managers ;  &gt;&gt;&gt; Owner manager or contributing family worker in current main job ;</t>
  </si>
  <si>
    <t>Managers ;  &gt; Not currently employed ;</t>
  </si>
  <si>
    <t>Professionals ;  Employed last year in occupation group ;</t>
  </si>
  <si>
    <t>Professionals ;  &gt; Currently employed ;</t>
  </si>
  <si>
    <t>Professionals ;  &gt;&gt; Less than 1 year in current main job ;</t>
  </si>
  <si>
    <t>Professionals ;  &gt;&gt;&gt; Changed jobs in last 12 months ;</t>
  </si>
  <si>
    <t>Professionals ;  &gt;&gt;&gt;&gt; Working in the same industry division as 12 months ago ;</t>
  </si>
  <si>
    <t>Professionals ;  &gt;&gt;&gt;&gt; Working in a different industry division than 12 months ago ;</t>
  </si>
  <si>
    <t>Professionals ;  &gt;&gt;&gt;&gt; Working in the same major occupation group as 12 months ago ;</t>
  </si>
  <si>
    <t>Professionals ;  &gt;&gt;&gt;&gt; Working in a different major occupation group than 12 months ago ;</t>
  </si>
  <si>
    <t>Professionals ;  &gt;&gt;&gt;&gt; Working in an occupation at the same skill level as 12 months ago ;</t>
  </si>
  <si>
    <t>Professionals ;  &gt;&gt;&gt;&gt; Working in an occupation with a higher skill level than 12 months ago ;</t>
  </si>
  <si>
    <t>Professionals ;  &gt;&gt;&gt;&gt; Working in an occupation with a lower skill level than 12 months ago ;</t>
  </si>
  <si>
    <t>Professionals ;  &gt;&gt;&gt;&gt; Working in a job with the same usual hours as 12 months ago ;</t>
  </si>
  <si>
    <t>Professionals ;  &gt;&gt;&gt;&gt; Working in a job with more usual hours than 12 months ago ;</t>
  </si>
  <si>
    <t>Professionals ;  &gt;&gt;&gt;&gt; Working in a job with fewer usual hours than 12 months ago ;</t>
  </si>
  <si>
    <t>Professionals ;  &gt;&gt;&gt;&gt; Working in a job with the same status in employment as 12 months ago ;</t>
  </si>
  <si>
    <t>Professionals ;  &gt;&gt;&gt;&gt; Working in a job with a different status in employment than 12 months ago ;</t>
  </si>
  <si>
    <t>Professionals ;  &gt;&gt;&gt; Did not change jobs in last 12 months ;</t>
  </si>
  <si>
    <t>Professionals ;  &gt;&gt; 1 year or more in current main job ;</t>
  </si>
  <si>
    <t>Professionals ;  &gt;&gt;&gt; Employee in current main job ;</t>
  </si>
  <si>
    <t>Professionals ;  &gt;&gt;&gt;&gt; No change in occupation with current employer last year ;</t>
  </si>
  <si>
    <t>Professionals ;  &gt;&gt;&gt;&gt; Changed occupations with current employer in the same major group last year ;</t>
  </si>
  <si>
    <t>Professionals ;  &gt;&gt;&gt;&gt; Changed occupations with current employer into a different major group last year ;</t>
  </si>
  <si>
    <t>Professionals ;  &gt;&gt;&gt;&gt; Changed occupations with current employer at the same skill level ;</t>
  </si>
  <si>
    <t>Professionals ;  &gt;&gt;&gt;&gt; Changed occupations with current employer to a higher skill level ;</t>
  </si>
  <si>
    <t>Professionals ;  &gt;&gt;&gt;&gt; Changed occupations with current employer to a lower skill level ;</t>
  </si>
  <si>
    <t>Professionals ;  &gt;&gt;&gt;&gt; No change in usual weekly hours with current employer last year ;</t>
  </si>
  <si>
    <t>Professionals ;  &gt;&gt;&gt;&gt; Usual weekly hours increased with current employer last year ;</t>
  </si>
  <si>
    <t>Professionals ;  &gt;&gt;&gt;&gt; Usual weekly hours decreased with current employer last year ;</t>
  </si>
  <si>
    <t>Professionals ;  &gt;&gt;&gt;&gt; Did not know or usual weekly hours varied last year ;</t>
  </si>
  <si>
    <t>Professionals ;  &gt;&gt;&gt;&gt; Promoted or transferred last year ;</t>
  </si>
  <si>
    <t>Professionals ;  &gt;&gt;&gt;&gt; Was not promoted or transferred last year ;</t>
  </si>
  <si>
    <t>Professionals ;  &gt;&gt;&gt; Owner manager or contributing family worker in current main job ;</t>
  </si>
  <si>
    <t>Professionals ;  &gt; Not currently employed ;</t>
  </si>
  <si>
    <t>Technicians and trades workers ;  Employed last year in occupation group ;</t>
  </si>
  <si>
    <t>Technicians and trades workers ;  &gt; Currently employed ;</t>
  </si>
  <si>
    <t>Technicians and trades workers ;  &gt;&gt; Less than 1 year in current main job ;</t>
  </si>
  <si>
    <t>Technicians and trades workers ;  &gt;&gt;&gt; Changed jobs in last 12 months ;</t>
  </si>
  <si>
    <t>Technicians and trades workers ;  &gt;&gt;&gt;&gt; Working in the same industry division as 12 months ago ;</t>
  </si>
  <si>
    <t>Technicians and trades workers ;  &gt;&gt;&gt;&gt; Working in a different industry division than 12 months ago ;</t>
  </si>
  <si>
    <t>Technicians and trades workers ;  &gt;&gt;&gt;&gt; Working in the same major occupation group as 12 months ago ;</t>
  </si>
  <si>
    <t>Technicians and trades workers ;  &gt;&gt;&gt;&gt; Working in a different major occupation group than 12 months ago ;</t>
  </si>
  <si>
    <t>Technicians and trades workers ;  &gt;&gt;&gt;&gt; Working in an occupation at the same skill level as 12 months ago ;</t>
  </si>
  <si>
    <t>Technicians and trades workers ;  &gt;&gt;&gt;&gt; Working in an occupation with a higher skill level than 12 months ago ;</t>
  </si>
  <si>
    <t>Technicians and trades workers ;  &gt;&gt;&gt;&gt; Working in an occupation with a lower skill level than 12 months ago ;</t>
  </si>
  <si>
    <t>Technicians and trades workers ;  &gt;&gt;&gt;&gt; Working in a job with the same usual hours as 12 months ago ;</t>
  </si>
  <si>
    <t>Technicians and trades workers ;  &gt;&gt;&gt;&gt; Working in a job with more usual hours than 12 months ago ;</t>
  </si>
  <si>
    <t>Technicians and trades workers ;  &gt;&gt;&gt;&gt; Working in a job with fewer usual hours than 12 months ago ;</t>
  </si>
  <si>
    <t>Technicians and trades workers ;  &gt;&gt;&gt;&gt; Working in a job with the same status in employment as 12 months ago ;</t>
  </si>
  <si>
    <t>Technicians and trades workers ;  &gt;&gt;&gt;&gt; Working in a job with a different status in employment than 12 months ago ;</t>
  </si>
  <si>
    <t>Technicians and trades workers ;  &gt;&gt;&gt; Did not change jobs in last 12 months ;</t>
  </si>
  <si>
    <t>Technicians and trades workers ;  &gt;&gt; 1 year or more in current main job ;</t>
  </si>
  <si>
    <t>Technicians and trades workers ;  &gt;&gt;&gt; Employee in current main job ;</t>
  </si>
  <si>
    <t>Technicians and trades workers ;  &gt;&gt;&gt;&gt; No change in occupation with current employer last year ;</t>
  </si>
  <si>
    <t>Technicians and trades workers ;  &gt;&gt;&gt;&gt; Changed occupations with current employer in the same major group last year ;</t>
  </si>
  <si>
    <t>Technicians and trades workers ;  &gt;&gt;&gt;&gt; Changed occupations with current employer into a different major group last year ;</t>
  </si>
  <si>
    <t>Technicians and trades workers ;  &gt;&gt;&gt;&gt; Changed occupations with current employer at the same skill level ;</t>
  </si>
  <si>
    <t>Technicians and trades workers ;  &gt;&gt;&gt;&gt; Changed occupations with current employer to a higher skill level ;</t>
  </si>
  <si>
    <t>Technicians and trades workers ;  &gt;&gt;&gt;&gt; Changed occupations with current employer to a lower skill level ;</t>
  </si>
  <si>
    <t>Technicians and trades workers ;  &gt;&gt;&gt;&gt; No change in usual weekly hours with current employer last year ;</t>
  </si>
  <si>
    <t>Technicians and trades workers ;  &gt;&gt;&gt;&gt; Usual weekly hours increased with current employer last year ;</t>
  </si>
  <si>
    <t>Technicians and trades workers ;  &gt;&gt;&gt;&gt; Usual weekly hours decreased with current employer last year ;</t>
  </si>
  <si>
    <t>Technicians and trades workers ;  &gt;&gt;&gt;&gt; Did not know or usual weekly hours varied last year ;</t>
  </si>
  <si>
    <t>Technicians and trades workers ;  &gt;&gt;&gt;&gt; Promoted or transferred last year ;</t>
  </si>
  <si>
    <t>Technicians and trades workers ;  &gt;&gt;&gt;&gt; Was not promoted or transferred last year ;</t>
  </si>
  <si>
    <t>Technicians and trades workers ;  &gt;&gt;&gt; Owner manager or contributing family worker in current main job ;</t>
  </si>
  <si>
    <t>Technicians and trades workers ;  &gt; Not currently employed ;</t>
  </si>
  <si>
    <t>Community and personal service workers ;  Employed last year in occupation group ;</t>
  </si>
  <si>
    <t>Community and personal service workers ;  &gt; Currently employed ;</t>
  </si>
  <si>
    <t>Community and personal service workers ;  &gt;&gt; Less than 1 year in current main job ;</t>
  </si>
  <si>
    <t>Community and personal service workers ;  &gt;&gt;&gt; Changed jobs in last 12 months ;</t>
  </si>
  <si>
    <t>Community and personal service workers ;  &gt;&gt;&gt;&gt; Working in the same industry division as 12 months ago ;</t>
  </si>
  <si>
    <t>Community and personal service workers ;  &gt;&gt;&gt;&gt; Working in a different industry division than 12 months ago ;</t>
  </si>
  <si>
    <t>Community and personal service workers ;  &gt;&gt;&gt;&gt; Working in the same major occupation group as 12 months ago ;</t>
  </si>
  <si>
    <t>Community and personal service workers ;  &gt;&gt;&gt;&gt; Working in a different major occupation group than 12 months ago ;</t>
  </si>
  <si>
    <t>Community and personal service workers ;  &gt;&gt;&gt;&gt; Working in an occupation at the same skill level as 12 months ago ;</t>
  </si>
  <si>
    <t>Community and personal service workers ;  &gt;&gt;&gt;&gt; Working in an occupation with a higher skill level than 12 months ago ;</t>
  </si>
  <si>
    <t>Community and personal service workers ;  &gt;&gt;&gt;&gt; Working in an occupation with a lower skill level than 12 months ago ;</t>
  </si>
  <si>
    <t>Community and personal service workers ;  &gt;&gt;&gt;&gt; Working in a job with the same usual hours as 12 months ago ;</t>
  </si>
  <si>
    <t>Community and personal service workers ;  &gt;&gt;&gt;&gt; Working in a job with more usual hours than 12 months ago ;</t>
  </si>
  <si>
    <t>Community and personal service workers ;  &gt;&gt;&gt;&gt; Working in a job with fewer usual hours than 12 months ago ;</t>
  </si>
  <si>
    <t>Community and personal service workers ;  &gt;&gt;&gt;&gt; Working in a job with the same status in employment as 12 months ago ;</t>
  </si>
  <si>
    <t>Community and personal service workers ;  &gt;&gt;&gt;&gt; Working in a job with a different status in employment than 12 months ago ;</t>
  </si>
  <si>
    <t>Community and personal service workers ;  &gt;&gt;&gt; Did not change jobs in last 12 months ;</t>
  </si>
  <si>
    <t>Community and personal service workers ;  &gt;&gt; 1 year or more in current main job ;</t>
  </si>
  <si>
    <t>Community and personal service workers ;  &gt;&gt;&gt; Employee in current main job ;</t>
  </si>
  <si>
    <t>Community and personal service workers ;  &gt;&gt;&gt;&gt; No change in occupation with current employer last year ;</t>
  </si>
  <si>
    <t>Community and personal service workers ;  &gt;&gt;&gt;&gt; Changed occupations with current employer in the same major group last year ;</t>
  </si>
  <si>
    <t>Community and personal service workers ;  &gt;&gt;&gt;&gt; Changed occupations with current employer into a different major group last year ;</t>
  </si>
  <si>
    <t>Community and personal service workers ;  &gt;&gt;&gt;&gt; Changed occupations with current employer at the same skill level ;</t>
  </si>
  <si>
    <t>Community and personal service workers ;  &gt;&gt;&gt;&gt; Changed occupations with current employer to a higher skill level ;</t>
  </si>
  <si>
    <t>Community and personal service workers ;  &gt;&gt;&gt;&gt; Changed occupations with current employer to a lower skill level ;</t>
  </si>
  <si>
    <t>Community and personal service workers ;  &gt;&gt;&gt;&gt; No change in usual weekly hours with current employer last year ;</t>
  </si>
  <si>
    <t>Community and personal service workers ;  &gt;&gt;&gt;&gt; Usual weekly hours increased with current employer last year ;</t>
  </si>
  <si>
    <t>Community and personal service workers ;  &gt;&gt;&gt;&gt; Usual weekly hours decreased with current employer last year ;</t>
  </si>
  <si>
    <t>Community and personal service workers ;  &gt;&gt;&gt;&gt; Did not know or usual weekly hours varied last year ;</t>
  </si>
  <si>
    <t>Community and personal service workers ;  &gt;&gt;&gt;&gt; Promoted or transferred last year ;</t>
  </si>
  <si>
    <t>Community and personal service workers ;  &gt;&gt;&gt;&gt; Was not promoted or transferred last year ;</t>
  </si>
  <si>
    <t>Community and personal service workers ;  &gt;&gt;&gt; Owner manager or contributing family worker in current main job ;</t>
  </si>
  <si>
    <t>Community and personal service workers ;  &gt; Not currently employed ;</t>
  </si>
  <si>
    <t>Clerical and administrative workers ;  Employed last year in occupation group ;</t>
  </si>
  <si>
    <t>Clerical and administrative workers ;  &gt; Currently employed ;</t>
  </si>
  <si>
    <t>Clerical and administrative workers ;  &gt;&gt; Less than 1 year in current main job ;</t>
  </si>
  <si>
    <t>Clerical and administrative workers ;  &gt;&gt;&gt; Changed jobs in last 12 months ;</t>
  </si>
  <si>
    <t>Clerical and administrative workers ;  &gt;&gt;&gt;&gt; Working in the same industry division as 12 months ago ;</t>
  </si>
  <si>
    <t>Clerical and administrative workers ;  &gt;&gt;&gt;&gt; Working in a different industry division than 12 months ago ;</t>
  </si>
  <si>
    <t>Clerical and administrative workers ;  &gt;&gt;&gt;&gt; Working in the same major occupation group as 12 months ago ;</t>
  </si>
  <si>
    <t>Clerical and administrative workers ;  &gt;&gt;&gt;&gt; Working in a different major occupation group than 12 months ago ;</t>
  </si>
  <si>
    <t>Clerical and administrative workers ;  &gt;&gt;&gt;&gt; Working in an occupation at the same skill level as 12 months ago ;</t>
  </si>
  <si>
    <t>Clerical and administrative workers ;  &gt;&gt;&gt;&gt; Working in an occupation with a higher skill level than 12 months ago ;</t>
  </si>
  <si>
    <t>Clerical and administrative workers ;  &gt;&gt;&gt;&gt; Working in an occupation with a lower skill level than 12 months ago ;</t>
  </si>
  <si>
    <t>Clerical and administrative workers ;  &gt;&gt;&gt;&gt; Working in a job with the same usual hours as 12 months ago ;</t>
  </si>
  <si>
    <t>Clerical and administrative workers ;  &gt;&gt;&gt;&gt; Working in a job with more usual hours than 12 months ago ;</t>
  </si>
  <si>
    <t>Clerical and administrative workers ;  &gt;&gt;&gt;&gt; Working in a job with fewer usual hours than 12 months ago ;</t>
  </si>
  <si>
    <t>Clerical and administrative workers ;  &gt;&gt;&gt;&gt; Working in a job with the same status in employment as 12 months ago ;</t>
  </si>
  <si>
    <t>Clerical and administrative workers ;  &gt;&gt;&gt;&gt; Working in a job with a different status in employment than 12 months ago ;</t>
  </si>
  <si>
    <t>Clerical and administrative workers ;  &gt;&gt;&gt; Did not change jobs in last 12 months ;</t>
  </si>
  <si>
    <t>Clerical and administrative workers ;  &gt;&gt; 1 year or more in current main job ;</t>
  </si>
  <si>
    <t>Clerical and administrative workers ;  &gt;&gt;&gt; Employee in current main job ;</t>
  </si>
  <si>
    <t>Clerical and administrative workers ;  &gt;&gt;&gt;&gt; No change in occupation with current employer last year ;</t>
  </si>
  <si>
    <t>Clerical and administrative workers ;  &gt;&gt;&gt;&gt; Changed occupations with current employer in the same major group last year ;</t>
  </si>
  <si>
    <t>Clerical and administrative workers ;  &gt;&gt;&gt;&gt; Changed occupations with current employer into a different major group last year ;</t>
  </si>
  <si>
    <t>Clerical and administrative workers ;  &gt;&gt;&gt;&gt; Changed occupations with current employer at the same skill level ;</t>
  </si>
  <si>
    <t>Clerical and administrative workers ;  &gt;&gt;&gt;&gt; Changed occupations with current employer to a higher skill level ;</t>
  </si>
  <si>
    <t>Clerical and administrative workers ;  &gt;&gt;&gt;&gt; Changed occupations with current employer to a lower skill level ;</t>
  </si>
  <si>
    <t>Clerical and administrative workers ;  &gt;&gt;&gt;&gt; No change in usual weekly hours with current employer last year ;</t>
  </si>
  <si>
    <t>Clerical and administrative workers ;  &gt;&gt;&gt;&gt; Usual weekly hours increased with current employer last year ;</t>
  </si>
  <si>
    <t>Clerical and administrative workers ;  &gt;&gt;&gt;&gt; Usual weekly hours decreased with current employer last year ;</t>
  </si>
  <si>
    <t>Clerical and administrative workers ;  &gt;&gt;&gt;&gt; Did not know or usual weekly hours varied last year ;</t>
  </si>
  <si>
    <t>Clerical and administrative workers ;  &gt;&gt;&gt;&gt; Promoted or transferred last year ;</t>
  </si>
  <si>
    <t>Clerical and administrative workers ;  &gt;&gt;&gt;&gt; Was not promoted or transferred last year ;</t>
  </si>
  <si>
    <t>Clerical and administrative workers ;  &gt;&gt;&gt; Owner manager or contributing family worker in current main job ;</t>
  </si>
  <si>
    <t>Clerical and administrative workers ;  &gt; Not currently employed ;</t>
  </si>
  <si>
    <t>Sales workers ;  Employed last year in occupation group ;</t>
  </si>
  <si>
    <t>Sales workers ;  &gt; Currently employed ;</t>
  </si>
  <si>
    <t>Sales workers ;  &gt;&gt; Less than 1 year in current main job ;</t>
  </si>
  <si>
    <t>Sales workers ;  &gt;&gt;&gt; Changed jobs in last 12 months ;</t>
  </si>
  <si>
    <t>Sales workers ;  &gt;&gt;&gt;&gt; Working in the same industry division as 12 months ago ;</t>
  </si>
  <si>
    <t>Sales workers ;  &gt;&gt;&gt;&gt; Working in a different industry division than 12 months ago ;</t>
  </si>
  <si>
    <t>Sales workers ;  &gt;&gt;&gt;&gt; Working in the same major occupation group as 12 months ago ;</t>
  </si>
  <si>
    <t>Sales workers ;  &gt;&gt;&gt;&gt; Working in a different major occupation group than 12 months ago ;</t>
  </si>
  <si>
    <t>Sales workers ;  &gt;&gt;&gt;&gt; Working in an occupation at the same skill level as 12 months ago ;</t>
  </si>
  <si>
    <t>Sales workers ;  &gt;&gt;&gt;&gt; Working in an occupation with a higher skill level than 12 months ago ;</t>
  </si>
  <si>
    <t>Sales workers ;  &gt;&gt;&gt;&gt; Working in an occupation with a lower skill level than 12 months ago ;</t>
  </si>
  <si>
    <t>Sales workers ;  &gt;&gt;&gt;&gt; Working in a job with the same usual hours as 12 months ago ;</t>
  </si>
  <si>
    <t>Sales workers ;  &gt;&gt;&gt;&gt; Working in a job with more usual hours than 12 months ago ;</t>
  </si>
  <si>
    <t>Sales workers ;  &gt;&gt;&gt;&gt; Working in a job with fewer usual hours than 12 months ago ;</t>
  </si>
  <si>
    <t>Sales workers ;  &gt;&gt;&gt;&gt; Working in a job with the same status in employment as 12 months ago ;</t>
  </si>
  <si>
    <t>Sales workers ;  &gt;&gt;&gt;&gt; Working in a job with a different status in employment than 12 months ago ;</t>
  </si>
  <si>
    <t>Sales workers ;  &gt;&gt;&gt; Did not change jobs in last 12 months ;</t>
  </si>
  <si>
    <t>Sales workers ;  &gt;&gt; 1 year or more in current main job ;</t>
  </si>
  <si>
    <t>Sales workers ;  &gt;&gt;&gt; Employee in current main job ;</t>
  </si>
  <si>
    <t>Sales workers ;  &gt;&gt;&gt;&gt; No change in occupation with current employer last year ;</t>
  </si>
  <si>
    <t>Sales workers ;  &gt;&gt;&gt;&gt; Changed occupations with current employer in the same major group last year ;</t>
  </si>
  <si>
    <t>Sales workers ;  &gt;&gt;&gt;&gt; Changed occupations with current employer into a different major group last year ;</t>
  </si>
  <si>
    <t>Sales workers ;  &gt;&gt;&gt;&gt; Changed occupations with current employer at the same skill level ;</t>
  </si>
  <si>
    <t>Sales workers ;  &gt;&gt;&gt;&gt; Changed occupations with current employer to a higher skill level ;</t>
  </si>
  <si>
    <t>Sales workers ;  &gt;&gt;&gt;&gt; Changed occupations with current employer to a lower skill level ;</t>
  </si>
  <si>
    <t>Sales workers ;  &gt;&gt;&gt;&gt; No change in usual weekly hours with current employer last year ;</t>
  </si>
  <si>
    <t>Sales workers ;  &gt;&gt;&gt;&gt; Usual weekly hours increased with current employer last year ;</t>
  </si>
  <si>
    <t>Sales workers ;  &gt;&gt;&gt;&gt; Usual weekly hours decreased with current employer last year ;</t>
  </si>
  <si>
    <t>Sales workers ;  &gt;&gt;&gt;&gt; Did not know or usual weekly hours varied last year ;</t>
  </si>
  <si>
    <t>Sales workers ;  &gt;&gt;&gt;&gt; Promoted or transferred last year ;</t>
  </si>
  <si>
    <t>Sales workers ;  &gt;&gt;&gt;&gt; Was not promoted or transferred last year ;</t>
  </si>
  <si>
    <t>Sales workers ;  &gt;&gt;&gt; Owner manager or contributing family worker in current main job ;</t>
  </si>
  <si>
    <t>Sales workers ;  &gt; Not currently employed ;</t>
  </si>
  <si>
    <t>Machinery operators and drivers ;  Employed last year in occupation group ;</t>
  </si>
  <si>
    <t>Machinery operators and drivers ;  &gt; Currently employed ;</t>
  </si>
  <si>
    <t>Machinery operators and drivers ;  &gt;&gt; Less than 1 year in current main job ;</t>
  </si>
  <si>
    <t>Machinery operators and drivers ;  &gt;&gt;&gt; Changed jobs in last 12 months ;</t>
  </si>
  <si>
    <t>Machinery operators and drivers ;  &gt;&gt;&gt;&gt; Working in the same industry division as 12 months ago ;</t>
  </si>
  <si>
    <t>Machinery operators and drivers ;  &gt;&gt;&gt;&gt; Working in a different industry division than 12 months ago ;</t>
  </si>
  <si>
    <t>Machinery operators and drivers ;  &gt;&gt;&gt;&gt; Working in the same major occupation group as 12 months ago ;</t>
  </si>
  <si>
    <t>Machinery operators and drivers ;  &gt;&gt;&gt;&gt; Working in a different major occupation group than 12 months ago ;</t>
  </si>
  <si>
    <t>Machinery operators and drivers ;  &gt;&gt;&gt;&gt; Working in an occupation at the same skill level as 12 months ago ;</t>
  </si>
  <si>
    <t>Machinery operators and drivers ;  &gt;&gt;&gt;&gt; Working in an occupation with a higher skill level than 12 months ago ;</t>
  </si>
  <si>
    <t>Machinery operators and drivers ;  &gt;&gt;&gt;&gt; Working in an occupation with a lower skill level than 12 months ago ;</t>
  </si>
  <si>
    <t>Machinery operators and drivers ;  &gt;&gt;&gt;&gt; Working in a job with the same usual hours as 12 months ago ;</t>
  </si>
  <si>
    <t>Machinery operators and drivers ;  &gt;&gt;&gt;&gt; Working in a job with more usual hours than 12 months ago ;</t>
  </si>
  <si>
    <t>Machinery operators and drivers ;  &gt;&gt;&gt;&gt; Working in a job with fewer usual hours than 12 months ago ;</t>
  </si>
  <si>
    <t>Machinery operators and drivers ;  &gt;&gt;&gt;&gt; Working in a job with the same status in employment as 12 months ago ;</t>
  </si>
  <si>
    <t>Machinery operators and drivers ;  &gt;&gt;&gt;&gt; Working in a job with a different status in employment than 12 months ago ;</t>
  </si>
  <si>
    <t>Machinery operators and drivers ;  &gt;&gt;&gt; Did not change jobs in last 12 months ;</t>
  </si>
  <si>
    <t>Machinery operators and drivers ;  &gt;&gt; 1 year or more in current main job ;</t>
  </si>
  <si>
    <t>Machinery operators and drivers ;  &gt;&gt;&gt; Employee in current main job ;</t>
  </si>
  <si>
    <t>Machinery operators and drivers ;  &gt;&gt;&gt;&gt; No change in occupation with current employer last year ;</t>
  </si>
  <si>
    <t>Machinery operators and drivers ;  &gt;&gt;&gt;&gt; Changed occupations with current employer in the same major group last year ;</t>
  </si>
  <si>
    <t>Machinery operators and drivers ;  &gt;&gt;&gt;&gt; Changed occupations with current employer into a different major group last year ;</t>
  </si>
  <si>
    <t>Machinery operators and drivers ;  &gt;&gt;&gt;&gt; Changed occupations with current employer at the same skill level ;</t>
  </si>
  <si>
    <t>Machinery operators and drivers ;  &gt;&gt;&gt;&gt; Changed occupations with current employer to a higher skill level ;</t>
  </si>
  <si>
    <t>Machinery operators and drivers ;  &gt;&gt;&gt;&gt; Changed occupations with current employer to a lower skill level ;</t>
  </si>
  <si>
    <t>Machinery operators and drivers ;  &gt;&gt;&gt;&gt; No change in usual weekly hours with current employer last year ;</t>
  </si>
  <si>
    <t>Machinery operators and drivers ;  &gt;&gt;&gt;&gt; Usual weekly hours increased with current employer last year ;</t>
  </si>
  <si>
    <t>Machinery operators and drivers ;  &gt;&gt;&gt;&gt; Usual weekly hours decreased with current employer last year ;</t>
  </si>
  <si>
    <t>Machinery operators and drivers ;  &gt;&gt;&gt;&gt; Did not know or usual weekly hours varied last year ;</t>
  </si>
  <si>
    <t>Machinery operators and drivers ;  &gt;&gt;&gt;&gt; Promoted or transferred last year ;</t>
  </si>
  <si>
    <t>Machinery operators and drivers ;  &gt;&gt;&gt;&gt; Was not promoted or transferred last year ;</t>
  </si>
  <si>
    <t>Machinery operators and drivers ;  &gt;&gt;&gt; Owner manager or contributing family worker in current main job ;</t>
  </si>
  <si>
    <t>Machinery operators and drivers ;  &gt; Not currently employed ;</t>
  </si>
  <si>
    <t>Labourers ;  Employed last year in occupation group ;</t>
  </si>
  <si>
    <t>Labourers ;  &gt; Currently employed ;</t>
  </si>
  <si>
    <t>Labourers ;  &gt;&gt; Less than 1 year in current main job ;</t>
  </si>
  <si>
    <t>Labourers ;  &gt;&gt;&gt; Changed jobs in last 12 months ;</t>
  </si>
  <si>
    <t>Labourers ;  &gt;&gt;&gt;&gt; Working in the same industry division as 12 months ago ;</t>
  </si>
  <si>
    <t>Labourers ;  &gt;&gt;&gt;&gt; Working in a different industry division than 12 months ago ;</t>
  </si>
  <si>
    <t>Labourers ;  &gt;&gt;&gt;&gt; Working in the same major occupation group as 12 months ago ;</t>
  </si>
  <si>
    <t>Labourers ;  &gt;&gt;&gt;&gt; Working in a different major occupation group than 12 months ago ;</t>
  </si>
  <si>
    <t>Labourers ;  &gt;&gt;&gt;&gt; Working in an occupation at the same skill level as 12 months ago ;</t>
  </si>
  <si>
    <t>Labourers ;  &gt;&gt;&gt;&gt; Working in an occupation with a higher skill level than 12 months ago ;</t>
  </si>
  <si>
    <t>Labourers ;  &gt;&gt;&gt;&gt; Working in an occupation with a lower skill level than 12 months ago ;</t>
  </si>
  <si>
    <t>Labourers ;  &gt;&gt;&gt;&gt; Working in a job with the same usual hours as 12 months ago ;</t>
  </si>
  <si>
    <t>Labourers ;  &gt;&gt;&gt;&gt; Working in a job with more usual hours than 12 months ago ;</t>
  </si>
  <si>
    <t>Labourers ;  &gt;&gt;&gt;&gt; Working in a job with fewer usual hours than 12 months ago ;</t>
  </si>
  <si>
    <t>Labourers ;  &gt;&gt;&gt;&gt; Working in a job with the same status in employment as 12 months ago ;</t>
  </si>
  <si>
    <t>Labourers ;  &gt;&gt;&gt;&gt; Working in a job with a different status in employment than 12 months ago ;</t>
  </si>
  <si>
    <t>Labourers ;  &gt;&gt;&gt; Did not change jobs in last 12 months ;</t>
  </si>
  <si>
    <t>Labourers ;  &gt;&gt; 1 year or more in current main job ;</t>
  </si>
  <si>
    <t>Labourers ;  &gt;&gt;&gt; Employee in current main job ;</t>
  </si>
  <si>
    <t>Unit</t>
  </si>
  <si>
    <t>Series Type</t>
  </si>
  <si>
    <t>Data Type</t>
  </si>
  <si>
    <t>Frequency</t>
  </si>
  <si>
    <t>Collection Month</t>
  </si>
  <si>
    <t>Series Start</t>
  </si>
  <si>
    <t>Series End</t>
  </si>
  <si>
    <t>No. Obs</t>
  </si>
  <si>
    <t>Series ID</t>
  </si>
  <si>
    <t>000</t>
  </si>
  <si>
    <t>Original</t>
  </si>
  <si>
    <t>STOCK</t>
  </si>
  <si>
    <t>A124837054W</t>
  </si>
  <si>
    <t>A124837122L</t>
  </si>
  <si>
    <t>A124837078R</t>
  </si>
  <si>
    <t>A124837126W</t>
  </si>
  <si>
    <t>A124837130L</t>
  </si>
  <si>
    <t>A124837082F</t>
  </si>
  <si>
    <t>A124837086R</t>
  </si>
  <si>
    <t>A124837106L</t>
  </si>
  <si>
    <t>A124837062W</t>
  </si>
  <si>
    <t>A124837134W</t>
  </si>
  <si>
    <t>A124837110C</t>
  </si>
  <si>
    <t>A124837146F</t>
  </si>
  <si>
    <t>A124837066F</t>
  </si>
  <si>
    <t>A124837026L</t>
  </si>
  <si>
    <t>A124837046W</t>
  </si>
  <si>
    <t>A124837090F</t>
  </si>
  <si>
    <t>A124837050L</t>
  </si>
  <si>
    <t>A124837094R</t>
  </si>
  <si>
    <t>A124837098X</t>
  </si>
  <si>
    <t>A124837150W</t>
  </si>
  <si>
    <t>A124837030C</t>
  </si>
  <si>
    <t>A124837138F</t>
  </si>
  <si>
    <t>A124837142W</t>
  </si>
  <si>
    <t>A124837034L</t>
  </si>
  <si>
    <t>A124837070W</t>
  </si>
  <si>
    <t>A124837102C</t>
  </si>
  <si>
    <t>A124837154F</t>
  </si>
  <si>
    <t>A124837038W</t>
  </si>
  <si>
    <t>A124837114L</t>
  </si>
  <si>
    <t>A124837118W</t>
  </si>
  <si>
    <t>A124837058F</t>
  </si>
  <si>
    <t>A124837042L</t>
  </si>
  <si>
    <t>A124837074F</t>
  </si>
  <si>
    <t>A124836262W</t>
  </si>
  <si>
    <t>A124836330L</t>
  </si>
  <si>
    <t>A124836286R</t>
  </si>
  <si>
    <t>A124836334W</t>
  </si>
  <si>
    <t>A124836338F</t>
  </si>
  <si>
    <t>A124836290F</t>
  </si>
  <si>
    <t>A124836294R</t>
  </si>
  <si>
    <t>A124836314L</t>
  </si>
  <si>
    <t>A124836270W</t>
  </si>
  <si>
    <t>A124836342W</t>
  </si>
  <si>
    <t>A124836318W</t>
  </si>
  <si>
    <t>A124836354F</t>
  </si>
  <si>
    <t>A124836274F</t>
  </si>
  <si>
    <t>A124836234L</t>
  </si>
  <si>
    <t>A124836254W</t>
  </si>
  <si>
    <t>A124836298X</t>
  </si>
  <si>
    <t>A124836258F</t>
  </si>
  <si>
    <t>A124836302C</t>
  </si>
  <si>
    <t>A124836306L</t>
  </si>
  <si>
    <t>A124836358R</t>
  </si>
  <si>
    <t>A124836238W</t>
  </si>
  <si>
    <t>A124836346F</t>
  </si>
  <si>
    <t>A124836350W</t>
  </si>
  <si>
    <t>A124836242L</t>
  </si>
  <si>
    <t>A124836278R</t>
  </si>
  <si>
    <t>A124836310C</t>
  </si>
  <si>
    <t>A124836362F</t>
  </si>
  <si>
    <t>A124836246W</t>
  </si>
  <si>
    <t>A124836322L</t>
  </si>
  <si>
    <t>A124836326W</t>
  </si>
  <si>
    <t>A124836266F</t>
  </si>
  <si>
    <t>A124836250L</t>
  </si>
  <si>
    <t>A124836282F</t>
  </si>
  <si>
    <t>A124837186X</t>
  </si>
  <si>
    <t>A124837254R</t>
  </si>
  <si>
    <t>A124837210L</t>
  </si>
  <si>
    <t>A124837258X</t>
  </si>
  <si>
    <t>A124837262R</t>
  </si>
  <si>
    <t>A124837214W</t>
  </si>
  <si>
    <t>A124837218F</t>
  </si>
  <si>
    <t>A124837238R</t>
  </si>
  <si>
    <t>A124837194X</t>
  </si>
  <si>
    <t>A124837266X</t>
  </si>
  <si>
    <t>A124837242F</t>
  </si>
  <si>
    <t>A124837278J</t>
  </si>
  <si>
    <t>A124837198J</t>
  </si>
  <si>
    <t>A124837158R</t>
  </si>
  <si>
    <t>A124837178X</t>
  </si>
  <si>
    <t>A124837222W</t>
  </si>
  <si>
    <t>A124837182R</t>
  </si>
  <si>
    <t>A124837226F</t>
  </si>
  <si>
    <t>A124837230W</t>
  </si>
  <si>
    <t>A124837282X</t>
  </si>
  <si>
    <t>A124837162F</t>
  </si>
  <si>
    <t>A124837270R</t>
  </si>
  <si>
    <t>A124837274X</t>
  </si>
  <si>
    <t>A124837166R</t>
  </si>
  <si>
    <t>A124837202L</t>
  </si>
  <si>
    <t>A124837234F</t>
  </si>
  <si>
    <t>A124837286J</t>
  </si>
  <si>
    <t>A124837170F</t>
  </si>
  <si>
    <t>A124837246R</t>
  </si>
  <si>
    <t>A124837250F</t>
  </si>
  <si>
    <t>A124837190R</t>
  </si>
  <si>
    <t>A124837174R</t>
  </si>
  <si>
    <t>A124837206W</t>
  </si>
  <si>
    <t>A124837318R</t>
  </si>
  <si>
    <t>A124837386T</t>
  </si>
  <si>
    <t>A124837342R</t>
  </si>
  <si>
    <t>A124837390J</t>
  </si>
  <si>
    <t>A124837394T</t>
  </si>
  <si>
    <t>A124837346X</t>
  </si>
  <si>
    <t>A124837350R</t>
  </si>
  <si>
    <t>A124837370X</t>
  </si>
  <si>
    <t>A124837326R</t>
  </si>
  <si>
    <t>A124837398A</t>
  </si>
  <si>
    <t>A124837374J</t>
  </si>
  <si>
    <t>A124837410F</t>
  </si>
  <si>
    <t>A124837330F</t>
  </si>
  <si>
    <t>A124837290X</t>
  </si>
  <si>
    <t>A124837310W</t>
  </si>
  <si>
    <t>A124837354X</t>
  </si>
  <si>
    <t>A124837314F</t>
  </si>
  <si>
    <t>A124837358J</t>
  </si>
  <si>
    <t>A124837362X</t>
  </si>
  <si>
    <t>A124837414R</t>
  </si>
  <si>
    <t>A124837294J</t>
  </si>
  <si>
    <t>A124837402F</t>
  </si>
  <si>
    <t>A124837406R</t>
  </si>
  <si>
    <t>A124837298T</t>
  </si>
  <si>
    <t>A124837334R</t>
  </si>
  <si>
    <t>A124837366J</t>
  </si>
  <si>
    <t>A124837418X</t>
  </si>
  <si>
    <t>A124837302W</t>
  </si>
  <si>
    <t>A124837378T</t>
  </si>
  <si>
    <t>A124837382J</t>
  </si>
  <si>
    <t>A124837322F</t>
  </si>
  <si>
    <t>A124837306F</t>
  </si>
  <si>
    <t>A124837338X</t>
  </si>
  <si>
    <t>A124836394X</t>
  </si>
  <si>
    <t>A124836462R</t>
  </si>
  <si>
    <t>A124836418F</t>
  </si>
  <si>
    <t>A124836466X</t>
  </si>
  <si>
    <t>A124836470R</t>
  </si>
  <si>
    <t>A124836422W</t>
  </si>
  <si>
    <t>A124836426F</t>
  </si>
  <si>
    <t>A124836446R</t>
  </si>
  <si>
    <t>A124836402L</t>
  </si>
  <si>
    <t>A124836474X</t>
  </si>
  <si>
    <t>A124836450F</t>
  </si>
  <si>
    <t>A124836486J</t>
  </si>
  <si>
    <t>A124836406W</t>
  </si>
  <si>
    <t>A124836366R</t>
  </si>
  <si>
    <t>A124836386X</t>
  </si>
  <si>
    <t>A124836430W</t>
  </si>
  <si>
    <t>A124836390R</t>
  </si>
  <si>
    <t>A124836434F</t>
  </si>
  <si>
    <t>A124836438R</t>
  </si>
  <si>
    <t>A124836490X</t>
  </si>
  <si>
    <t>A124836370F</t>
  </si>
  <si>
    <t>A124836478J</t>
  </si>
  <si>
    <t>A124836482X</t>
  </si>
  <si>
    <t>A124836374R</t>
  </si>
  <si>
    <t>A124836410L</t>
  </si>
  <si>
    <t>A124836442F</t>
  </si>
  <si>
    <t>A124836494J</t>
  </si>
  <si>
    <t>A124836378X</t>
  </si>
  <si>
    <t>A124836454R</t>
  </si>
  <si>
    <t>A124836458X</t>
  </si>
  <si>
    <t>A124836398J</t>
  </si>
  <si>
    <t>A124836382R</t>
  </si>
  <si>
    <t>A124836414W</t>
  </si>
  <si>
    <t>A124836526R</t>
  </si>
  <si>
    <t>A124836594T</t>
  </si>
  <si>
    <t>A124836550R</t>
  </si>
  <si>
    <t>A124836598A</t>
  </si>
  <si>
    <t>A124836602F</t>
  </si>
  <si>
    <t>A124836554X</t>
  </si>
  <si>
    <t>A124836558J</t>
  </si>
  <si>
    <t>A124836578T</t>
  </si>
  <si>
    <t>A124836534R</t>
  </si>
  <si>
    <t>A124836606R</t>
  </si>
  <si>
    <t>A124836582J</t>
  </si>
  <si>
    <t>A124836618X</t>
  </si>
  <si>
    <t>A124836538X</t>
  </si>
  <si>
    <t>A124836498T</t>
  </si>
  <si>
    <t>A124836518R</t>
  </si>
  <si>
    <t>A124836562X</t>
  </si>
  <si>
    <t>A124836522F</t>
  </si>
  <si>
    <t>A124836566J</t>
  </si>
  <si>
    <t>A124836570X</t>
  </si>
  <si>
    <t>A124836622R</t>
  </si>
  <si>
    <t>A124836502W</t>
  </si>
  <si>
    <t>A124836610F</t>
  </si>
  <si>
    <t>A124836614R</t>
  </si>
  <si>
    <t>A124836506F</t>
  </si>
  <si>
    <t>A124836542R</t>
  </si>
  <si>
    <t>A124836574J</t>
  </si>
  <si>
    <t>A124836626X</t>
  </si>
  <si>
    <t>A124836510W</t>
  </si>
  <si>
    <t>A124836586T</t>
  </si>
  <si>
    <t>A124836590J</t>
  </si>
  <si>
    <t>A124836530F</t>
  </si>
  <si>
    <t>A124836514F</t>
  </si>
  <si>
    <t>A124836546X</t>
  </si>
  <si>
    <t>A124836790A</t>
  </si>
  <si>
    <t>A124836858K</t>
  </si>
  <si>
    <t>A124836814J</t>
  </si>
  <si>
    <t>A124836862A</t>
  </si>
  <si>
    <t>A124836866K</t>
  </si>
  <si>
    <t>A124836818T</t>
  </si>
  <si>
    <t>A124836822J</t>
  </si>
  <si>
    <t>A124836842T</t>
  </si>
  <si>
    <t>A124836798V</t>
  </si>
  <si>
    <t>A124836870A</t>
  </si>
  <si>
    <t>A124836846A</t>
  </si>
  <si>
    <t>A124836882K</t>
  </si>
  <si>
    <t>A124836802X</t>
  </si>
  <si>
    <t>A124836762T</t>
  </si>
  <si>
    <t>A124836782A</t>
  </si>
  <si>
    <t>A124836826T</t>
  </si>
  <si>
    <t>A124836786K</t>
  </si>
  <si>
    <t>A124836830J</t>
  </si>
  <si>
    <t>A124836834T</t>
  </si>
  <si>
    <t>A124836886V</t>
  </si>
  <si>
    <t>A124836766A</t>
  </si>
  <si>
    <t>A124836874K</t>
  </si>
  <si>
    <t>A124836878V</t>
  </si>
  <si>
    <t>A124836770T</t>
  </si>
  <si>
    <t>A124836806J</t>
  </si>
  <si>
    <t>A124836838A</t>
  </si>
  <si>
    <t>A124836890K</t>
  </si>
  <si>
    <t>A124836774A</t>
  </si>
  <si>
    <t>A124836850T</t>
  </si>
  <si>
    <t>A124836854A</t>
  </si>
  <si>
    <t>A124836794K</t>
  </si>
  <si>
    <t>A124836778K</t>
  </si>
  <si>
    <t>A124836810X</t>
  </si>
  <si>
    <t>A124835998V</t>
  </si>
  <si>
    <t>A124836066L</t>
  </si>
  <si>
    <t>A124836022K</t>
  </si>
  <si>
    <t>A124836070C</t>
  </si>
  <si>
    <t>A124836074L</t>
  </si>
  <si>
    <t>A124836026V</t>
  </si>
  <si>
    <t>A124836030K</t>
  </si>
  <si>
    <t>A124836050V</t>
  </si>
  <si>
    <t>A124836006K</t>
  </si>
  <si>
    <t>A124836078W</t>
  </si>
  <si>
    <t>A124836054C</t>
  </si>
  <si>
    <t>A124836090L</t>
  </si>
  <si>
    <t>A124836010A</t>
  </si>
  <si>
    <t>A124835970T</t>
  </si>
  <si>
    <t>A124835990A</t>
  </si>
  <si>
    <t>A124836034V</t>
  </si>
  <si>
    <t>A124835994K</t>
  </si>
  <si>
    <t>A124836038C</t>
  </si>
  <si>
    <t>A124836042V</t>
  </si>
  <si>
    <t>Labourers ;  &gt;&gt;&gt;&gt; No change in occupation with current employer last year ;</t>
  </si>
  <si>
    <t>Labourers ;  &gt;&gt;&gt;&gt; Changed occupations with current employer in the same major group last year ;</t>
  </si>
  <si>
    <t>Labourers ;  &gt;&gt;&gt;&gt; Changed occupations with current employer into a different major group last year ;</t>
  </si>
  <si>
    <t>Labourers ;  &gt;&gt;&gt;&gt; Changed occupations with current employer at the same skill level ;</t>
  </si>
  <si>
    <t>Labourers ;  &gt;&gt;&gt;&gt; Changed occupations with current employer to a higher skill level ;</t>
  </si>
  <si>
    <t>Labourers ;  &gt;&gt;&gt;&gt; Changed occupations with current employer to a lower skill level ;</t>
  </si>
  <si>
    <t>Labourers ;  &gt;&gt;&gt;&gt; No change in usual weekly hours with current employer last year ;</t>
  </si>
  <si>
    <t>Labourers ;  &gt;&gt;&gt;&gt; Usual weekly hours increased with current employer last year ;</t>
  </si>
  <si>
    <t>Labourers ;  &gt;&gt;&gt;&gt; Usual weekly hours decreased with current employer last year ;</t>
  </si>
  <si>
    <t>Labourers ;  &gt;&gt;&gt;&gt; Did not know or usual weekly hours varied last year ;</t>
  </si>
  <si>
    <t>Labourers ;  &gt;&gt;&gt;&gt; Promoted or transferred last year ;</t>
  </si>
  <si>
    <t>Labourers ;  &gt;&gt;&gt;&gt; Was not promoted or transferred last year ;</t>
  </si>
  <si>
    <t>Labourers ;  &gt;&gt;&gt; Owner manager or contributing family worker in current main job ;</t>
  </si>
  <si>
    <t>Labourers ;  &gt; Not currently employed ;</t>
  </si>
  <si>
    <t>Skill level 1 ;  Employed last year in occupation group ;</t>
  </si>
  <si>
    <t>Skill level 1 ;  &gt; Currently employed ;</t>
  </si>
  <si>
    <t>Skill level 1 ;  &gt;&gt; Less than 1 year in current main job ;</t>
  </si>
  <si>
    <t>Skill level 1 ;  &gt;&gt;&gt; Changed jobs in last 12 months ;</t>
  </si>
  <si>
    <t>Skill level 1 ;  &gt;&gt;&gt;&gt; Working in the same industry division as 12 months ago ;</t>
  </si>
  <si>
    <t>Skill level 1 ;  &gt;&gt;&gt;&gt; Working in a different industry division than 12 months ago ;</t>
  </si>
  <si>
    <t>Skill level 1 ;  &gt;&gt;&gt;&gt; Working in the same major occupation group as 12 months ago ;</t>
  </si>
  <si>
    <t>Skill level 1 ;  &gt;&gt;&gt;&gt; Working in a different major occupation group than 12 months ago ;</t>
  </si>
  <si>
    <t>Skill level 1 ;  &gt;&gt;&gt;&gt; Working in an occupation at the same skill level as 12 months ago ;</t>
  </si>
  <si>
    <t>Skill level 1 ;  &gt;&gt;&gt;&gt; Working in an occupation with a lower skill level than 12 months ago ;</t>
  </si>
  <si>
    <t>Skill level 1 ;  &gt;&gt;&gt;&gt; Working in a job with the same usual hours as 12 months ago ;</t>
  </si>
  <si>
    <t>Skill level 1 ;  &gt;&gt;&gt;&gt; Working in a job with more usual hours than 12 months ago ;</t>
  </si>
  <si>
    <t>Skill level 1 ;  &gt;&gt;&gt;&gt; Working in a job with fewer usual hours than 12 months ago ;</t>
  </si>
  <si>
    <t>Skill level 1 ;  &gt;&gt;&gt;&gt; Working in a job with the same status in employment as 12 months ago ;</t>
  </si>
  <si>
    <t>Skill level 1 ;  &gt;&gt;&gt;&gt; Working in a job with a different status in employment than 12 months ago ;</t>
  </si>
  <si>
    <t>Skill level 1 ;  &gt;&gt;&gt; Did not change jobs in last 12 months ;</t>
  </si>
  <si>
    <t>Skill level 1 ;  &gt;&gt; 1 year or more in current main job ;</t>
  </si>
  <si>
    <t>Skill level 1 ;  &gt;&gt;&gt; Employee in current main job ;</t>
  </si>
  <si>
    <t>Skill level 1 ;  &gt;&gt;&gt;&gt; No change in occupation with current employer last year ;</t>
  </si>
  <si>
    <t>Skill level 1 ;  &gt;&gt;&gt;&gt; Changed occupations with current employer in the same major group last year ;</t>
  </si>
  <si>
    <t>Skill level 1 ;  &gt;&gt;&gt;&gt; Changed occupations with current employer into a different major group last year ;</t>
  </si>
  <si>
    <t>Skill level 1 ;  &gt;&gt;&gt;&gt; Changed occupations with current employer at the same skill level ;</t>
  </si>
  <si>
    <t>Skill level 1 ;  &gt;&gt;&gt;&gt; Changed occupations with current employer to a higher skill level ;</t>
  </si>
  <si>
    <t>Skill level 1 ;  &gt;&gt;&gt;&gt; Changed occupations with current employer to a lower skill level ;</t>
  </si>
  <si>
    <t>Skill level 1 ;  &gt;&gt;&gt;&gt; No change in usual weekly hours with current employer last year ;</t>
  </si>
  <si>
    <t>Skill level 1 ;  &gt;&gt;&gt;&gt; Usual weekly hours increased with current employer last year ;</t>
  </si>
  <si>
    <t>Skill level 1 ;  &gt;&gt;&gt;&gt; Usual weekly hours decreased with current employer last year ;</t>
  </si>
  <si>
    <t>Skill level 1 ;  &gt;&gt;&gt;&gt; Did not know or usual weekly hours varied last year ;</t>
  </si>
  <si>
    <t>Skill level 1 ;  &gt;&gt;&gt;&gt; Promoted or transferred last year ;</t>
  </si>
  <si>
    <t>Skill level 1 ;  &gt;&gt;&gt;&gt; Was not promoted or transferred last year ;</t>
  </si>
  <si>
    <t>Skill level 1 ;  &gt;&gt;&gt; Owner manager or contributing family worker in current main job ;</t>
  </si>
  <si>
    <t>Skill level 1 ;  &gt; Not currently employed ;</t>
  </si>
  <si>
    <t>Skill level 2 ;  Employed last year in occupation group ;</t>
  </si>
  <si>
    <t>Skill level 2 ;  &gt; Currently employed ;</t>
  </si>
  <si>
    <t>Skill level 2 ;  &gt;&gt; Less than 1 year in current main job ;</t>
  </si>
  <si>
    <t>Skill level 2 ;  &gt;&gt;&gt; Changed jobs in last 12 months ;</t>
  </si>
  <si>
    <t>Skill level 2 ;  &gt;&gt;&gt;&gt; Working in the same industry division as 12 months ago ;</t>
  </si>
  <si>
    <t>Skill level 2 ;  &gt;&gt;&gt;&gt; Working in a different industry division than 12 months ago ;</t>
  </si>
  <si>
    <t>Skill level 2 ;  &gt;&gt;&gt;&gt; Working in the same major occupation group as 12 months ago ;</t>
  </si>
  <si>
    <t>Skill level 2 ;  &gt;&gt;&gt;&gt; Working in a different major occupation group than 12 months ago ;</t>
  </si>
  <si>
    <t>Skill level 2 ;  &gt;&gt;&gt;&gt; Working in an occupation at the same skill level as 12 months ago ;</t>
  </si>
  <si>
    <t>Skill level 2 ;  &gt;&gt;&gt;&gt; Working in an occupation with a higher skill level than 12 months ago ;</t>
  </si>
  <si>
    <t>Skill level 2 ;  &gt;&gt;&gt;&gt; Working in an occupation with a lower skill level than 12 months ago ;</t>
  </si>
  <si>
    <t>Skill level 2 ;  &gt;&gt;&gt;&gt; Working in a job with the same usual hours as 12 months ago ;</t>
  </si>
  <si>
    <t>Skill level 2 ;  &gt;&gt;&gt;&gt; Working in a job with more usual hours than 12 months ago ;</t>
  </si>
  <si>
    <t>Skill level 2 ;  &gt;&gt;&gt;&gt; Working in a job with fewer usual hours than 12 months ago ;</t>
  </si>
  <si>
    <t>Skill level 2 ;  &gt;&gt;&gt;&gt; Working in a job with the same status in employment as 12 months ago ;</t>
  </si>
  <si>
    <t>Skill level 2 ;  &gt;&gt;&gt;&gt; Working in a job with a different status in employment than 12 months ago ;</t>
  </si>
  <si>
    <t>Skill level 2 ;  &gt;&gt;&gt; Did not change jobs in last 12 months ;</t>
  </si>
  <si>
    <t>Skill level 2 ;  &gt;&gt; 1 year or more in current main job ;</t>
  </si>
  <si>
    <t>Skill level 2 ;  &gt;&gt;&gt; Employee in current main job ;</t>
  </si>
  <si>
    <t>Skill level 2 ;  &gt;&gt;&gt;&gt; No change in occupation with current employer last year ;</t>
  </si>
  <si>
    <t>Skill level 2 ;  &gt;&gt;&gt;&gt; Changed occupations with current employer in the same major group last year ;</t>
  </si>
  <si>
    <t>Skill level 2 ;  &gt;&gt;&gt;&gt; Changed occupations with current employer into a different major group last year ;</t>
  </si>
  <si>
    <t>Skill level 2 ;  &gt;&gt;&gt;&gt; Changed occupations with current employer at the same skill level ;</t>
  </si>
  <si>
    <t>Skill level 2 ;  &gt;&gt;&gt;&gt; Changed occupations with current employer to a higher skill level ;</t>
  </si>
  <si>
    <t>Skill level 2 ;  &gt;&gt;&gt;&gt; Changed occupations with current employer to a lower skill level ;</t>
  </si>
  <si>
    <t>Skill level 2 ;  &gt;&gt;&gt;&gt; No change in usual weekly hours with current employer last year ;</t>
  </si>
  <si>
    <t>Skill level 2 ;  &gt;&gt;&gt;&gt; Usual weekly hours increased with current employer last year ;</t>
  </si>
  <si>
    <t>Skill level 2 ;  &gt;&gt;&gt;&gt; Usual weekly hours decreased with current employer last year ;</t>
  </si>
  <si>
    <t>Skill level 2 ;  &gt;&gt;&gt;&gt; Did not know or usual weekly hours varied last year ;</t>
  </si>
  <si>
    <t>Skill level 2 ;  &gt;&gt;&gt;&gt; Promoted or transferred last year ;</t>
  </si>
  <si>
    <t>Skill level 2 ;  &gt;&gt;&gt;&gt; Was not promoted or transferred last year ;</t>
  </si>
  <si>
    <t>Skill level 2 ;  &gt;&gt;&gt; Owner manager or contributing family worker in current main job ;</t>
  </si>
  <si>
    <t>Skill level 2 ;  &gt; Not currently employed ;</t>
  </si>
  <si>
    <t>Skill level 3 ;  Employed last year in occupation group ;</t>
  </si>
  <si>
    <t>Skill level 3 ;  &gt; Currently employed ;</t>
  </si>
  <si>
    <t>Skill level 3 ;  &gt;&gt; Less than 1 year in current main job ;</t>
  </si>
  <si>
    <t>Skill level 3 ;  &gt;&gt;&gt; Changed jobs in last 12 months ;</t>
  </si>
  <si>
    <t>Skill level 3 ;  &gt;&gt;&gt;&gt; Working in the same industry division as 12 months ago ;</t>
  </si>
  <si>
    <t>Skill level 3 ;  &gt;&gt;&gt;&gt; Working in a different industry division than 12 months ago ;</t>
  </si>
  <si>
    <t>Skill level 3 ;  &gt;&gt;&gt;&gt; Working in the same major occupation group as 12 months ago ;</t>
  </si>
  <si>
    <t>Skill level 3 ;  &gt;&gt;&gt;&gt; Working in a different major occupation group than 12 months ago ;</t>
  </si>
  <si>
    <t>Skill level 3 ;  &gt;&gt;&gt;&gt; Working in an occupation at the same skill level as 12 months ago ;</t>
  </si>
  <si>
    <t>Skill level 3 ;  &gt;&gt;&gt;&gt; Working in an occupation with a higher skill level than 12 months ago ;</t>
  </si>
  <si>
    <t>Skill level 3 ;  &gt;&gt;&gt;&gt; Working in an occupation with a lower skill level than 12 months ago ;</t>
  </si>
  <si>
    <t>Skill level 3 ;  &gt;&gt;&gt;&gt; Working in a job with the same usual hours as 12 months ago ;</t>
  </si>
  <si>
    <t>Skill level 3 ;  &gt;&gt;&gt;&gt; Working in a job with more usual hours than 12 months ago ;</t>
  </si>
  <si>
    <t>Skill level 3 ;  &gt;&gt;&gt;&gt; Working in a job with fewer usual hours than 12 months ago ;</t>
  </si>
  <si>
    <t>Skill level 3 ;  &gt;&gt;&gt;&gt; Working in a job with the same status in employment as 12 months ago ;</t>
  </si>
  <si>
    <t>Skill level 3 ;  &gt;&gt;&gt;&gt; Working in a job with a different status in employment than 12 months ago ;</t>
  </si>
  <si>
    <t>Skill level 3 ;  &gt;&gt;&gt; Did not change jobs in last 12 months ;</t>
  </si>
  <si>
    <t>Skill level 3 ;  &gt;&gt; 1 year or more in current main job ;</t>
  </si>
  <si>
    <t>Skill level 3 ;  &gt;&gt;&gt; Employee in current main job ;</t>
  </si>
  <si>
    <t>Skill level 3 ;  &gt;&gt;&gt;&gt; No change in occupation with current employer last year ;</t>
  </si>
  <si>
    <t>Skill level 3 ;  &gt;&gt;&gt;&gt; Changed occupations with current employer in the same major group last year ;</t>
  </si>
  <si>
    <t>Skill level 3 ;  &gt;&gt;&gt;&gt; Changed occupations with current employer into a different major group last year ;</t>
  </si>
  <si>
    <t>Skill level 3 ;  &gt;&gt;&gt;&gt; Changed occupations with current employer at the same skill level ;</t>
  </si>
  <si>
    <t>Skill level 3 ;  &gt;&gt;&gt;&gt; Changed occupations with current employer to a higher skill level ;</t>
  </si>
  <si>
    <t>Skill level 3 ;  &gt;&gt;&gt;&gt; Changed occupations with current employer to a lower skill level ;</t>
  </si>
  <si>
    <t>Skill level 3 ;  &gt;&gt;&gt;&gt; No change in usual weekly hours with current employer last year ;</t>
  </si>
  <si>
    <t>Skill level 3 ;  &gt;&gt;&gt;&gt; Usual weekly hours increased with current employer last year ;</t>
  </si>
  <si>
    <t>Skill level 3 ;  &gt;&gt;&gt;&gt; Usual weekly hours decreased with current employer last year ;</t>
  </si>
  <si>
    <t>Skill level 3 ;  &gt;&gt;&gt;&gt; Did not know or usual weekly hours varied last year ;</t>
  </si>
  <si>
    <t>Skill level 3 ;  &gt;&gt;&gt;&gt; Promoted or transferred last year ;</t>
  </si>
  <si>
    <t>Skill level 3 ;  &gt;&gt;&gt;&gt; Was not promoted or transferred last year ;</t>
  </si>
  <si>
    <t>Skill level 3 ;  &gt;&gt;&gt; Owner manager or contributing family worker in current main job ;</t>
  </si>
  <si>
    <t>Skill level 3 ;  &gt; Not currently employed ;</t>
  </si>
  <si>
    <t>Skill level 4 ;  Employed last year in occupation group ;</t>
  </si>
  <si>
    <t>Skill level 4 ;  &gt; Currently employed ;</t>
  </si>
  <si>
    <t>Skill level 4 ;  &gt;&gt; Less than 1 year in current main job ;</t>
  </si>
  <si>
    <t>Skill level 4 ;  &gt;&gt;&gt; Changed jobs in last 12 months ;</t>
  </si>
  <si>
    <t>Skill level 4 ;  &gt;&gt;&gt;&gt; Working in the same industry division as 12 months ago ;</t>
  </si>
  <si>
    <t>Skill level 4 ;  &gt;&gt;&gt;&gt; Working in a different industry division than 12 months ago ;</t>
  </si>
  <si>
    <t>Skill level 4 ;  &gt;&gt;&gt;&gt; Working in the same major occupation group as 12 months ago ;</t>
  </si>
  <si>
    <t>Skill level 4 ;  &gt;&gt;&gt;&gt; Working in a different major occupation group than 12 months ago ;</t>
  </si>
  <si>
    <t>Skill level 4 ;  &gt;&gt;&gt;&gt; Working in an occupation at the same skill level as 12 months ago ;</t>
  </si>
  <si>
    <t>Skill level 4 ;  &gt;&gt;&gt;&gt; Working in an occupation with a higher skill level than 12 months ago ;</t>
  </si>
  <si>
    <t>Skill level 4 ;  &gt;&gt;&gt;&gt; Working in an occupation with a lower skill level than 12 months ago ;</t>
  </si>
  <si>
    <t>Skill level 4 ;  &gt;&gt;&gt;&gt; Working in a job with the same usual hours as 12 months ago ;</t>
  </si>
  <si>
    <t>Skill level 4 ;  &gt;&gt;&gt;&gt; Working in a job with more usual hours than 12 months ago ;</t>
  </si>
  <si>
    <t>Skill level 4 ;  &gt;&gt;&gt;&gt; Working in a job with fewer usual hours than 12 months ago ;</t>
  </si>
  <si>
    <t>Skill level 4 ;  &gt;&gt;&gt;&gt; Working in a job with the same status in employment as 12 months ago ;</t>
  </si>
  <si>
    <t>Skill level 4 ;  &gt;&gt;&gt;&gt; Working in a job with a different status in employment than 12 months ago ;</t>
  </si>
  <si>
    <t>Skill level 4 ;  &gt;&gt;&gt; Did not change jobs in last 12 months ;</t>
  </si>
  <si>
    <t>Skill level 4 ;  &gt;&gt; 1 year or more in current main job ;</t>
  </si>
  <si>
    <t>Skill level 4 ;  &gt;&gt;&gt; Employee in current main job ;</t>
  </si>
  <si>
    <t>Skill level 4 ;  &gt;&gt;&gt;&gt; No change in occupation with current employer last year ;</t>
  </si>
  <si>
    <t>Skill level 4 ;  &gt;&gt;&gt;&gt; Changed occupations with current employer in the same major group last year ;</t>
  </si>
  <si>
    <t>Skill level 4 ;  &gt;&gt;&gt;&gt; Changed occupations with current employer into a different major group last year ;</t>
  </si>
  <si>
    <t>Skill level 4 ;  &gt;&gt;&gt;&gt; Changed occupations with current employer at the same skill level ;</t>
  </si>
  <si>
    <t>Skill level 4 ;  &gt;&gt;&gt;&gt; Changed occupations with current employer to a higher skill level ;</t>
  </si>
  <si>
    <t>Skill level 4 ;  &gt;&gt;&gt;&gt; Changed occupations with current employer to a lower skill level ;</t>
  </si>
  <si>
    <t>Skill level 4 ;  &gt;&gt;&gt;&gt; No change in usual weekly hours with current employer last year ;</t>
  </si>
  <si>
    <t>Skill level 4 ;  &gt;&gt;&gt;&gt; Usual weekly hours increased with current employer last year ;</t>
  </si>
  <si>
    <t>Skill level 4 ;  &gt;&gt;&gt;&gt; Usual weekly hours decreased with current employer last year ;</t>
  </si>
  <si>
    <t>Skill level 4 ;  &gt;&gt;&gt;&gt; Did not know or usual weekly hours varied last year ;</t>
  </si>
  <si>
    <t>Skill level 4 ;  &gt;&gt;&gt;&gt; Promoted or transferred last year ;</t>
  </si>
  <si>
    <t>Skill level 4 ;  &gt;&gt;&gt;&gt; Was not promoted or transferred last year ;</t>
  </si>
  <si>
    <t>Skill level 4 ;  &gt;&gt;&gt; Owner manager or contributing family worker in current main job ;</t>
  </si>
  <si>
    <t>Skill level 4 ;  &gt; Not currently employed ;</t>
  </si>
  <si>
    <t>Skill level 5 ;  Employed last year in occupation group ;</t>
  </si>
  <si>
    <t>Skill level 5 ;  &gt; Currently employed ;</t>
  </si>
  <si>
    <t>Skill level 5 ;  &gt;&gt; Less than 1 year in current main job ;</t>
  </si>
  <si>
    <t>Skill level 5 ;  &gt;&gt;&gt; Changed jobs in last 12 months ;</t>
  </si>
  <si>
    <t>Skill level 5 ;  &gt;&gt;&gt;&gt; Working in the same industry division as 12 months ago ;</t>
  </si>
  <si>
    <t>Skill level 5 ;  &gt;&gt;&gt;&gt; Working in a different industry division than 12 months ago ;</t>
  </si>
  <si>
    <t>Skill level 5 ;  &gt;&gt;&gt;&gt; Working in the same major occupation group as 12 months ago ;</t>
  </si>
  <si>
    <t>Skill level 5 ;  &gt;&gt;&gt;&gt; Working in a different major occupation group than 12 months ago ;</t>
  </si>
  <si>
    <t>Skill level 5 ;  &gt;&gt;&gt;&gt; Working in an occupation at the same skill level as 12 months ago ;</t>
  </si>
  <si>
    <t>Skill level 5 ;  &gt;&gt;&gt;&gt; Working in an occupation with a higher skill level than 12 months ago ;</t>
  </si>
  <si>
    <t>Skill level 5 ;  &gt;&gt;&gt;&gt; Working in a job with the same usual hours as 12 months ago ;</t>
  </si>
  <si>
    <t>Skill level 5 ;  &gt;&gt;&gt;&gt; Working in a job with more usual hours than 12 months ago ;</t>
  </si>
  <si>
    <t>Skill level 5 ;  &gt;&gt;&gt;&gt; Working in a job with fewer usual hours than 12 months ago ;</t>
  </si>
  <si>
    <t>Skill level 5 ;  &gt;&gt;&gt;&gt; Working in a job with the same status in employment as 12 months ago ;</t>
  </si>
  <si>
    <t>Skill level 5 ;  &gt;&gt;&gt;&gt; Working in a job with a different status in employment than 12 months ago ;</t>
  </si>
  <si>
    <t>Skill level 5 ;  &gt;&gt;&gt; Did not change jobs in last 12 months ;</t>
  </si>
  <si>
    <t>Skill level 5 ;  &gt;&gt; 1 year or more in current main job ;</t>
  </si>
  <si>
    <t>Skill level 5 ;  &gt;&gt;&gt; Employee in current main job ;</t>
  </si>
  <si>
    <t>Skill level 5 ;  &gt;&gt;&gt;&gt; No change in occupation with current employer last year ;</t>
  </si>
  <si>
    <t>Skill level 5 ;  &gt;&gt;&gt;&gt; Changed occupations with current employer in the same major group last year ;</t>
  </si>
  <si>
    <t>Skill level 5 ;  &gt;&gt;&gt;&gt; Changed occupations with current employer into a different major group last year ;</t>
  </si>
  <si>
    <t>Skill level 5 ;  &gt;&gt;&gt;&gt; Changed occupations with current employer at the same skill level ;</t>
  </si>
  <si>
    <t>Skill level 5 ;  &gt;&gt;&gt;&gt; Changed occupations with current employer to a higher skill level ;</t>
  </si>
  <si>
    <t>Skill level 5 ;  &gt;&gt;&gt;&gt; Changed occupations with current employer to a lower skill level ;</t>
  </si>
  <si>
    <t>Skill level 5 ;  &gt;&gt;&gt;&gt; No change in usual weekly hours with current employer last year ;</t>
  </si>
  <si>
    <t>Skill level 5 ;  &gt;&gt;&gt;&gt; Usual weekly hours increased with current employer last year ;</t>
  </si>
  <si>
    <t>Skill level 5 ;  &gt;&gt;&gt;&gt; Usual weekly hours decreased with current employer last year ;</t>
  </si>
  <si>
    <t>Skill level 5 ;  &gt;&gt;&gt;&gt; Did not know or usual weekly hours varied last year ;</t>
  </si>
  <si>
    <t>Skill level 5 ;  &gt;&gt;&gt;&gt; Promoted or transferred last year ;</t>
  </si>
  <si>
    <t>Skill level 5 ;  &gt;&gt;&gt;&gt; Was not promoted or transferred last year ;</t>
  </si>
  <si>
    <t>Skill level 5 ;  &gt;&gt;&gt; Owner manager or contributing family worker in current main job ;</t>
  </si>
  <si>
    <t>Skill level 5 ;  &gt; Not currently employed ;</t>
  </si>
  <si>
    <t>Not working 12 months ago ;  Civilian population aged 15 and over ;</t>
  </si>
  <si>
    <t>Not working 12 months ago ;  &gt; Currently employed ;</t>
  </si>
  <si>
    <t>Not working 12 months ago ;  &gt;&gt; Less than 1 year in current main job ;</t>
  </si>
  <si>
    <t>Not working 12 months ago ;  &gt;&gt;&gt; Changed jobs in last 12 months ;</t>
  </si>
  <si>
    <t>Not working 12 months ago ;  &gt;&gt;&gt; Did not change jobs in last 12 months ;</t>
  </si>
  <si>
    <t>Not working 12 months ago ;  &gt; Not currently employed ;</t>
  </si>
  <si>
    <t>Civilian population aged 15 and over ;</t>
  </si>
  <si>
    <t>&gt; Currently employed ;</t>
  </si>
  <si>
    <t>&gt;&gt; Less than 1 year in current main job ;</t>
  </si>
  <si>
    <t>&gt;&gt;&gt; Changed jobs in last 12 months ;</t>
  </si>
  <si>
    <t>&gt;&gt;&gt;&gt; Working in the same industry division as 12 months ago ;</t>
  </si>
  <si>
    <t>&gt;&gt;&gt;&gt; Working in a different industry division than 12 months ago ;</t>
  </si>
  <si>
    <t>&gt;&gt;&gt;&gt; Working in the same major occupation group as 12 months ago ;</t>
  </si>
  <si>
    <t>&gt;&gt;&gt;&gt; Working in a different major occupation group than 12 months ago ;</t>
  </si>
  <si>
    <t>&gt;&gt;&gt;&gt; Working in an occupation at the same skill level as 12 months ago ;</t>
  </si>
  <si>
    <t>&gt;&gt;&gt;&gt; Working in an occupation with a higher skill level than 12 months ago ;</t>
  </si>
  <si>
    <t>&gt;&gt;&gt;&gt; Working in an occupation with a lower skill level than 12 months ago ;</t>
  </si>
  <si>
    <t>&gt;&gt;&gt;&gt; Working in a job with the same usual hours as 12 months ago ;</t>
  </si>
  <si>
    <t>&gt;&gt;&gt;&gt; Working in a job with more usual hours than 12 months ago ;</t>
  </si>
  <si>
    <t>&gt;&gt;&gt;&gt; Working in a job with fewer usual hours than 12 months ago ;</t>
  </si>
  <si>
    <t>&gt;&gt;&gt;&gt; Working in a job with the same status in employment as 12 months ago ;</t>
  </si>
  <si>
    <t>&gt;&gt;&gt;&gt; Working in a job with a different status in employment than 12 months ago ;</t>
  </si>
  <si>
    <t>&gt;&gt;&gt; Did not change jobs in last 12 months ;</t>
  </si>
  <si>
    <t>&gt;&gt; 1 year or more in current main job ;</t>
  </si>
  <si>
    <t>&gt;&gt;&gt; Employee in current main job ;</t>
  </si>
  <si>
    <t>&gt;&gt;&gt;&gt; No change in occupation with current employer last year ;</t>
  </si>
  <si>
    <t>&gt;&gt;&gt;&gt; Changed occupations with current employer in the same major group last year ;</t>
  </si>
  <si>
    <t>&gt;&gt;&gt;&gt; Changed occupations with current employer into a different major group last year ;</t>
  </si>
  <si>
    <t>&gt;&gt;&gt;&gt; Changed occupations with current employer at the same skill level ;</t>
  </si>
  <si>
    <t>&gt;&gt;&gt;&gt; Changed occupations with current employer to a higher skill level ;</t>
  </si>
  <si>
    <t>&gt;&gt;&gt;&gt; Changed occupations with current employer to a lower skill level ;</t>
  </si>
  <si>
    <t>&gt;&gt;&gt;&gt; No change in usual weekly hours with current employer last year ;</t>
  </si>
  <si>
    <t>&gt;&gt;&gt;&gt; Usual weekly hours increased with current employer last year ;</t>
  </si>
  <si>
    <t>&gt;&gt;&gt;&gt; Usual weekly hours decreased with current employer last year ;</t>
  </si>
  <si>
    <t>&gt;&gt;&gt;&gt; Did not know or usual weekly hours varied last year ;</t>
  </si>
  <si>
    <t>&gt;&gt;&gt;&gt; Promoted or transferred last year ;</t>
  </si>
  <si>
    <t>&gt;&gt;&gt;&gt; Was not promoted or transferred last year ;</t>
  </si>
  <si>
    <t>&gt;&gt;&gt; Owner manager or contributing family worker in current main job ;</t>
  </si>
  <si>
    <t>&gt; Not currently employed ;</t>
  </si>
  <si>
    <t>A124836094W</t>
  </si>
  <si>
    <t>A124835974A</t>
  </si>
  <si>
    <t>A124836082L</t>
  </si>
  <si>
    <t>A124836086W</t>
  </si>
  <si>
    <t>A124835978K</t>
  </si>
  <si>
    <t>A124836014K</t>
  </si>
  <si>
    <t>A124836046C</t>
  </si>
  <si>
    <t>A124836098F</t>
  </si>
  <si>
    <t>A124835982A</t>
  </si>
  <si>
    <t>A124836058L</t>
  </si>
  <si>
    <t>A124836062C</t>
  </si>
  <si>
    <t>A124836002A</t>
  </si>
  <si>
    <t>A124835986K</t>
  </si>
  <si>
    <t>A124836018V</t>
  </si>
  <si>
    <t>A124837582A</t>
  </si>
  <si>
    <t>A124837650T</t>
  </si>
  <si>
    <t>A124837606J</t>
  </si>
  <si>
    <t>A124837654A</t>
  </si>
  <si>
    <t>A124837658K</t>
  </si>
  <si>
    <t>A124837610X</t>
  </si>
  <si>
    <t>A124837614J</t>
  </si>
  <si>
    <t>A124837634T</t>
  </si>
  <si>
    <t>A124837590A</t>
  </si>
  <si>
    <t>A124837638A</t>
  </si>
  <si>
    <t>A124837674K</t>
  </si>
  <si>
    <t>A124837594K</t>
  </si>
  <si>
    <t>A124837554T</t>
  </si>
  <si>
    <t>A124837574A</t>
  </si>
  <si>
    <t>A124837618T</t>
  </si>
  <si>
    <t>A124837578K</t>
  </si>
  <si>
    <t>A124837622J</t>
  </si>
  <si>
    <t>A124837626T</t>
  </si>
  <si>
    <t>A124837678V</t>
  </si>
  <si>
    <t>A124837558A</t>
  </si>
  <si>
    <t>A124837666K</t>
  </si>
  <si>
    <t>A124837670A</t>
  </si>
  <si>
    <t>A124837562T</t>
  </si>
  <si>
    <t>A124837598V</t>
  </si>
  <si>
    <t>A124837630J</t>
  </si>
  <si>
    <t>A124837682K</t>
  </si>
  <si>
    <t>A124837566A</t>
  </si>
  <si>
    <t>A124837642T</t>
  </si>
  <si>
    <t>A124837646A</t>
  </si>
  <si>
    <t>A124837586K</t>
  </si>
  <si>
    <t>A124837570T</t>
  </si>
  <si>
    <t>A124837602X</t>
  </si>
  <si>
    <t>A124836130V</t>
  </si>
  <si>
    <t>A124836198R</t>
  </si>
  <si>
    <t>A124836154L</t>
  </si>
  <si>
    <t>A124836202V</t>
  </si>
  <si>
    <t>A124836206C</t>
  </si>
  <si>
    <t>A124836158W</t>
  </si>
  <si>
    <t>A124836162L</t>
  </si>
  <si>
    <t>A124836182W</t>
  </si>
  <si>
    <t>A124836138L</t>
  </si>
  <si>
    <t>A124836210V</t>
  </si>
  <si>
    <t>A124836186F</t>
  </si>
  <si>
    <t>A124836222C</t>
  </si>
  <si>
    <t>A124836142C</t>
  </si>
  <si>
    <t>A124836102K</t>
  </si>
  <si>
    <t>A124836122V</t>
  </si>
  <si>
    <t>A124836166W</t>
  </si>
  <si>
    <t>A124836126C</t>
  </si>
  <si>
    <t>A124836170L</t>
  </si>
  <si>
    <t>A124836174W</t>
  </si>
  <si>
    <t>A124836226L</t>
  </si>
  <si>
    <t>A124836106V</t>
  </si>
  <si>
    <t>A124836214C</t>
  </si>
  <si>
    <t>A124836218L</t>
  </si>
  <si>
    <t>A124836110K</t>
  </si>
  <si>
    <t>A124836146L</t>
  </si>
  <si>
    <t>A124836178F</t>
  </si>
  <si>
    <t>A124836230C</t>
  </si>
  <si>
    <t>A124836114V</t>
  </si>
  <si>
    <t>A124836190W</t>
  </si>
  <si>
    <t>A124836194F</t>
  </si>
  <si>
    <t>A124836134C</t>
  </si>
  <si>
    <t>A124836118C</t>
  </si>
  <si>
    <t>A124836150C</t>
  </si>
  <si>
    <t>A124835734R</t>
  </si>
  <si>
    <t>A124835802F</t>
  </si>
  <si>
    <t>A124835758J</t>
  </si>
  <si>
    <t>A124835806R</t>
  </si>
  <si>
    <t>A124835810F</t>
  </si>
  <si>
    <t>A124835762X</t>
  </si>
  <si>
    <t>A124835766J</t>
  </si>
  <si>
    <t>A124835786T</t>
  </si>
  <si>
    <t>A124835742R</t>
  </si>
  <si>
    <t>A124835814R</t>
  </si>
  <si>
    <t>A124835790J</t>
  </si>
  <si>
    <t>A124835826X</t>
  </si>
  <si>
    <t>A124835746X</t>
  </si>
  <si>
    <t>A124835706F</t>
  </si>
  <si>
    <t>A124835726R</t>
  </si>
  <si>
    <t>A124835770X</t>
  </si>
  <si>
    <t>A124835730F</t>
  </si>
  <si>
    <t>A124835774J</t>
  </si>
  <si>
    <t>A124835778T</t>
  </si>
  <si>
    <t>A124835830R</t>
  </si>
  <si>
    <t>A124835710W</t>
  </si>
  <si>
    <t>A124835818X</t>
  </si>
  <si>
    <t>A124835822R</t>
  </si>
  <si>
    <t>A124835714F</t>
  </si>
  <si>
    <t>A124835750R</t>
  </si>
  <si>
    <t>A124835782J</t>
  </si>
  <si>
    <t>A124835834X</t>
  </si>
  <si>
    <t>A124835718R</t>
  </si>
  <si>
    <t>A124835794T</t>
  </si>
  <si>
    <t>A124835798A</t>
  </si>
  <si>
    <t>A124835738X</t>
  </si>
  <si>
    <t>A124835722F</t>
  </si>
  <si>
    <t>A124835754X</t>
  </si>
  <si>
    <t>A124835866T</t>
  </si>
  <si>
    <t>A124835934J</t>
  </si>
  <si>
    <t>A124835890T</t>
  </si>
  <si>
    <t>A124835938T</t>
  </si>
  <si>
    <t>A124835942J</t>
  </si>
  <si>
    <t>A124835894A</t>
  </si>
  <si>
    <t>A124835898K</t>
  </si>
  <si>
    <t>A124835918J</t>
  </si>
  <si>
    <t>A124835874T</t>
  </si>
  <si>
    <t>A124835946T</t>
  </si>
  <si>
    <t>A124835922X</t>
  </si>
  <si>
    <t>A124835958A</t>
  </si>
  <si>
    <t>A124835878A</t>
  </si>
  <si>
    <t>A124835838J</t>
  </si>
  <si>
    <t>A124835858T</t>
  </si>
  <si>
    <t>A124835902R</t>
  </si>
  <si>
    <t>A124835862J</t>
  </si>
  <si>
    <t>A124835906X</t>
  </si>
  <si>
    <t>A124835910R</t>
  </si>
  <si>
    <t>A124835962T</t>
  </si>
  <si>
    <t>A124835842X</t>
  </si>
  <si>
    <t>A124835950J</t>
  </si>
  <si>
    <t>A124835954T</t>
  </si>
  <si>
    <t>A124835846J</t>
  </si>
  <si>
    <t>A124835882T</t>
  </si>
  <si>
    <t>A124835914X</t>
  </si>
  <si>
    <t>A124835966A</t>
  </si>
  <si>
    <t>A124835850X</t>
  </si>
  <si>
    <t>A124835926J</t>
  </si>
  <si>
    <t>A124835930X</t>
  </si>
  <si>
    <t>A124835870J</t>
  </si>
  <si>
    <t>A124835854J</t>
  </si>
  <si>
    <t>A124835886A</t>
  </si>
  <si>
    <t>A124836658T</t>
  </si>
  <si>
    <t>A124836726J</t>
  </si>
  <si>
    <t>A124836682T</t>
  </si>
  <si>
    <t>A124836730X</t>
  </si>
  <si>
    <t>A124836734J</t>
  </si>
  <si>
    <t>A124836686A</t>
  </si>
  <si>
    <t>A124836690T</t>
  </si>
  <si>
    <t>A124836710R</t>
  </si>
  <si>
    <t>A124836666T</t>
  </si>
  <si>
    <t>A124836738T</t>
  </si>
  <si>
    <t>A124836750J</t>
  </si>
  <si>
    <t>A124836670J</t>
  </si>
  <si>
    <t>A124836630R</t>
  </si>
  <si>
    <t>A124836650X</t>
  </si>
  <si>
    <t>A124836694A</t>
  </si>
  <si>
    <t>A124836654J</t>
  </si>
  <si>
    <t>A124836698K</t>
  </si>
  <si>
    <t>A124836702R</t>
  </si>
  <si>
    <t>A124836754T</t>
  </si>
  <si>
    <t>A124836634X</t>
  </si>
  <si>
    <t>A124836742J</t>
  </si>
  <si>
    <t>A124836746T</t>
  </si>
  <si>
    <t>A124836638J</t>
  </si>
  <si>
    <t>A124836674T</t>
  </si>
  <si>
    <t>A124836706X</t>
  </si>
  <si>
    <t>A124836758A</t>
  </si>
  <si>
    <t>A124836642X</t>
  </si>
  <si>
    <t>A124836718J</t>
  </si>
  <si>
    <t>A124836722X</t>
  </si>
  <si>
    <t>A124836662J</t>
  </si>
  <si>
    <t>A124836646J</t>
  </si>
  <si>
    <t>A124836678A</t>
  </si>
  <si>
    <t>A124837450X</t>
  </si>
  <si>
    <t>A124837518J</t>
  </si>
  <si>
    <t>A124837474T</t>
  </si>
  <si>
    <t>A124837522X</t>
  </si>
  <si>
    <t>A124837446J</t>
  </si>
  <si>
    <t>A124837470J</t>
  </si>
  <si>
    <t>A124836922T</t>
  </si>
  <si>
    <t>A124836990V</t>
  </si>
  <si>
    <t>A124836946K</t>
  </si>
  <si>
    <t>A124836994C</t>
  </si>
  <si>
    <t>A124836998L</t>
  </si>
  <si>
    <t>A124836950A</t>
  </si>
  <si>
    <t>A124836954K</t>
  </si>
  <si>
    <t>A124836974V</t>
  </si>
  <si>
    <t>A124836930T</t>
  </si>
  <si>
    <t>A124837002V</t>
  </si>
  <si>
    <t>A124836978C</t>
  </si>
  <si>
    <t>A124837014C</t>
  </si>
  <si>
    <t>A124836934A</t>
  </si>
  <si>
    <t>A124836894V</t>
  </si>
  <si>
    <t>A124836914T</t>
  </si>
  <si>
    <t>A124836958V</t>
  </si>
  <si>
    <t>A124836918A</t>
  </si>
  <si>
    <t>A124836962K</t>
  </si>
  <si>
    <t>A124836966V</t>
  </si>
  <si>
    <t>A124837018L</t>
  </si>
  <si>
    <t>A124836898C</t>
  </si>
  <si>
    <t>A124837006C</t>
  </si>
  <si>
    <t>A124837010V</t>
  </si>
  <si>
    <t>A124836902J</t>
  </si>
  <si>
    <t>A124836938K</t>
  </si>
  <si>
    <t>A124836970K</t>
  </si>
  <si>
    <t>A124837022C</t>
  </si>
  <si>
    <t>A124836906T</t>
  </si>
  <si>
    <t>A124836982V</t>
  </si>
  <si>
    <t>A124836986C</t>
  </si>
  <si>
    <t>A124836926A</t>
  </si>
  <si>
    <t>A124836910J</t>
  </si>
  <si>
    <t>A124836942A</t>
  </si>
  <si>
    <t>Time Series Workbook</t>
  </si>
  <si>
    <t>6226.0 Participation, Job Search and Mobility, Australia</t>
  </si>
  <si>
    <t>Table 20. Change in employment characteristics of persons employed last year by occupation</t>
  </si>
  <si>
    <t>I N Q U I R I E S</t>
  </si>
  <si>
    <t>Inquiries</t>
  </si>
  <si>
    <t>Data Item Description</t>
  </si>
  <si>
    <t>No. Obs.</t>
  </si>
  <si>
    <t>Freq.</t>
  </si>
  <si>
    <t>© Commonwealth of Australia  2021</t>
  </si>
  <si>
    <t>Annual</t>
  </si>
  <si>
    <t>Released at 11:30 am (Canberra time) Wed 7 Jul 2021</t>
  </si>
  <si>
    <t>Contents</t>
  </si>
  <si>
    <t>Tables</t>
  </si>
  <si>
    <t>Table 20.1 - February 2021</t>
  </si>
  <si>
    <t>Table 20.2 - Time Series IDs</t>
  </si>
  <si>
    <t>Index</t>
  </si>
  <si>
    <t>Time Series Index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</si>
  <si>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</si>
  <si>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Participation, Job Search and Mobility, Australia, February 2021</t>
  </si>
  <si>
    <t>Summary</t>
  </si>
  <si>
    <t>Methodology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</si>
  <si>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</si>
  <si>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</si>
  <si>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Occupation of job 12 months ago</t>
  </si>
  <si>
    <t>Skill level of job 12 months ago</t>
  </si>
  <si>
    <t>Not working 12 months ago</t>
  </si>
  <si>
    <t>Total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</si>
  <si>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</si>
  <si>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</si>
  <si>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</si>
  <si>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</si>
  <si>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</si>
  <si>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</si>
  <si>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</si>
  <si>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</si>
  <si>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Skill level 1</t>
  </si>
  <si>
    <t>Skill level 2</t>
  </si>
  <si>
    <t>Skill level 3</t>
  </si>
  <si>
    <t>Skill level 4</t>
  </si>
  <si>
    <t>Skill level 5</t>
  </si>
  <si>
    <t>'000</t>
  </si>
  <si>
    <t>People who worked at some time during the last year</t>
  </si>
  <si>
    <t>Labour Force status</t>
  </si>
  <si>
    <t>Currently employed</t>
  </si>
  <si>
    <t>Not currently employed</t>
  </si>
  <si>
    <t>Duration of employment in current main job</t>
  </si>
  <si>
    <t>Less than 1 year in current main job</t>
  </si>
  <si>
    <t>1 year or more in current main job</t>
  </si>
  <si>
    <t>. .</t>
  </si>
  <si>
    <t xml:space="preserve">Whether changed jobs in last 12 months </t>
  </si>
  <si>
    <t>Did not not change jobs in last 12 months</t>
  </si>
  <si>
    <t>Changed jobs in last 12 months</t>
  </si>
  <si>
    <t>Whether changed industry division (between 12 months ago and current)</t>
  </si>
  <si>
    <t>Working in the same industry division</t>
  </si>
  <si>
    <t>Working in a different industry division</t>
  </si>
  <si>
    <t>Whether changed major occupation group (between 12 months ago and current)</t>
  </si>
  <si>
    <t>Working in the same major occupation group</t>
  </si>
  <si>
    <t>Working in a different major occupation group</t>
  </si>
  <si>
    <t>Whether changed occupation skill level (between 12 months ago and current)</t>
  </si>
  <si>
    <t>Working in an occupation at the same skill level</t>
  </si>
  <si>
    <t>Working in an occupation with a higher skill level</t>
  </si>
  <si>
    <t>Working in an occupation with a lower skill level</t>
  </si>
  <si>
    <t>Whether changed usual weekly hours (between 12 months ago and current)</t>
  </si>
  <si>
    <t>Working in a job with the same usual hours</t>
  </si>
  <si>
    <t>Working in a job with more usual hours</t>
  </si>
  <si>
    <t>Working in a job with fewer usual hours</t>
  </si>
  <si>
    <t>Whether changed status in employment (between 12 months ago and current)</t>
  </si>
  <si>
    <t>Working in a job with the same status in employment</t>
  </si>
  <si>
    <t>Working in a job with a different status in employment</t>
  </si>
  <si>
    <t>Status in employment of current main job</t>
  </si>
  <si>
    <t>Employee</t>
  </si>
  <si>
    <t>Owner managers</t>
  </si>
  <si>
    <t xml:space="preserve">Employees - 1 year or more in current main job </t>
  </si>
  <si>
    <t>Whether changed major occupation group (with current employer in last 12 months)</t>
  </si>
  <si>
    <t>No change in occupation with current employer last year</t>
  </si>
  <si>
    <t>Changed occupations with current employer in the same major group last year</t>
  </si>
  <si>
    <t>Changed occupations with current employer into a different major group last year</t>
  </si>
  <si>
    <t>Whether changed occupation skill level (with current employer in last 12 months)</t>
  </si>
  <si>
    <t>Changed occupations with current employer at the same skill level</t>
  </si>
  <si>
    <t>Changed occupations with current employer to a higher skill level</t>
  </si>
  <si>
    <t>Changed occupations with current employer to a lower skill level</t>
  </si>
  <si>
    <t>Whether changed usual weekly hours (with current employer in last 12 months)</t>
  </si>
  <si>
    <t>No change in usual weekly hours with current employer last year</t>
  </si>
  <si>
    <t>Usual weekly hours increased with current employer last year</t>
  </si>
  <si>
    <t>Usual weekly hours decreased with current employer last year</t>
  </si>
  <si>
    <t>Did not know or usual weekly hours varied</t>
  </si>
  <si>
    <t>Whether promoted or transferred with current employer in last 12 months</t>
  </si>
  <si>
    <t>Promoted or transferred last year</t>
  </si>
  <si>
    <t>Was not promoted or transferred last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</si>
</sst>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;\-0.0;0.0;@"/>
    <numFmt numFmtId="166" formatCode="#,##0.0"/>
  </numFmts>
  <fonts count="32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indexed="12"/>
      <name val="Tahoma"/>
      <family val="2"/>
    </font>
    <font>
      <sz val="8"/>
      <color indexed="12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Microsoft Sans Serif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sz val="8"/>
      <color indexed="81"/>
      <name val="Arial"/>
      <family val="2"/>
    </font>
    <font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7" fillId="0" borderId="0" applyNumberFormat="0" applyFill="0" applyBorder="0" applyAlignment="0" applyProtection="0"/>
    <xf numFmtId="0" fontId="10" fillId="0" borderId="0"/>
    <xf numFmtId="0" fontId="12" fillId="0" borderId="0"/>
    <xf numFmtId="0" fontId="13" fillId="0" borderId="0"/>
    <xf numFmtId="0" fontId="16" fillId="0" borderId="0"/>
    <xf numFmtId="0" fontId="23" fillId="0" borderId="0">
      <alignment horizontal="left"/>
    </xf>
    <xf numFmtId="0" fontId="12" fillId="0" borderId="0"/>
    <xf numFmtId="0" fontId="26" fillId="0" borderId="0">
      <alignment horizontal="center"/>
    </xf>
    <xf numFmtId="0" fontId="9" fillId="0" borderId="0"/>
    <xf numFmtId="0" fontId="9" fillId="0" borderId="0"/>
    <xf numFmtId="0" fontId="10" fillId="0" borderId="0"/>
  </cellStyleXfs>
  <cellXfs count="73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/>
    <xf numFmtId="164" fontId="3" fillId="0" borderId="0" xfId="0" applyNumberFormat="1" applyFont="1" applyAlignment="1"/>
    <xf numFmtId="164" fontId="2" fillId="0" borderId="0" xfId="0" applyNumberFormat="1" applyFont="1" applyAlignment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0" xfId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2" applyFont="1" applyAlignment="1">
      <alignment horizontal="left" vertical="center"/>
    </xf>
    <xf numFmtId="0" fontId="12" fillId="0" borderId="0" xfId="3"/>
    <xf numFmtId="0" fontId="13" fillId="0" borderId="0" xfId="4"/>
    <xf numFmtId="0" fontId="14" fillId="0" borderId="0" xfId="4" applyFont="1" applyAlignment="1">
      <alignment horizontal="left"/>
    </xf>
    <xf numFmtId="0" fontId="15" fillId="0" borderId="0" xfId="4" applyFont="1" applyAlignment="1">
      <alignment horizontal="left"/>
    </xf>
    <xf numFmtId="0" fontId="17" fillId="0" borderId="0" xfId="5" applyFont="1" applyAlignment="1">
      <alignment horizontal="center"/>
    </xf>
    <xf numFmtId="0" fontId="18" fillId="0" borderId="0" xfId="4" applyFont="1" applyAlignment="1">
      <alignment horizontal="left"/>
    </xf>
    <xf numFmtId="0" fontId="21" fillId="0" borderId="0" xfId="4" applyFont="1" applyAlignment="1">
      <alignment horizontal="left"/>
    </xf>
    <xf numFmtId="0" fontId="22" fillId="0" borderId="0" xfId="4" applyFont="1" applyAlignment="1">
      <alignment horizontal="left"/>
    </xf>
    <xf numFmtId="0" fontId="2" fillId="3" borderId="0" xfId="0" applyFont="1" applyFill="1" applyAlignment="1">
      <alignment horizontal="left"/>
    </xf>
    <xf numFmtId="0" fontId="4" fillId="2" borderId="0" xfId="0" applyFont="1" applyFill="1" applyAlignment="1">
      <alignment horizontal="left" indent="11"/>
    </xf>
    <xf numFmtId="49" fontId="5" fillId="3" borderId="0" xfId="0" applyNumberFormat="1" applyFont="1" applyFill="1" applyAlignment="1">
      <alignment horizontal="left" indent="11"/>
    </xf>
    <xf numFmtId="0" fontId="11" fillId="3" borderId="0" xfId="2" applyFont="1" applyFill="1" applyAlignment="1">
      <alignment horizontal="left" vertical="center" indent="11"/>
    </xf>
    <xf numFmtId="1" fontId="25" fillId="3" borderId="1" xfId="6" applyNumberFormat="1" applyFont="1" applyFill="1" applyBorder="1" applyAlignment="1">
      <alignment horizontal="center" vertical="center" wrapText="1"/>
    </xf>
    <xf numFmtId="0" fontId="24" fillId="3" borderId="1" xfId="6" applyFont="1" applyFill="1" applyBorder="1" applyAlignment="1">
      <alignment vertical="center"/>
    </xf>
    <xf numFmtId="0" fontId="24" fillId="3" borderId="1" xfId="7" applyFont="1" applyFill="1" applyBorder="1" applyAlignment="1">
      <alignment vertical="center"/>
    </xf>
    <xf numFmtId="0" fontId="10" fillId="0" borderId="0" xfId="8" applyFont="1">
      <alignment horizontal="center"/>
    </xf>
    <xf numFmtId="0" fontId="3" fillId="0" borderId="0" xfId="9" applyFont="1" applyAlignment="1">
      <alignment horizontal="center" vertical="center" wrapText="1"/>
    </xf>
    <xf numFmtId="0" fontId="10" fillId="0" borderId="0" xfId="3" applyFont="1" applyAlignment="1">
      <alignment horizontal="right"/>
    </xf>
    <xf numFmtId="0" fontId="27" fillId="0" borderId="4" xfId="8" applyFont="1" applyBorder="1" applyAlignment="1">
      <alignment horizontal="left" indent="19"/>
    </xf>
    <xf numFmtId="0" fontId="10" fillId="0" borderId="4" xfId="8" applyFont="1" applyBorder="1">
      <alignment horizontal="center"/>
    </xf>
    <xf numFmtId="0" fontId="28" fillId="0" borderId="4" xfId="1" applyFont="1" applyBorder="1" applyAlignment="1">
      <alignment horizontal="left"/>
    </xf>
    <xf numFmtId="0" fontId="3" fillId="0" borderId="0" xfId="10" applyFont="1" applyAlignment="1">
      <alignment horizontal="left"/>
    </xf>
    <xf numFmtId="0" fontId="2" fillId="0" borderId="0" xfId="10" applyFont="1" applyAlignment="1">
      <alignment horizontal="left"/>
    </xf>
    <xf numFmtId="0" fontId="28" fillId="0" borderId="0" xfId="1" applyFont="1" applyAlignment="1">
      <alignment horizontal="left"/>
    </xf>
    <xf numFmtId="0" fontId="2" fillId="0" borderId="0" xfId="10" applyFont="1" applyAlignment="1">
      <alignment horizontal="right"/>
    </xf>
    <xf numFmtId="166" fontId="18" fillId="0" borderId="0" xfId="7" applyNumberFormat="1" applyFont="1" applyAlignment="1">
      <alignment horizontal="right"/>
    </xf>
    <xf numFmtId="166" fontId="15" fillId="0" borderId="0" xfId="7" applyNumberFormat="1" applyFont="1" applyAlignment="1">
      <alignment horizontal="right"/>
    </xf>
    <xf numFmtId="166" fontId="18" fillId="0" borderId="4" xfId="7" applyNumberFormat="1" applyFont="1" applyBorder="1" applyAlignment="1">
      <alignment horizontal="right"/>
    </xf>
    <xf numFmtId="0" fontId="29" fillId="0" borderId="0" xfId="7" applyFont="1" applyAlignment="1">
      <alignment horizontal="left"/>
    </xf>
    <xf numFmtId="0" fontId="2" fillId="0" borderId="0" xfId="10" applyFont="1" applyAlignment="1">
      <alignment horizontal="left" indent="4"/>
    </xf>
    <xf numFmtId="0" fontId="31" fillId="0" borderId="0" xfId="11" applyFont="1" applyAlignment="1">
      <alignment horizontal="left" vertical="center" indent="10"/>
    </xf>
    <xf numFmtId="0" fontId="12" fillId="0" borderId="0" xfId="7" applyAlignment="1">
      <alignment vertical="center"/>
    </xf>
    <xf numFmtId="0" fontId="24" fillId="0" borderId="0" xfId="7" applyFont="1" applyAlignment="1">
      <alignment vertical="center"/>
    </xf>
    <xf numFmtId="0" fontId="10" fillId="0" borderId="0" xfId="7" applyFont="1"/>
    <xf numFmtId="0" fontId="8" fillId="0" borderId="4" xfId="1" applyFont="1" applyBorder="1" applyAlignment="1">
      <alignment horizontal="left"/>
    </xf>
    <xf numFmtId="0" fontId="10" fillId="0" borderId="4" xfId="7" applyFont="1" applyBorder="1"/>
    <xf numFmtId="0" fontId="27" fillId="0" borderId="0" xfId="7" applyFont="1"/>
    <xf numFmtId="0" fontId="29" fillId="0" borderId="0" xfId="7" applyFont="1"/>
    <xf numFmtId="0" fontId="10" fillId="0" borderId="0" xfId="7" applyFont="1" applyAlignment="1">
      <alignment horizontal="right"/>
    </xf>
    <xf numFmtId="0" fontId="27" fillId="0" borderId="0" xfId="7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9" fillId="0" borderId="2" xfId="4" applyFont="1" applyBorder="1" applyAlignment="1">
      <alignment horizontal="left"/>
    </xf>
    <xf numFmtId="0" fontId="14" fillId="0" borderId="0" xfId="4" applyFont="1" applyAlignment="1">
      <alignment horizontal="left"/>
    </xf>
    <xf numFmtId="0" fontId="17" fillId="0" borderId="0" xfId="5" applyFont="1"/>
    <xf numFmtId="0" fontId="27" fillId="0" borderId="0" xfId="7" applyFont="1" applyAlignment="1">
      <alignment horizontal="center" vertical="center" wrapText="1"/>
    </xf>
    <xf numFmtId="0" fontId="5" fillId="3" borderId="0" xfId="0" applyFont="1" applyFill="1" applyAlignment="1">
      <alignment horizontal="left" vertical="top" wrapText="1" indent="11"/>
    </xf>
    <xf numFmtId="0" fontId="24" fillId="3" borderId="1" xfId="6" applyFont="1" applyFill="1" applyBorder="1" applyAlignment="1">
      <alignment horizontal="left" vertical="center" indent="13"/>
    </xf>
    <xf numFmtId="0" fontId="27" fillId="0" borderId="3" xfId="7" applyFont="1" applyBorder="1" applyAlignment="1">
      <alignment horizontal="left" vertical="center"/>
    </xf>
    <xf numFmtId="0" fontId="3" fillId="0" borderId="0" xfId="9" applyFont="1" applyAlignment="1">
      <alignment horizontal="center" vertical="center" wrapText="1"/>
    </xf>
  </cellXfs>
  <cellStyles count="12">
    <cellStyle name="Hyperlink" xfId="1" builtinId="8"/>
    <cellStyle name="Hyperlink 2" xfId="5" xr:uid="{B5619954-059F-4BB2-9CBF-7E85FF1EDC2D}"/>
    <cellStyle name="Normal" xfId="0" builtinId="0"/>
    <cellStyle name="Normal 10" xfId="3" xr:uid="{7E8B88BB-0AA9-4D20-AFCC-AD7D23AC0DC0}"/>
    <cellStyle name="Normal 15" xfId="11" xr:uid="{EF77E1E8-40A4-4C61-8289-2B029B6F1AB0}"/>
    <cellStyle name="Normal 2" xfId="7" xr:uid="{BFB36052-F2D7-472A-BD81-43CB290CE0EE}"/>
    <cellStyle name="Normal 2 2" xfId="9" xr:uid="{D54D5DA7-C934-4593-BFF0-F81D5F323EA7}"/>
    <cellStyle name="Normal 2 2 2" xfId="10" xr:uid="{743BBA5B-8574-4F6C-93FF-53E6A92391A7}"/>
    <cellStyle name="Normal 2 4" xfId="4" xr:uid="{3EE5A1F4-1F85-470A-A5C8-9460CD7D3886}"/>
    <cellStyle name="Normal 3 5 4" xfId="2" xr:uid="{D4ACD450-AFC6-472B-8EFA-EC379D485425}"/>
    <cellStyle name="Style1" xfId="6" xr:uid="{E4F04AC0-1146-4479-9905-3B459A1D9918}"/>
    <cellStyle name="Style4" xfId="8" xr:uid="{8E1F6C5B-132B-43FC-A2B0-3E18843A0E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455485-0B30-42AF-B7EF-49E2D7C35D2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9A3D23-E293-4EF4-AB94-FCEBB474BF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1F8CE7-A756-4218-AA88-C2C3F6D7AFC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6</xdr:row>
      <xdr:rowOff>28575</xdr:rowOff>
    </xdr:to>
    <xdr:pic>
      <xdr:nvPicPr>
        <xdr:cNvPr id="4098" name="Picture 1">
          <a:extLst>
            <a:ext uri="{FF2B5EF4-FFF2-40B4-BE49-F238E27FC236}">
              <a16:creationId xmlns:a16="http://schemas.microsoft.com/office/drawing/2014/main" id="{6F4F0B45-EF92-4471-9913-53518DE2B65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bout/contact-us" TargetMode="External"/><Relationship Id="rId3" Type="http://schemas.openxmlformats.org/officeDocument/2006/relationships/hyperlink" Target="http://www.abs.gov.au/ausstats/abs@.nsf/exnote/6333.0" TargetMode="External"/><Relationship Id="rId7" Type="http://schemas.openxmlformats.org/officeDocument/2006/relationships/hyperlink" Target="mailto:labour.statistics@abs.gov.au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methodologies/participation-job-search-and-mobility-australia-methodology/feb-2021" TargetMode="External"/><Relationship Id="rId5" Type="http://schemas.openxmlformats.org/officeDocument/2006/relationships/hyperlink" Target="https://www.abs.gov.au/statistics/labour/employment-and-unemployment/participation-job-search-and-mobility-australia/latest-releas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usstats/abs@.nsf/mf/6333.0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42F72-76C8-4E21-AD8D-CEF188292D75}">
  <dimension ref="A1:E26"/>
  <sheetViews>
    <sheetView showGridLines="0" tabSelected="1" workbookViewId="0">
      <pane ySplit="7" topLeftCell="A8" activePane="bottomLeft" state="frozen"/>
      <selection activeCell="Z1" sqref="Z1"/>
      <selection pane="bottomLeft"/>
    </sheetView>
  </sheetViews>
  <sheetFormatPr defaultColWidth="7.7109375" defaultRowHeight="15" customHeight="1"/>
  <cols>
    <col min="1" max="1" width="17.85546875" customWidth="1"/>
    <col min="2" max="2" width="9.140625" customWidth="1"/>
    <col min="3" max="3" width="98.85546875" customWidth="1"/>
    <col min="5" max="5" width="11" bestFit="1" customWidth="1"/>
    <col min="12" max="12" width="7.7109375" customWidth="1"/>
    <col min="26" max="26" width="7.7109375" customWidth="1"/>
  </cols>
  <sheetData>
    <row r="1" spans="1:5">
      <c r="A1" s="21"/>
      <c r="B1" s="21"/>
      <c r="C1" s="21"/>
      <c r="D1" s="21"/>
      <c r="E1" s="21"/>
    </row>
    <row r="2" spans="1:5">
      <c r="A2" s="21"/>
      <c r="B2" s="13" t="s">
        <v>944</v>
      </c>
      <c r="C2" s="12"/>
      <c r="D2" s="12"/>
      <c r="E2" s="12"/>
    </row>
    <row r="3" spans="1:5" ht="12" customHeight="1">
      <c r="A3" s="21"/>
      <c r="B3" s="12"/>
      <c r="C3" s="12"/>
      <c r="D3" s="12"/>
      <c r="E3" s="12"/>
    </row>
    <row r="4" spans="1:5">
      <c r="A4" s="21"/>
      <c r="B4" s="12"/>
      <c r="C4" s="12"/>
      <c r="D4" s="12"/>
      <c r="E4" s="12"/>
    </row>
    <row r="5" spans="1:5" ht="15.75">
      <c r="A5" s="21"/>
      <c r="B5" s="14" t="s">
        <v>945</v>
      </c>
      <c r="C5" s="21"/>
      <c r="D5" s="21"/>
      <c r="E5" s="21"/>
    </row>
    <row r="6" spans="1:5" ht="15.75" customHeight="1">
      <c r="A6" s="21"/>
      <c r="B6" s="64" t="s">
        <v>946</v>
      </c>
      <c r="C6" s="64"/>
      <c r="D6" s="64"/>
      <c r="E6" s="64"/>
    </row>
    <row r="7" spans="1:5" ht="15.75" customHeight="1">
      <c r="A7" s="21"/>
      <c r="B7" s="22" t="s">
        <v>954</v>
      </c>
      <c r="C7" s="21"/>
      <c r="D7" s="21"/>
      <c r="E7" s="21"/>
    </row>
    <row r="8" spans="1:5">
      <c r="A8" s="23"/>
      <c r="B8" s="23"/>
      <c r="C8" s="23"/>
      <c r="D8" s="21"/>
      <c r="E8" s="21"/>
    </row>
    <row r="9" spans="1:5" ht="15.75">
      <c r="A9" s="24"/>
      <c r="B9" s="25" t="s">
        <v>955</v>
      </c>
      <c r="C9" s="24"/>
      <c r="D9" s="21"/>
      <c r="E9" s="21"/>
    </row>
    <row r="10" spans="1:5">
      <c r="A10" s="24"/>
      <c r="B10" s="26" t="s">
        <v>956</v>
      </c>
      <c r="C10" s="24"/>
      <c r="D10" s="21"/>
      <c r="E10" s="21"/>
    </row>
    <row r="11" spans="1:5">
      <c r="A11" s="24"/>
      <c r="B11" s="27">
        <v>20.100000000000001</v>
      </c>
      <c r="C11" s="28" t="s">
        <v>957</v>
      </c>
      <c r="D11" s="21"/>
      <c r="E11" s="21"/>
    </row>
    <row r="12" spans="1:5">
      <c r="A12" s="24"/>
      <c r="B12" s="27">
        <v>20.2</v>
      </c>
      <c r="C12" s="28" t="s">
        <v>958</v>
      </c>
      <c r="D12" s="21"/>
      <c r="E12" s="21"/>
    </row>
    <row r="13" spans="1:5">
      <c r="A13" s="24"/>
      <c r="B13" s="27" t="s">
        <v>959</v>
      </c>
      <c r="C13" s="28" t="s">
        <v>960</v>
      </c>
      <c r="D13" s="21"/>
      <c r="E13" s="21"/>
    </row>
    <row r="14" spans="1:5">
      <c r="A14" s="23"/>
      <c r="B14" s="23"/>
      <c r="C14" s="23"/>
      <c r="D14" s="21"/>
      <c r="E14" s="21"/>
    </row>
    <row r="15" spans="1:5" ht="15.75">
      <c r="A15" s="24"/>
      <c r="B15" s="65"/>
      <c r="C15" s="65"/>
      <c r="D15" s="21"/>
      <c r="E15" s="21"/>
    </row>
    <row r="16" spans="1:5" ht="15.75">
      <c r="A16" s="24"/>
      <c r="B16" s="66" t="s">
        <v>961</v>
      </c>
      <c r="C16" s="66"/>
      <c r="D16" s="21"/>
      <c r="E16" s="21"/>
    </row>
    <row r="17" spans="1:5">
      <c r="A17" s="23"/>
      <c r="B17" s="23"/>
      <c r="C17" s="23"/>
      <c r="D17" s="21"/>
      <c r="E17" s="21"/>
    </row>
    <row r="18" spans="1:5">
      <c r="A18" s="24"/>
      <c r="B18" s="29" t="s">
        <v>962</v>
      </c>
      <c r="C18" s="24"/>
      <c r="D18" s="21"/>
      <c r="E18" s="21"/>
    </row>
    <row r="19" spans="1:5">
      <c r="A19" s="24"/>
      <c r="B19" s="67" t="s">
        <v>963</v>
      </c>
      <c r="C19" s="67"/>
      <c r="D19" s="21"/>
      <c r="E19" s="21"/>
    </row>
    <row r="20" spans="1:5">
      <c r="A20" s="24"/>
      <c r="B20" s="67" t="s">
        <v>964</v>
      </c>
      <c r="C20" s="67"/>
      <c r="D20" s="21"/>
      <c r="E20" s="21"/>
    </row>
    <row r="21" spans="1:5">
      <c r="A21" s="23"/>
      <c r="B21" s="23"/>
      <c r="C21" s="23"/>
      <c r="D21" s="21"/>
      <c r="E21" s="21"/>
    </row>
    <row r="22" spans="1:5">
      <c r="A22" s="23"/>
      <c r="B22" s="15" t="s">
        <v>947</v>
      </c>
      <c r="C22" s="21"/>
      <c r="D22" s="21"/>
      <c r="E22" s="21"/>
    </row>
    <row r="23" spans="1:5">
      <c r="A23" s="23"/>
      <c r="B23" s="63" t="s">
        <v>965</v>
      </c>
      <c r="C23" s="63"/>
      <c r="D23" s="63"/>
      <c r="E23" s="63"/>
    </row>
    <row r="24" spans="1:5">
      <c r="A24" s="23"/>
      <c r="B24" s="63" t="s">
        <v>966</v>
      </c>
      <c r="C24" s="63"/>
      <c r="D24" s="63"/>
      <c r="E24" s="63"/>
    </row>
    <row r="25" spans="1:5">
      <c r="A25" s="23"/>
      <c r="B25" s="23"/>
      <c r="C25" s="23"/>
      <c r="D25" s="21"/>
      <c r="E25" s="21"/>
    </row>
    <row r="26" spans="1:5">
      <c r="A26" s="23"/>
      <c r="B26" s="30" t="str">
        <f ca="1">"© Commonwealth of Australia "&amp;YEAR(TODAY())</f>
        <v>© Commonwealth of Australia 2021</v>
      </c>
      <c r="C26" s="24"/>
      <c r="D26" s="21"/>
      <c r="E26" s="21"/>
    </row>
  </sheetData>
  <mergeCells count="7">
    <mergeCell ref="B24:E24"/>
    <mergeCell ref="B6:E6"/>
    <mergeCell ref="B15:C15"/>
    <mergeCell ref="B16:C16"/>
    <mergeCell ref="B19:C19"/>
    <mergeCell ref="B20:C20"/>
    <mergeCell ref="B23:E23"/>
  </mergeCells>
  <hyperlinks>
    <hyperlink ref="B16" r:id="rId1" xr:uid="{A7A65D95-A7B6-4F53-BDA8-9A1761E8B75B}"/>
    <hyperlink ref="B13" location="Index!A12" display="Index" xr:uid="{C79D5833-1104-4535-B74B-DBF2E5B5B746}"/>
    <hyperlink ref="B26" r:id="rId2" display="© Commonwealth of Australia 2015" xr:uid="{7022DBF7-9FFB-41F9-BDAC-947735EA3782}"/>
    <hyperlink ref="B20" r:id="rId3" display="Explanatory Notes" xr:uid="{B7E5902A-C5C7-4936-990B-44B8141D60E5}"/>
    <hyperlink ref="B19" r:id="rId4" xr:uid="{A9DBC1DF-722A-4F71-965F-06A2D0EFFEE4}"/>
    <hyperlink ref="B19:C19" r:id="rId5" display="Summary - link to be updated for 2021" xr:uid="{8BD708D2-99A9-4EDD-977A-51ABF8AD8DF3}"/>
    <hyperlink ref="B20:C20" r:id="rId6" display="Methodology" xr:uid="{B12E4682-AA44-468D-B178-9AD6E85D66A5}"/>
    <hyperlink ref="B11" location="'Table 20.1'!C14" display="'Table 20.1'!C14" xr:uid="{A487A494-30DD-42DB-BCA1-45FD560A9BF4}"/>
    <hyperlink ref="B12" location="'Table 20.2'!C14" display="'Table 20.2'!C14" xr:uid="{1A629A2D-832E-4C88-B501-A9B30B008F77}"/>
    <hyperlink ref="B24" r:id="rId7" display="or the Labour Surveys Branch at labour.statistics@abs.gov.au." xr:uid="{E482B880-20D2-472C-9FBE-0D8787E0ABE2}"/>
    <hyperlink ref="B23:E23" r:id="rId8" display="For further information about these and related statistics visit www.abs.gov.au/about/contact-us" xr:uid="{E8B4AC98-F821-445F-8B67-8A35CA20E82E}"/>
  </hyperlinks>
  <pageMargins left="0.7" right="0.7" top="0.75" bottom="0.75" header="0.3" footer="0.3"/>
  <pageSetup paperSize="9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0A8EE-F7D5-41AA-B1A1-7E9283F2CCEC}">
  <sheetPr>
    <pageSetUpPr fitToPage="1"/>
  </sheetPr>
  <dimension ref="A1:Q69"/>
  <sheetViews>
    <sheetView zoomScaleNormal="100" workbookViewId="0">
      <pane xSplit="2" ySplit="11" topLeftCell="C12" activePane="bottomRight" state="frozen"/>
      <selection activeCell="Z1" sqref="Z1"/>
      <selection pane="topRight" activeCell="Z1" sqref="Z1"/>
      <selection pane="bottomLeft" activeCell="Z1" sqref="Z1"/>
      <selection pane="bottomRight"/>
    </sheetView>
  </sheetViews>
  <sheetFormatPr defaultRowHeight="15" customHeight="1"/>
  <cols>
    <col min="1" max="1" width="3" customWidth="1"/>
    <col min="2" max="2" width="65.28515625" customWidth="1"/>
    <col min="3" max="17" width="14.7109375" customWidth="1"/>
    <col min="227" max="238" width="9.140625" customWidth="1"/>
    <col min="242" max="242" width="9.140625" customWidth="1"/>
    <col min="483" max="494" width="9.140625" customWidth="1"/>
    <col min="498" max="498" width="9.140625" customWidth="1"/>
    <col min="739" max="750" width="9.140625" customWidth="1"/>
    <col min="754" max="754" width="9.140625" customWidth="1"/>
    <col min="995" max="1006" width="9.140625" customWidth="1"/>
    <col min="1010" max="1010" width="9.140625" customWidth="1"/>
    <col min="1251" max="1262" width="9.140625" customWidth="1"/>
    <col min="1266" max="1266" width="9.140625" customWidth="1"/>
    <col min="1507" max="1518" width="9.140625" customWidth="1"/>
    <col min="1522" max="1522" width="9.140625" customWidth="1"/>
    <col min="1763" max="1774" width="9.140625" customWidth="1"/>
    <col min="1778" max="1778" width="9.140625" customWidth="1"/>
    <col min="2019" max="2030" width="9.140625" customWidth="1"/>
    <col min="2034" max="2034" width="9.140625" customWidth="1"/>
    <col min="2275" max="2286" width="9.140625" customWidth="1"/>
    <col min="2290" max="2290" width="9.140625" customWidth="1"/>
    <col min="2531" max="2542" width="9.140625" customWidth="1"/>
    <col min="2546" max="2546" width="9.140625" customWidth="1"/>
    <col min="2787" max="2798" width="9.140625" customWidth="1"/>
    <col min="2802" max="2802" width="9.140625" customWidth="1"/>
    <col min="3043" max="3054" width="9.140625" customWidth="1"/>
    <col min="3058" max="3058" width="9.140625" customWidth="1"/>
    <col min="3299" max="3310" width="9.140625" customWidth="1"/>
    <col min="3314" max="3314" width="9.140625" customWidth="1"/>
    <col min="3555" max="3566" width="9.140625" customWidth="1"/>
    <col min="3570" max="3570" width="9.140625" customWidth="1"/>
    <col min="3811" max="3822" width="9.140625" customWidth="1"/>
    <col min="3826" max="3826" width="9.140625" customWidth="1"/>
    <col min="4067" max="4078" width="9.140625" customWidth="1"/>
    <col min="4082" max="4082" width="9.140625" customWidth="1"/>
    <col min="4323" max="4334" width="9.140625" customWidth="1"/>
    <col min="4338" max="4338" width="9.140625" customWidth="1"/>
    <col min="4579" max="4590" width="9.140625" customWidth="1"/>
    <col min="4594" max="4594" width="9.140625" customWidth="1"/>
    <col min="4835" max="4846" width="9.140625" customWidth="1"/>
    <col min="4850" max="4850" width="9.140625" customWidth="1"/>
    <col min="5091" max="5102" width="9.140625" customWidth="1"/>
    <col min="5106" max="5106" width="9.140625" customWidth="1"/>
    <col min="5347" max="5358" width="9.140625" customWidth="1"/>
    <col min="5362" max="5362" width="9.140625" customWidth="1"/>
    <col min="5603" max="5614" width="9.140625" customWidth="1"/>
    <col min="5618" max="5618" width="9.140625" customWidth="1"/>
    <col min="5859" max="5870" width="9.140625" customWidth="1"/>
    <col min="5874" max="5874" width="9.140625" customWidth="1"/>
    <col min="6115" max="6126" width="9.140625" customWidth="1"/>
    <col min="6130" max="6130" width="9.140625" customWidth="1"/>
    <col min="6371" max="6382" width="9.140625" customWidth="1"/>
    <col min="6386" max="6386" width="9.140625" customWidth="1"/>
    <col min="6627" max="6638" width="9.140625" customWidth="1"/>
    <col min="6642" max="6642" width="9.140625" customWidth="1"/>
    <col min="6883" max="6894" width="9.140625" customWidth="1"/>
    <col min="6898" max="6898" width="9.140625" customWidth="1"/>
    <col min="7139" max="7150" width="9.140625" customWidth="1"/>
    <col min="7154" max="7154" width="9.140625" customWidth="1"/>
    <col min="7395" max="7406" width="9.140625" customWidth="1"/>
    <col min="7410" max="7410" width="9.140625" customWidth="1"/>
    <col min="7651" max="7662" width="9.140625" customWidth="1"/>
    <col min="7666" max="7666" width="9.140625" customWidth="1"/>
    <col min="7907" max="7918" width="9.140625" customWidth="1"/>
    <col min="7922" max="7922" width="9.140625" customWidth="1"/>
    <col min="8163" max="8174" width="9.140625" customWidth="1"/>
    <col min="8178" max="8178" width="9.140625" customWidth="1"/>
    <col min="8419" max="8430" width="9.140625" customWidth="1"/>
    <col min="8434" max="8434" width="9.140625" customWidth="1"/>
    <col min="8675" max="8686" width="9.140625" customWidth="1"/>
    <col min="8690" max="8690" width="9.140625" customWidth="1"/>
    <col min="8931" max="8942" width="9.140625" customWidth="1"/>
    <col min="8946" max="8946" width="9.140625" customWidth="1"/>
    <col min="9187" max="9198" width="9.140625" customWidth="1"/>
    <col min="9202" max="9202" width="9.140625" customWidth="1"/>
    <col min="9443" max="9454" width="9.140625" customWidth="1"/>
    <col min="9458" max="9458" width="9.140625" customWidth="1"/>
    <col min="9699" max="9710" width="9.140625" customWidth="1"/>
    <col min="9714" max="9714" width="9.140625" customWidth="1"/>
    <col min="9955" max="9966" width="9.140625" customWidth="1"/>
    <col min="9970" max="9970" width="9.140625" customWidth="1"/>
    <col min="10211" max="10222" width="9.140625" customWidth="1"/>
    <col min="10226" max="10226" width="9.140625" customWidth="1"/>
    <col min="10467" max="10478" width="9.140625" customWidth="1"/>
    <col min="10482" max="10482" width="9.140625" customWidth="1"/>
    <col min="10723" max="10734" width="9.140625" customWidth="1"/>
    <col min="10738" max="10738" width="9.140625" customWidth="1"/>
    <col min="10979" max="10990" width="9.140625" customWidth="1"/>
    <col min="10994" max="10994" width="9.140625" customWidth="1"/>
    <col min="11235" max="11246" width="9.140625" customWidth="1"/>
    <col min="11250" max="11250" width="9.140625" customWidth="1"/>
    <col min="11491" max="11502" width="9.140625" customWidth="1"/>
    <col min="11506" max="11506" width="9.140625" customWidth="1"/>
    <col min="11747" max="11758" width="9.140625" customWidth="1"/>
    <col min="11762" max="11762" width="9.140625" customWidth="1"/>
    <col min="12003" max="12014" width="9.140625" customWidth="1"/>
    <col min="12018" max="12018" width="9.140625" customWidth="1"/>
    <col min="12259" max="12270" width="9.140625" customWidth="1"/>
    <col min="12274" max="12274" width="9.140625" customWidth="1"/>
    <col min="12515" max="12526" width="9.140625" customWidth="1"/>
    <col min="12530" max="12530" width="9.140625" customWidth="1"/>
    <col min="12771" max="12782" width="9.140625" customWidth="1"/>
    <col min="12786" max="12786" width="9.140625" customWidth="1"/>
    <col min="13027" max="13038" width="9.140625" customWidth="1"/>
    <col min="13042" max="13042" width="9.140625" customWidth="1"/>
    <col min="13283" max="13294" width="9.140625" customWidth="1"/>
    <col min="13298" max="13298" width="9.140625" customWidth="1"/>
    <col min="13539" max="13550" width="9.140625" customWidth="1"/>
    <col min="13554" max="13554" width="9.140625" customWidth="1"/>
    <col min="13795" max="13806" width="9.140625" customWidth="1"/>
    <col min="13810" max="13810" width="9.140625" customWidth="1"/>
    <col min="14051" max="14062" width="9.140625" customWidth="1"/>
    <col min="14066" max="14066" width="9.140625" customWidth="1"/>
    <col min="14307" max="14318" width="9.140625" customWidth="1"/>
    <col min="14322" max="14322" width="9.140625" customWidth="1"/>
    <col min="14563" max="14574" width="9.140625" customWidth="1"/>
    <col min="14578" max="14578" width="9.140625" customWidth="1"/>
    <col min="14819" max="14830" width="9.140625" customWidth="1"/>
    <col min="14834" max="14834" width="9.140625" customWidth="1"/>
    <col min="15075" max="15086" width="9.140625" customWidth="1"/>
    <col min="15090" max="15090" width="9.140625" customWidth="1"/>
    <col min="15331" max="15342" width="9.140625" customWidth="1"/>
    <col min="15346" max="15346" width="9.140625" customWidth="1"/>
    <col min="15587" max="15598" width="9.140625" customWidth="1"/>
    <col min="15602" max="15602" width="9.140625" customWidth="1"/>
    <col min="15843" max="15854" width="9.140625" customWidth="1"/>
    <col min="15858" max="15858" width="9.140625" customWidth="1"/>
    <col min="16099" max="16110" width="9.140625" customWidth="1"/>
    <col min="16114" max="16114" width="9.140625" customWidth="1"/>
  </cols>
  <sheetData>
    <row r="1" spans="1:17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.95" customHeight="1">
      <c r="A2" s="21"/>
      <c r="B2" s="32" t="s">
        <v>944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5.95" customHeight="1">
      <c r="A5" s="31"/>
      <c r="B5" s="33" t="s">
        <v>945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5.95" customHeight="1">
      <c r="A6" s="31"/>
      <c r="B6" s="69" t="str">
        <f>Contents!B6</f>
        <v>Table 20. Change in employment characteristics of persons employed last year by occupation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31"/>
      <c r="N6" s="31"/>
      <c r="O6" s="31"/>
      <c r="P6" s="31"/>
      <c r="Q6" s="31"/>
    </row>
    <row r="7" spans="1:17" ht="15.95" customHeight="1">
      <c r="A7" s="31"/>
      <c r="B7" s="34" t="str">
        <f>Contents!B7</f>
        <v>Released at 11:30 am (Canberra time) Wed 7 Jul 2021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5.75" customHeight="1">
      <c r="A8" s="70" t="str">
        <f>Contents!C11</f>
        <v>Table 20.1 - February 2021</v>
      </c>
      <c r="B8" s="70"/>
      <c r="C8" s="70"/>
      <c r="D8" s="70"/>
      <c r="E8" s="70"/>
      <c r="F8" s="70"/>
      <c r="G8" s="70"/>
      <c r="H8" s="70"/>
      <c r="I8" s="35"/>
      <c r="J8" s="36"/>
      <c r="K8" s="37"/>
      <c r="L8" s="37"/>
      <c r="M8" s="37"/>
      <c r="N8" s="37"/>
      <c r="O8" s="37"/>
      <c r="P8" s="37"/>
      <c r="Q8" s="37"/>
    </row>
    <row r="9" spans="1:17" ht="15" customHeight="1">
      <c r="A9" s="38"/>
      <c r="B9" s="38"/>
      <c r="C9" s="71" t="s">
        <v>967</v>
      </c>
      <c r="D9" s="71"/>
      <c r="E9" s="71"/>
      <c r="F9" s="71"/>
      <c r="G9" s="71"/>
      <c r="H9" s="71"/>
      <c r="I9" s="71"/>
      <c r="J9" s="71"/>
      <c r="K9" s="71" t="s">
        <v>968</v>
      </c>
      <c r="L9" s="71"/>
      <c r="M9" s="71"/>
      <c r="N9" s="71"/>
      <c r="O9" s="71"/>
      <c r="P9" s="72" t="s">
        <v>969</v>
      </c>
      <c r="Q9" s="68" t="s">
        <v>970</v>
      </c>
    </row>
    <row r="10" spans="1:17" ht="33.75">
      <c r="A10" s="38"/>
      <c r="B10" s="38"/>
      <c r="C10" s="39" t="s">
        <v>971</v>
      </c>
      <c r="D10" s="39" t="s">
        <v>972</v>
      </c>
      <c r="E10" s="39" t="s">
        <v>973</v>
      </c>
      <c r="F10" s="39" t="s">
        <v>974</v>
      </c>
      <c r="G10" s="39" t="s">
        <v>975</v>
      </c>
      <c r="H10" s="39" t="s">
        <v>976</v>
      </c>
      <c r="I10" s="39" t="s">
        <v>977</v>
      </c>
      <c r="J10" s="39" t="s">
        <v>978</v>
      </c>
      <c r="K10" s="39" t="s">
        <v>979</v>
      </c>
      <c r="L10" s="39" t="s">
        <v>980</v>
      </c>
      <c r="M10" s="39" t="s">
        <v>981</v>
      </c>
      <c r="N10" s="39" t="s">
        <v>982</v>
      </c>
      <c r="O10" s="39" t="s">
        <v>983</v>
      </c>
      <c r="P10" s="72"/>
      <c r="Q10" s="68"/>
    </row>
    <row r="11" spans="1:17">
      <c r="A11" s="38"/>
      <c r="B11" s="38"/>
      <c r="C11" s="40" t="s">
        <v>984</v>
      </c>
      <c r="D11" s="40" t="s">
        <v>984</v>
      </c>
      <c r="E11" s="40" t="s">
        <v>984</v>
      </c>
      <c r="F11" s="40" t="s">
        <v>984</v>
      </c>
      <c r="G11" s="40" t="s">
        <v>984</v>
      </c>
      <c r="H11" s="40" t="s">
        <v>984</v>
      </c>
      <c r="I11" s="40" t="s">
        <v>984</v>
      </c>
      <c r="J11" s="40" t="s">
        <v>984</v>
      </c>
      <c r="K11" s="40" t="s">
        <v>984</v>
      </c>
      <c r="L11" s="40" t="s">
        <v>984</v>
      </c>
      <c r="M11" s="40" t="s">
        <v>984</v>
      </c>
      <c r="N11" s="40" t="s">
        <v>984</v>
      </c>
      <c r="O11" s="40" t="s">
        <v>984</v>
      </c>
      <c r="P11" s="40" t="s">
        <v>984</v>
      </c>
      <c r="Q11" s="40" t="s">
        <v>984</v>
      </c>
    </row>
    <row r="12" spans="1:17">
      <c r="A12" s="41" t="s">
        <v>985</v>
      </c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>
      <c r="A13" s="44" t="s">
        <v>986</v>
      </c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>
      <c r="A14" s="47"/>
      <c r="B14" s="45" t="s">
        <v>987</v>
      </c>
      <c r="C14" s="48">
        <f>A124837122L_Latest</f>
        <v>1576.54</v>
      </c>
      <c r="D14" s="48">
        <f>A124836330L_Latest</f>
        <v>3107.9760000000001</v>
      </c>
      <c r="E14" s="48">
        <f>A124837254R_Latest</f>
        <v>1594.019</v>
      </c>
      <c r="F14" s="48">
        <f>A124837386T_Latest</f>
        <v>1173.768</v>
      </c>
      <c r="G14" s="48">
        <f>A124836462R_Latest</f>
        <v>1547.09</v>
      </c>
      <c r="H14" s="48">
        <f>A124836594T_Latest</f>
        <v>950.72799999999995</v>
      </c>
      <c r="I14" s="48">
        <f>A124836858K_Latest</f>
        <v>737.6</v>
      </c>
      <c r="J14" s="48">
        <f>A124836066L_Latest</f>
        <v>970.49400000000003</v>
      </c>
      <c r="K14" s="48">
        <f>A124837650T_Latest</f>
        <v>4122.0309999999999</v>
      </c>
      <c r="L14" s="48">
        <f>A124836198R_Latest</f>
        <v>1430.479</v>
      </c>
      <c r="M14" s="48">
        <f>A124835802F_Latest</f>
        <v>1746.9349999999999</v>
      </c>
      <c r="N14" s="48">
        <f>A124835934J_Latest</f>
        <v>2659.6790000000001</v>
      </c>
      <c r="O14" s="48">
        <f>A124836726J_Latest</f>
        <v>1644.144</v>
      </c>
      <c r="P14" s="48">
        <f>A124837518J_Latest</f>
        <v>1292.741</v>
      </c>
      <c r="Q14" s="48">
        <f>A124836990V_Latest</f>
        <v>12964.626</v>
      </c>
    </row>
    <row r="15" spans="1:17">
      <c r="A15" s="47"/>
      <c r="B15" s="45" t="s">
        <v>988</v>
      </c>
      <c r="C15" s="48">
        <f>A124837074F_Latest</f>
        <v>53.423999999999999</v>
      </c>
      <c r="D15" s="48">
        <f>A124836282F_Latest</f>
        <v>152.38900000000001</v>
      </c>
      <c r="E15" s="48">
        <f>A124837206W_Latest</f>
        <v>73.323999999999998</v>
      </c>
      <c r="F15" s="48">
        <f>A124837338X_Latest</f>
        <v>95.069000000000003</v>
      </c>
      <c r="G15" s="48">
        <f>A124836414W_Latest</f>
        <v>81.728999999999999</v>
      </c>
      <c r="H15" s="48">
        <f>A124836546X_Latest</f>
        <v>63.414000000000001</v>
      </c>
      <c r="I15" s="48">
        <f>A124836810X_Latest</f>
        <v>51.319000000000003</v>
      </c>
      <c r="J15" s="48">
        <f>A124836018V_Latest</f>
        <v>82.503</v>
      </c>
      <c r="K15" s="48">
        <f>A124837602X_Latest</f>
        <v>184.245</v>
      </c>
      <c r="L15" s="48">
        <f>A124836150C_Latest</f>
        <v>59.076999999999998</v>
      </c>
      <c r="M15" s="48">
        <f>A124835754X_Latest</f>
        <v>86.17</v>
      </c>
      <c r="N15" s="48">
        <f>A124835886A_Latest</f>
        <v>176.52600000000001</v>
      </c>
      <c r="O15" s="48">
        <f>A124836678A_Latest</f>
        <v>140.274</v>
      </c>
      <c r="P15" s="48">
        <f>A124837470J_Latest</f>
        <v>182.89</v>
      </c>
      <c r="Q15" s="48">
        <f>A124836942A_Latest</f>
        <v>837.46</v>
      </c>
    </row>
    <row r="16" spans="1:17">
      <c r="A16" s="44" t="s">
        <v>970</v>
      </c>
      <c r="B16" s="45"/>
      <c r="C16" s="49">
        <f>A124837054W_Latest</f>
        <v>1629.9639999999999</v>
      </c>
      <c r="D16" s="49">
        <f>A124836262W_Latest</f>
        <v>3260.364</v>
      </c>
      <c r="E16" s="49">
        <f>A124837186X_Latest</f>
        <v>1667.3430000000001</v>
      </c>
      <c r="F16" s="49">
        <f>A124837318R_Latest</f>
        <v>1268.838</v>
      </c>
      <c r="G16" s="49">
        <f>A124836394X_Latest</f>
        <v>1628.819</v>
      </c>
      <c r="H16" s="49">
        <f>A124836526R_Latest</f>
        <v>1014.141</v>
      </c>
      <c r="I16" s="49">
        <f>A124836790A_Latest</f>
        <v>788.91899999999998</v>
      </c>
      <c r="J16" s="49">
        <f>A124835998V_Latest</f>
        <v>1052.9970000000001</v>
      </c>
      <c r="K16" s="49">
        <f>A124837582A_Latest</f>
        <v>4306.277</v>
      </c>
      <c r="L16" s="49">
        <f>A124836130V_Latest</f>
        <v>1489.556</v>
      </c>
      <c r="M16" s="49">
        <f>A124835734R_Latest</f>
        <v>1833.105</v>
      </c>
      <c r="N16" s="49">
        <f>A124835866T_Latest</f>
        <v>2836.2060000000001</v>
      </c>
      <c r="O16" s="49">
        <f>A124836658T_Latest</f>
        <v>1784.4179999999999</v>
      </c>
      <c r="P16" s="49">
        <f>A124837450X_Latest</f>
        <v>1475.63</v>
      </c>
      <c r="Q16" s="49">
        <f>A124836922T_Latest</f>
        <v>13802.084999999999</v>
      </c>
    </row>
    <row r="17" spans="1:17">
      <c r="A17" s="41" t="s">
        <v>987</v>
      </c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1:17">
      <c r="A18" s="44" t="s">
        <v>989</v>
      </c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1:17">
      <c r="A19" s="47"/>
      <c r="B19" s="45" t="s">
        <v>990</v>
      </c>
      <c r="C19" s="48">
        <f>A124837078R_Latest</f>
        <v>89.245000000000005</v>
      </c>
      <c r="D19" s="48">
        <f>A124836286R_Latest</f>
        <v>233.36600000000001</v>
      </c>
      <c r="E19" s="48">
        <f>A124837210L_Latest</f>
        <v>137.52699999999999</v>
      </c>
      <c r="F19" s="48">
        <f>A124837342R_Latest</f>
        <v>133.852</v>
      </c>
      <c r="G19" s="48">
        <f>A124836418F_Latest</f>
        <v>121.60599999999999</v>
      </c>
      <c r="H19" s="48">
        <f>A124836550R_Latest</f>
        <v>102.852</v>
      </c>
      <c r="I19" s="48">
        <f>A124836814J_Latest</f>
        <v>65.909000000000006</v>
      </c>
      <c r="J19" s="48">
        <f>A124836022K_Latest</f>
        <v>97.003</v>
      </c>
      <c r="K19" s="48">
        <f>A124837606J_Latest</f>
        <v>279.94200000000001</v>
      </c>
      <c r="L19" s="48">
        <f>A124836154L_Latest</f>
        <v>117.521</v>
      </c>
      <c r="M19" s="48">
        <f>A124835758J_Latest</f>
        <v>136.483</v>
      </c>
      <c r="N19" s="48">
        <f>A124835890T_Latest</f>
        <v>256.99900000000002</v>
      </c>
      <c r="O19" s="48">
        <f>A124836682T_Latest</f>
        <v>180.672</v>
      </c>
      <c r="P19" s="48">
        <f>A124837474T_Latest</f>
        <v>1292.741</v>
      </c>
      <c r="Q19" s="48">
        <f>A124836946K_Latest</f>
        <v>2280.9</v>
      </c>
    </row>
    <row r="20" spans="1:17">
      <c r="A20" s="47"/>
      <c r="B20" s="45" t="s">
        <v>991</v>
      </c>
      <c r="C20" s="48">
        <f>A124837094R_Latest</f>
        <v>1487.2950000000001</v>
      </c>
      <c r="D20" s="48">
        <f>A124836302C_Latest</f>
        <v>2874.61</v>
      </c>
      <c r="E20" s="48">
        <f>A124837226F_Latest</f>
        <v>1456.492</v>
      </c>
      <c r="F20" s="48">
        <f>A124837358J_Latest</f>
        <v>1039.9169999999999</v>
      </c>
      <c r="G20" s="48">
        <f>A124836434F_Latest</f>
        <v>1425.4839999999999</v>
      </c>
      <c r="H20" s="48">
        <f>A124836566J_Latest</f>
        <v>847.875</v>
      </c>
      <c r="I20" s="48">
        <f>A124836830J_Latest</f>
        <v>671.69</v>
      </c>
      <c r="J20" s="48">
        <f>A124836038C_Latest</f>
        <v>873.49</v>
      </c>
      <c r="K20" s="48">
        <f>A124837622J_Latest</f>
        <v>3842.09</v>
      </c>
      <c r="L20" s="48">
        <f>A124836170L_Latest</f>
        <v>1312.9580000000001</v>
      </c>
      <c r="M20" s="48">
        <f>A124835774J_Latest</f>
        <v>1610.453</v>
      </c>
      <c r="N20" s="48">
        <f>A124835906X_Latest</f>
        <v>2402.681</v>
      </c>
      <c r="O20" s="48">
        <f>A124836698K_Latest</f>
        <v>1463.472</v>
      </c>
      <c r="P20" s="48" t="s">
        <v>992</v>
      </c>
      <c r="Q20" s="48">
        <f>A124836962K_Latest</f>
        <v>10683.726000000001</v>
      </c>
    </row>
    <row r="21" spans="1:17">
      <c r="A21" s="44" t="s">
        <v>970</v>
      </c>
      <c r="B21" s="45"/>
      <c r="C21" s="49">
        <f>A124837122L_Latest</f>
        <v>1576.54</v>
      </c>
      <c r="D21" s="49">
        <f>A124836330L_Latest</f>
        <v>3107.9760000000001</v>
      </c>
      <c r="E21" s="49">
        <f>A124837254R_Latest</f>
        <v>1594.019</v>
      </c>
      <c r="F21" s="49">
        <f>A124837386T_Latest</f>
        <v>1173.768</v>
      </c>
      <c r="G21" s="49">
        <f>A124836462R_Latest</f>
        <v>1547.09</v>
      </c>
      <c r="H21" s="49">
        <f>A124836594T_Latest</f>
        <v>950.72799999999995</v>
      </c>
      <c r="I21" s="49">
        <f>A124836858K_Latest</f>
        <v>737.6</v>
      </c>
      <c r="J21" s="49">
        <f>A124836066L_Latest</f>
        <v>970.49400000000003</v>
      </c>
      <c r="K21" s="49">
        <f>A124837650T_Latest</f>
        <v>4122.0309999999999</v>
      </c>
      <c r="L21" s="49">
        <f>A124836198R_Latest</f>
        <v>1430.479</v>
      </c>
      <c r="M21" s="49">
        <f>A124835802F_Latest</f>
        <v>1746.9349999999999</v>
      </c>
      <c r="N21" s="49">
        <f>A124835934J_Latest</f>
        <v>2659.6790000000001</v>
      </c>
      <c r="O21" s="49">
        <f>A124836726J_Latest</f>
        <v>1644.144</v>
      </c>
      <c r="P21" s="49">
        <f>A124837518J_Latest</f>
        <v>1292.741</v>
      </c>
      <c r="Q21" s="49">
        <f>A124836990V_Latest</f>
        <v>12964.626</v>
      </c>
    </row>
    <row r="22" spans="1:17">
      <c r="A22" s="41" t="s">
        <v>990</v>
      </c>
      <c r="B22" s="42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17">
      <c r="A23" s="44" t="s">
        <v>993</v>
      </c>
      <c r="B23" s="45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1:17">
      <c r="A24" s="44"/>
      <c r="B24" s="45" t="s">
        <v>994</v>
      </c>
      <c r="C24" s="48">
        <f>A124837050L_Latest</f>
        <v>6.5</v>
      </c>
      <c r="D24" s="48">
        <f>A124836258F_Latest</f>
        <v>30.702000000000002</v>
      </c>
      <c r="E24" s="48">
        <f>A124837182R_Latest</f>
        <v>11.372999999999999</v>
      </c>
      <c r="F24" s="48">
        <f>A124837314F_Latest</f>
        <v>20.565000000000001</v>
      </c>
      <c r="G24" s="48">
        <f>A124836390R_Latest</f>
        <v>12.497999999999999</v>
      </c>
      <c r="H24" s="48">
        <f>A124836522F_Latest</f>
        <v>9.2650000000000006</v>
      </c>
      <c r="I24" s="48">
        <f>A124836786K_Latest</f>
        <v>7.718</v>
      </c>
      <c r="J24" s="48">
        <f>A124835994K_Latest</f>
        <v>8.0980000000000008</v>
      </c>
      <c r="K24" s="48">
        <f>A124837578K_Latest</f>
        <v>32.487000000000002</v>
      </c>
      <c r="L24" s="48">
        <f>A124836126C_Latest</f>
        <v>12.192</v>
      </c>
      <c r="M24" s="48">
        <f>A124835730F_Latest</f>
        <v>11.413</v>
      </c>
      <c r="N24" s="48">
        <f>A124835862J_Latest</f>
        <v>34.234000000000002</v>
      </c>
      <c r="O24" s="48">
        <f>A124836654J_Latest</f>
        <v>15.177</v>
      </c>
      <c r="P24" s="48">
        <f>A124837446J_Latest</f>
        <v>1196.92</v>
      </c>
      <c r="Q24" s="48">
        <f>A124836918A_Latest</f>
        <v>1306.231</v>
      </c>
    </row>
    <row r="25" spans="1:17">
      <c r="A25" s="47"/>
      <c r="B25" s="45" t="s">
        <v>995</v>
      </c>
      <c r="C25" s="48">
        <f>A124837126W_Latest</f>
        <v>82.745000000000005</v>
      </c>
      <c r="D25" s="48">
        <f>A124836334W_Latest</f>
        <v>202.66300000000001</v>
      </c>
      <c r="E25" s="48">
        <f>A124837258X_Latest</f>
        <v>126.154</v>
      </c>
      <c r="F25" s="48">
        <f>A124837390J_Latest</f>
        <v>113.286</v>
      </c>
      <c r="G25" s="48">
        <f>A124836466X_Latest</f>
        <v>109.108</v>
      </c>
      <c r="H25" s="48">
        <f>A124836598A_Latest</f>
        <v>93.587000000000003</v>
      </c>
      <c r="I25" s="48">
        <f>A124836862A_Latest</f>
        <v>58.192</v>
      </c>
      <c r="J25" s="48">
        <f>A124836070C_Latest</f>
        <v>88.905000000000001</v>
      </c>
      <c r="K25" s="48">
        <f>A124837654A_Latest</f>
        <v>247.45400000000001</v>
      </c>
      <c r="L25" s="48">
        <f>A124836202V_Latest</f>
        <v>105.32899999999999</v>
      </c>
      <c r="M25" s="48">
        <f>A124835806R_Latest</f>
        <v>125.07</v>
      </c>
      <c r="N25" s="48">
        <f>A124835938T_Latest</f>
        <v>222.76400000000001</v>
      </c>
      <c r="O25" s="48">
        <f>A124836730X_Latest</f>
        <v>165.495</v>
      </c>
      <c r="P25" s="48">
        <f>A124837522X_Latest</f>
        <v>95.820999999999998</v>
      </c>
      <c r="Q25" s="48">
        <f>A124836994C_Latest</f>
        <v>974.66899999999998</v>
      </c>
    </row>
    <row r="26" spans="1:17">
      <c r="A26" s="44" t="s">
        <v>970</v>
      </c>
      <c r="B26" s="44"/>
      <c r="C26" s="49">
        <f>A124837078R_Latest</f>
        <v>89.245000000000005</v>
      </c>
      <c r="D26" s="49">
        <f>A124836286R_Latest</f>
        <v>233.36600000000001</v>
      </c>
      <c r="E26" s="49">
        <f>A124837210L_Latest</f>
        <v>137.52699999999999</v>
      </c>
      <c r="F26" s="49">
        <f>A124837342R_Latest</f>
        <v>133.852</v>
      </c>
      <c r="G26" s="49">
        <f>A124836418F_Latest</f>
        <v>121.60599999999999</v>
      </c>
      <c r="H26" s="49">
        <f>A124836550R_Latest</f>
        <v>102.852</v>
      </c>
      <c r="I26" s="49">
        <f>A124836814J_Latest</f>
        <v>65.909000000000006</v>
      </c>
      <c r="J26" s="49">
        <f>A124836022K_Latest</f>
        <v>97.003</v>
      </c>
      <c r="K26" s="49">
        <f>A124837606J_Latest</f>
        <v>279.94200000000001</v>
      </c>
      <c r="L26" s="49">
        <f>A124836154L_Latest</f>
        <v>117.521</v>
      </c>
      <c r="M26" s="49">
        <f>A124835758J_Latest</f>
        <v>136.483</v>
      </c>
      <c r="N26" s="49">
        <f>A124835890T_Latest</f>
        <v>256.99900000000002</v>
      </c>
      <c r="O26" s="49">
        <f>A124836682T_Latest</f>
        <v>180.672</v>
      </c>
      <c r="P26" s="49">
        <f>A124837474T_Latest</f>
        <v>1292.741</v>
      </c>
      <c r="Q26" s="49">
        <f>A124836946K_Latest</f>
        <v>2280.9</v>
      </c>
    </row>
    <row r="27" spans="1:17">
      <c r="A27" s="41" t="s">
        <v>995</v>
      </c>
      <c r="B27" s="42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17">
      <c r="A28" s="44" t="s">
        <v>996</v>
      </c>
      <c r="B28" s="51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</row>
    <row r="29" spans="1:17">
      <c r="A29" s="45"/>
      <c r="B29" s="45" t="s">
        <v>997</v>
      </c>
      <c r="C29" s="48">
        <f>A124837130L_Latest</f>
        <v>34.372</v>
      </c>
      <c r="D29" s="48">
        <f>A124836338F_Latest</f>
        <v>96.994</v>
      </c>
      <c r="E29" s="48">
        <f>A124837262R_Latest</f>
        <v>71.165000000000006</v>
      </c>
      <c r="F29" s="48">
        <f>A124837394T_Latest</f>
        <v>41.076000000000001</v>
      </c>
      <c r="G29" s="48">
        <f>A124836470R_Latest</f>
        <v>36.957999999999998</v>
      </c>
      <c r="H29" s="48">
        <f>A124836602F_Latest</f>
        <v>33.466999999999999</v>
      </c>
      <c r="I29" s="48">
        <f>A124836866K_Latest</f>
        <v>21.369</v>
      </c>
      <c r="J29" s="48">
        <f>A124836074L_Latest</f>
        <v>28.859000000000002</v>
      </c>
      <c r="K29" s="48">
        <f>A124837658K_Latest</f>
        <v>113.16</v>
      </c>
      <c r="L29" s="48">
        <f>A124836206C_Latest</f>
        <v>49.847000000000001</v>
      </c>
      <c r="M29" s="48">
        <f>A124835810F_Latest</f>
        <v>68.885000000000005</v>
      </c>
      <c r="N29" s="48">
        <f>A124835942J_Latest</f>
        <v>74.063000000000002</v>
      </c>
      <c r="O29" s="48">
        <f>A124836734J_Latest</f>
        <v>54.167000000000002</v>
      </c>
      <c r="P29" s="48" t="s">
        <v>992</v>
      </c>
      <c r="Q29" s="48">
        <f>A124836998L_Latest</f>
        <v>365.875</v>
      </c>
    </row>
    <row r="30" spans="1:17">
      <c r="A30" s="45"/>
      <c r="B30" s="45" t="s">
        <v>998</v>
      </c>
      <c r="C30" s="48">
        <f>A124837082F_Latest</f>
        <v>47.886000000000003</v>
      </c>
      <c r="D30" s="48">
        <f>A124836290F_Latest</f>
        <v>105.669</v>
      </c>
      <c r="E30" s="48">
        <f>A124837214W_Latest</f>
        <v>54.988</v>
      </c>
      <c r="F30" s="48">
        <f>A124837346X_Latest</f>
        <v>72.210999999999999</v>
      </c>
      <c r="G30" s="48">
        <f>A124836422W_Latest</f>
        <v>72.150000000000006</v>
      </c>
      <c r="H30" s="48">
        <f>A124836554X_Latest</f>
        <v>60.121000000000002</v>
      </c>
      <c r="I30" s="48">
        <f>A124836818T_Latest</f>
        <v>36.823</v>
      </c>
      <c r="J30" s="48">
        <f>A124836026V_Latest</f>
        <v>59.564</v>
      </c>
      <c r="K30" s="48">
        <f>A124837610X_Latest</f>
        <v>134.29499999999999</v>
      </c>
      <c r="L30" s="48">
        <f>A124836158W_Latest</f>
        <v>55.481999999999999</v>
      </c>
      <c r="M30" s="48">
        <f>A124835762X_Latest</f>
        <v>56.185000000000002</v>
      </c>
      <c r="N30" s="48">
        <f>A124835894A_Latest</f>
        <v>148.21899999999999</v>
      </c>
      <c r="O30" s="48">
        <f>A124836686A_Latest</f>
        <v>111.327</v>
      </c>
      <c r="P30" s="48" t="s">
        <v>992</v>
      </c>
      <c r="Q30" s="48">
        <f>A124836950A_Latest</f>
        <v>510.83699999999999</v>
      </c>
    </row>
    <row r="31" spans="1:17">
      <c r="A31" s="44" t="s">
        <v>999</v>
      </c>
      <c r="B31" s="45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>
      <c r="A32" s="45"/>
      <c r="B32" s="45" t="s">
        <v>1000</v>
      </c>
      <c r="C32" s="48">
        <f>A124837086R_Latest</f>
        <v>43.293999999999997</v>
      </c>
      <c r="D32" s="48">
        <f>A124836294R_Latest</f>
        <v>158.29900000000001</v>
      </c>
      <c r="E32" s="48">
        <f>A124837218F_Latest</f>
        <v>96.230999999999995</v>
      </c>
      <c r="F32" s="48">
        <f>A124837350R_Latest</f>
        <v>69.013000000000005</v>
      </c>
      <c r="G32" s="48">
        <f>A124836426F_Latest</f>
        <v>70.614999999999995</v>
      </c>
      <c r="H32" s="48">
        <f>A124836558J_Latest</f>
        <v>43.594999999999999</v>
      </c>
      <c r="I32" s="48">
        <f>A124836822J_Latest</f>
        <v>37.289000000000001</v>
      </c>
      <c r="J32" s="48">
        <f>A124836030K_Latest</f>
        <v>47.670999999999999</v>
      </c>
      <c r="K32" s="48">
        <f>A124837614J_Latest</f>
        <v>186.316</v>
      </c>
      <c r="L32" s="48">
        <f>A124836162L_Latest</f>
        <v>60.796999999999997</v>
      </c>
      <c r="M32" s="48">
        <f>A124835766J_Latest</f>
        <v>92.048000000000002</v>
      </c>
      <c r="N32" s="48">
        <f>A124835898K_Latest</f>
        <v>140.75</v>
      </c>
      <c r="O32" s="48">
        <f>A124836690T_Latest</f>
        <v>82.641000000000005</v>
      </c>
      <c r="P32" s="48" t="s">
        <v>992</v>
      </c>
      <c r="Q32" s="48">
        <f>A124836954K_Latest</f>
        <v>566.00699999999995</v>
      </c>
    </row>
    <row r="33" spans="1:17">
      <c r="A33" s="45"/>
      <c r="B33" s="45" t="s">
        <v>1001</v>
      </c>
      <c r="C33" s="48">
        <f>A124837106L_Latest</f>
        <v>39.451000000000001</v>
      </c>
      <c r="D33" s="48">
        <f>A124836314L_Latest</f>
        <v>44.363999999999997</v>
      </c>
      <c r="E33" s="48">
        <f>A124837238R_Latest</f>
        <v>29.922999999999998</v>
      </c>
      <c r="F33" s="48">
        <f>A124837370X_Latest</f>
        <v>44.273000000000003</v>
      </c>
      <c r="G33" s="48">
        <f>A124836446R_Latest</f>
        <v>38.493000000000002</v>
      </c>
      <c r="H33" s="48">
        <f>A124836578T_Latest</f>
        <v>49.991999999999997</v>
      </c>
      <c r="I33" s="48">
        <f>A124836842T_Latest</f>
        <v>20.902999999999999</v>
      </c>
      <c r="J33" s="48">
        <f>A124836050V_Latest</f>
        <v>41.234999999999999</v>
      </c>
      <c r="K33" s="48">
        <f>A124837634T_Latest</f>
        <v>61.137999999999998</v>
      </c>
      <c r="L33" s="48">
        <f>A124836182W_Latest</f>
        <v>44.531999999999996</v>
      </c>
      <c r="M33" s="48">
        <f>A124835786T_Latest</f>
        <v>33.021000000000001</v>
      </c>
      <c r="N33" s="48">
        <f>A124835918J_Latest</f>
        <v>82.013999999999996</v>
      </c>
      <c r="O33" s="48">
        <f>A124836710R_Latest</f>
        <v>82.852999999999994</v>
      </c>
      <c r="P33" s="48" t="s">
        <v>992</v>
      </c>
      <c r="Q33" s="48">
        <f>A124836974V_Latest</f>
        <v>308.63400000000001</v>
      </c>
    </row>
    <row r="34" spans="1:17">
      <c r="A34" s="44" t="s">
        <v>1002</v>
      </c>
      <c r="B34" s="45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>
      <c r="A35" s="45"/>
      <c r="B35" s="45" t="s">
        <v>1003</v>
      </c>
      <c r="C35" s="48">
        <f>A124837062W_Latest</f>
        <v>48.161999999999999</v>
      </c>
      <c r="D35" s="48">
        <f>A124836270W_Latest</f>
        <v>171.98</v>
      </c>
      <c r="E35" s="48">
        <f>A124837194X_Latest</f>
        <v>93.063000000000002</v>
      </c>
      <c r="F35" s="48">
        <f>A124837326R_Latest</f>
        <v>67.983000000000004</v>
      </c>
      <c r="G35" s="48">
        <f>A124836402L_Latest</f>
        <v>65.228999999999999</v>
      </c>
      <c r="H35" s="48">
        <f>A124836534R_Latest</f>
        <v>45.917999999999999</v>
      </c>
      <c r="I35" s="48">
        <f>A124836798V_Latest</f>
        <v>40.685000000000002</v>
      </c>
      <c r="J35" s="48">
        <f>A124836006K_Latest</f>
        <v>51.073999999999998</v>
      </c>
      <c r="K35" s="48">
        <f>A124837590A_Latest</f>
        <v>205.21899999999999</v>
      </c>
      <c r="L35" s="48">
        <f>A124836138L_Latest</f>
        <v>55.643000000000001</v>
      </c>
      <c r="M35" s="48">
        <f>A124835742R_Latest</f>
        <v>86.144000000000005</v>
      </c>
      <c r="N35" s="48">
        <f>A124835874T_Latest</f>
        <v>148.61199999999999</v>
      </c>
      <c r="O35" s="48">
        <f>A124836666T_Latest</f>
        <v>88.477000000000004</v>
      </c>
      <c r="P35" s="48" t="s">
        <v>992</v>
      </c>
      <c r="Q35" s="48">
        <f>A124836930T_Latest</f>
        <v>584.09400000000005</v>
      </c>
    </row>
    <row r="36" spans="1:17">
      <c r="A36" s="45"/>
      <c r="B36" s="45" t="s">
        <v>1004</v>
      </c>
      <c r="C36" s="48">
        <f>A124837134W_Latest</f>
        <v>3.9359999999999999</v>
      </c>
      <c r="D36" s="48">
        <f>A124836342W_Latest</f>
        <v>0</v>
      </c>
      <c r="E36" s="48">
        <f>A124837266X_Latest</f>
        <v>8.1579999999999995</v>
      </c>
      <c r="F36" s="48">
        <f>A124837398A_Latest</f>
        <v>23.884</v>
      </c>
      <c r="G36" s="48">
        <f>A124836474X_Latest</f>
        <v>27.084</v>
      </c>
      <c r="H36" s="48">
        <f>A124836606R_Latest</f>
        <v>44.332999999999998</v>
      </c>
      <c r="I36" s="48">
        <f>A124836870A_Latest</f>
        <v>9.6419999999999995</v>
      </c>
      <c r="J36" s="48">
        <f>A124836078W_Latest</f>
        <v>34.619</v>
      </c>
      <c r="K36" s="48" t="s">
        <v>992</v>
      </c>
      <c r="L36" s="48">
        <f>A124836210V_Latest</f>
        <v>16.960999999999999</v>
      </c>
      <c r="M36" s="48">
        <f>A124835814R_Latest</f>
        <v>10.272</v>
      </c>
      <c r="N36" s="48">
        <f>A124835946T_Latest</f>
        <v>47.402999999999999</v>
      </c>
      <c r="O36" s="48">
        <f>A124836738T_Latest</f>
        <v>77.018000000000001</v>
      </c>
      <c r="P36" s="48" t="s">
        <v>992</v>
      </c>
      <c r="Q36" s="48">
        <f>A124837002V_Latest</f>
        <v>151.655</v>
      </c>
    </row>
    <row r="37" spans="1:17">
      <c r="A37" s="45"/>
      <c r="B37" s="45" t="s">
        <v>1005</v>
      </c>
      <c r="C37" s="48">
        <f>A124837110C_Latest</f>
        <v>28.550999999999998</v>
      </c>
      <c r="D37" s="48">
        <f>A124836318W_Latest</f>
        <v>30.683</v>
      </c>
      <c r="E37" s="48">
        <f>A124837242F_Latest</f>
        <v>24.933</v>
      </c>
      <c r="F37" s="48">
        <f>A124837374J_Latest</f>
        <v>17.832000000000001</v>
      </c>
      <c r="G37" s="48">
        <f>A124836450F_Latest</f>
        <v>13.696999999999999</v>
      </c>
      <c r="H37" s="48">
        <f>A124836582J_Latest</f>
        <v>3.3359999999999999</v>
      </c>
      <c r="I37" s="48">
        <f>A124836846A_Latest</f>
        <v>6.4290000000000003</v>
      </c>
      <c r="J37" s="48">
        <f>A124836054C_Latest</f>
        <v>2.48</v>
      </c>
      <c r="K37" s="48">
        <f>A124837638A_Latest</f>
        <v>42.235999999999997</v>
      </c>
      <c r="L37" s="48">
        <f>A124836186F_Latest</f>
        <v>32.725000000000001</v>
      </c>
      <c r="M37" s="48">
        <f>A124835790J_Latest</f>
        <v>27.481999999999999</v>
      </c>
      <c r="N37" s="48">
        <f>A124835922X_Latest</f>
        <v>25.498000000000001</v>
      </c>
      <c r="O37" s="48" t="s">
        <v>992</v>
      </c>
      <c r="P37" s="48" t="s">
        <v>992</v>
      </c>
      <c r="Q37" s="48">
        <f>A124836978C_Latest</f>
        <v>127.941</v>
      </c>
    </row>
    <row r="38" spans="1:17">
      <c r="A38" s="44" t="s">
        <v>1006</v>
      </c>
      <c r="B38" s="45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1:17">
      <c r="A39" s="45"/>
      <c r="B39" s="45" t="s">
        <v>1007</v>
      </c>
      <c r="C39" s="48">
        <f>A124837146F_Latest</f>
        <v>26.47</v>
      </c>
      <c r="D39" s="48">
        <f>A124836354F_Latest</f>
        <v>79.989000000000004</v>
      </c>
      <c r="E39" s="48">
        <f>A124837278J_Latest</f>
        <v>50.482999999999997</v>
      </c>
      <c r="F39" s="48">
        <f>A124837410F_Latest</f>
        <v>24.058</v>
      </c>
      <c r="G39" s="48">
        <f>A124836486J_Latest</f>
        <v>35.932000000000002</v>
      </c>
      <c r="H39" s="48">
        <f>A124836618X_Latest</f>
        <v>23.045000000000002</v>
      </c>
      <c r="I39" s="48">
        <f>A124836882K_Latest</f>
        <v>17.759</v>
      </c>
      <c r="J39" s="48">
        <f>A124836090L_Latest</f>
        <v>23.498999999999999</v>
      </c>
      <c r="K39" s="48">
        <f>A124837674K_Latest</f>
        <v>98.468000000000004</v>
      </c>
      <c r="L39" s="48">
        <f>A124836222C_Latest</f>
        <v>32.832999999999998</v>
      </c>
      <c r="M39" s="48">
        <f>A124835826X_Latest</f>
        <v>44.966999999999999</v>
      </c>
      <c r="N39" s="48">
        <f>A124835958A_Latest</f>
        <v>61.847999999999999</v>
      </c>
      <c r="O39" s="48">
        <f>A124836750J_Latest</f>
        <v>40.234999999999999</v>
      </c>
      <c r="P39" s="48" t="s">
        <v>992</v>
      </c>
      <c r="Q39" s="48">
        <f>A124837014C_Latest</f>
        <v>283.64400000000001</v>
      </c>
    </row>
    <row r="40" spans="1:17">
      <c r="A40" s="45"/>
      <c r="B40" s="45" t="s">
        <v>1008</v>
      </c>
      <c r="C40" s="48">
        <f>A124837066F_Latest</f>
        <v>18.007000000000001</v>
      </c>
      <c r="D40" s="48">
        <f>A124836274F_Latest</f>
        <v>66.537999999999997</v>
      </c>
      <c r="E40" s="48">
        <f>A124837198J_Latest</f>
        <v>39.484999999999999</v>
      </c>
      <c r="F40" s="48">
        <f>A124837330F_Latest</f>
        <v>51.399000000000001</v>
      </c>
      <c r="G40" s="48">
        <f>A124836406W_Latest</f>
        <v>36.826000000000001</v>
      </c>
      <c r="H40" s="48">
        <f>A124836538X_Latest</f>
        <v>46.856999999999999</v>
      </c>
      <c r="I40" s="48">
        <f>A124836802X_Latest</f>
        <v>17.367999999999999</v>
      </c>
      <c r="J40" s="48">
        <f>A124836010A_Latest</f>
        <v>38.228000000000002</v>
      </c>
      <c r="K40" s="48">
        <f>A124837594K_Latest</f>
        <v>76.286000000000001</v>
      </c>
      <c r="L40" s="48">
        <f>A124836142C_Latest</f>
        <v>25.283000000000001</v>
      </c>
      <c r="M40" s="48">
        <f>A124835746X_Latest</f>
        <v>39.954000000000001</v>
      </c>
      <c r="N40" s="48">
        <f>A124835878A_Latest</f>
        <v>90.712999999999994</v>
      </c>
      <c r="O40" s="48">
        <f>A124836670J_Latest</f>
        <v>80.296000000000006</v>
      </c>
      <c r="P40" s="48" t="s">
        <v>992</v>
      </c>
      <c r="Q40" s="48">
        <f>A124836934A_Latest</f>
        <v>316.50599999999997</v>
      </c>
    </row>
    <row r="41" spans="1:17">
      <c r="A41" s="45"/>
      <c r="B41" s="45" t="s">
        <v>1009</v>
      </c>
      <c r="C41" s="48">
        <f>A124837026L_Latest</f>
        <v>38.268000000000001</v>
      </c>
      <c r="D41" s="48">
        <f>A124836234L_Latest</f>
        <v>56.136000000000003</v>
      </c>
      <c r="E41" s="48">
        <f>A124837158R_Latest</f>
        <v>36.186</v>
      </c>
      <c r="F41" s="48">
        <f>A124837290X_Latest</f>
        <v>37.829000000000001</v>
      </c>
      <c r="G41" s="48">
        <f>A124836366R_Latest</f>
        <v>36.35</v>
      </c>
      <c r="H41" s="48">
        <f>A124836498T_Latest</f>
        <v>23.686</v>
      </c>
      <c r="I41" s="48">
        <f>A124836762T_Latest</f>
        <v>23.065999999999999</v>
      </c>
      <c r="J41" s="48">
        <f>A124835970T_Latest</f>
        <v>27.178000000000001</v>
      </c>
      <c r="K41" s="48">
        <f>A124837554T_Latest</f>
        <v>72.700999999999993</v>
      </c>
      <c r="L41" s="48">
        <f>A124836102K_Latest</f>
        <v>47.213000000000001</v>
      </c>
      <c r="M41" s="48">
        <f>A124835706F_Latest</f>
        <v>40.148000000000003</v>
      </c>
      <c r="N41" s="48">
        <f>A124835838J_Latest</f>
        <v>70.201999999999998</v>
      </c>
      <c r="O41" s="48">
        <f>A124836630R_Latest</f>
        <v>44.963000000000001</v>
      </c>
      <c r="P41" s="48" t="s">
        <v>992</v>
      </c>
      <c r="Q41" s="48">
        <f>A124836894V_Latest</f>
        <v>278.69799999999998</v>
      </c>
    </row>
    <row r="42" spans="1:17">
      <c r="A42" s="44" t="s">
        <v>1010</v>
      </c>
      <c r="B42" s="45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</row>
    <row r="43" spans="1:17">
      <c r="A43" s="45"/>
      <c r="B43" s="45" t="s">
        <v>1011</v>
      </c>
      <c r="C43" s="48">
        <f>A124837046W_Latest</f>
        <v>62.277999999999999</v>
      </c>
      <c r="D43" s="48">
        <f>A124836254W_Latest</f>
        <v>141.529</v>
      </c>
      <c r="E43" s="48">
        <f>A124837178X_Latest</f>
        <v>82.426000000000002</v>
      </c>
      <c r="F43" s="48">
        <f>A124837310W_Latest</f>
        <v>72.426000000000002</v>
      </c>
      <c r="G43" s="48">
        <f>A124836386X_Latest</f>
        <v>73.251000000000005</v>
      </c>
      <c r="H43" s="48">
        <f>A124836518R_Latest</f>
        <v>59.264000000000003</v>
      </c>
      <c r="I43" s="48">
        <f>A124836782A_Latest</f>
        <v>37.268999999999998</v>
      </c>
      <c r="J43" s="48">
        <f>A124835990A_Latest</f>
        <v>55.286999999999999</v>
      </c>
      <c r="K43" s="48">
        <f>A124837574A_Latest</f>
        <v>179.28399999999999</v>
      </c>
      <c r="L43" s="48">
        <f>A124836122V_Latest</f>
        <v>71.956000000000003</v>
      </c>
      <c r="M43" s="48">
        <f>A124835726R_Latest</f>
        <v>82.093999999999994</v>
      </c>
      <c r="N43" s="48">
        <f>A124835858T_Latest</f>
        <v>141.23599999999999</v>
      </c>
      <c r="O43" s="48">
        <f>A124836650X_Latest</f>
        <v>103.73099999999999</v>
      </c>
      <c r="P43" s="48" t="s">
        <v>992</v>
      </c>
      <c r="Q43" s="48">
        <f>A124836914T_Latest</f>
        <v>585.39099999999996</v>
      </c>
    </row>
    <row r="44" spans="1:17">
      <c r="A44" s="45"/>
      <c r="B44" s="45" t="s">
        <v>1012</v>
      </c>
      <c r="C44" s="48">
        <f>A124837090F_Latest</f>
        <v>20.468</v>
      </c>
      <c r="D44" s="48">
        <f>A124836298X_Latest</f>
        <v>61.134</v>
      </c>
      <c r="E44" s="48">
        <f>A124837222W_Latest</f>
        <v>43.728000000000002</v>
      </c>
      <c r="F44" s="48">
        <f>A124837354X_Latest</f>
        <v>40.860999999999997</v>
      </c>
      <c r="G44" s="48">
        <f>A124836430W_Latest</f>
        <v>35.856999999999999</v>
      </c>
      <c r="H44" s="48">
        <f>A124836562X_Latest</f>
        <v>34.323</v>
      </c>
      <c r="I44" s="48">
        <f>A124836826T_Latest</f>
        <v>20.922999999999998</v>
      </c>
      <c r="J44" s="48">
        <f>A124836034V_Latest</f>
        <v>33.618000000000002</v>
      </c>
      <c r="K44" s="48">
        <f>A124837618T_Latest</f>
        <v>68.171000000000006</v>
      </c>
      <c r="L44" s="48">
        <f>A124836166W_Latest</f>
        <v>33.372999999999998</v>
      </c>
      <c r="M44" s="48">
        <f>A124835770X_Latest</f>
        <v>42.975000000000001</v>
      </c>
      <c r="N44" s="48">
        <f>A124835902R_Latest</f>
        <v>81.528000000000006</v>
      </c>
      <c r="O44" s="48">
        <f>A124836694A_Latest</f>
        <v>61.764000000000003</v>
      </c>
      <c r="P44" s="48" t="s">
        <v>992</v>
      </c>
      <c r="Q44" s="48">
        <f>A124836958V_Latest</f>
        <v>293.45699999999999</v>
      </c>
    </row>
    <row r="45" spans="1:17">
      <c r="A45" s="44" t="s">
        <v>970</v>
      </c>
      <c r="B45" s="52"/>
      <c r="C45" s="49">
        <f>A124837126W_Latest</f>
        <v>82.745000000000005</v>
      </c>
      <c r="D45" s="49">
        <f>A124836334W_Latest</f>
        <v>202.66300000000001</v>
      </c>
      <c r="E45" s="49">
        <f>A124837258X_Latest</f>
        <v>126.154</v>
      </c>
      <c r="F45" s="49">
        <f>A124837390J_Latest</f>
        <v>113.286</v>
      </c>
      <c r="G45" s="49">
        <f>A124836466X_Latest</f>
        <v>109.108</v>
      </c>
      <c r="H45" s="49">
        <f>A124836598A_Latest</f>
        <v>93.587000000000003</v>
      </c>
      <c r="I45" s="49">
        <f>A124836862A_Latest</f>
        <v>58.192</v>
      </c>
      <c r="J45" s="49">
        <f>A124836070C_Latest</f>
        <v>88.905000000000001</v>
      </c>
      <c r="K45" s="49">
        <f>A124837654A_Latest</f>
        <v>247.45400000000001</v>
      </c>
      <c r="L45" s="49">
        <f>A124836202V_Latest</f>
        <v>105.32899999999999</v>
      </c>
      <c r="M45" s="49">
        <f>A124835806R_Latest</f>
        <v>125.07</v>
      </c>
      <c r="N45" s="49">
        <f>A124835938T_Latest</f>
        <v>222.76400000000001</v>
      </c>
      <c r="O45" s="49">
        <f>A124836730X_Latest</f>
        <v>165.495</v>
      </c>
      <c r="P45" s="49">
        <f>A124837522X_Latest</f>
        <v>95.820999999999998</v>
      </c>
      <c r="Q45" s="49">
        <f>A124836994C_Latest</f>
        <v>974.66899999999998</v>
      </c>
    </row>
    <row r="46" spans="1:17">
      <c r="A46" s="41" t="s">
        <v>991</v>
      </c>
      <c r="B46" s="42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>
      <c r="A47" s="44" t="s">
        <v>1013</v>
      </c>
      <c r="B47" s="45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</row>
    <row r="48" spans="1:17">
      <c r="A48" s="47"/>
      <c r="B48" s="45" t="s">
        <v>1014</v>
      </c>
      <c r="C48" s="48">
        <f>A124837098X_Latest</f>
        <v>955.67499999999995</v>
      </c>
      <c r="D48" s="48">
        <f>A124836306L_Latest</f>
        <v>2412.5889999999999</v>
      </c>
      <c r="E48" s="48">
        <f>A124837230W_Latest</f>
        <v>1055.8589999999999</v>
      </c>
      <c r="F48" s="48">
        <f>A124837362X_Latest</f>
        <v>941.33100000000002</v>
      </c>
      <c r="G48" s="48">
        <f>A124836438R_Latest</f>
        <v>1253.7090000000001</v>
      </c>
      <c r="H48" s="48">
        <f>A124836570X_Latest</f>
        <v>773.86900000000003</v>
      </c>
      <c r="I48" s="48">
        <f>A124836834T_Latest</f>
        <v>561.79899999999998</v>
      </c>
      <c r="J48" s="48">
        <f>A124836042V_Latest</f>
        <v>710.88900000000001</v>
      </c>
      <c r="K48" s="48">
        <f>A124837626T_Latest</f>
        <v>3067.9059999999999</v>
      </c>
      <c r="L48" s="48">
        <f>A124836174W_Latest</f>
        <v>994.42100000000005</v>
      </c>
      <c r="M48" s="48">
        <f>A124835778T_Latest</f>
        <v>1141.8430000000001</v>
      </c>
      <c r="N48" s="48">
        <f>A124835910R_Latest</f>
        <v>2135.404</v>
      </c>
      <c r="O48" s="48">
        <f>A124836702R_Latest</f>
        <v>1285.442</v>
      </c>
      <c r="P48" s="48" t="s">
        <v>992</v>
      </c>
      <c r="Q48" s="48">
        <f>A124836966V_Latest</f>
        <v>8672.5939999999991</v>
      </c>
    </row>
    <row r="49" spans="1:17">
      <c r="A49" s="47"/>
      <c r="B49" s="45" t="s">
        <v>1015</v>
      </c>
      <c r="C49" s="48">
        <f>A124837042L_Latest</f>
        <v>531.61900000000003</v>
      </c>
      <c r="D49" s="48">
        <f>A124836250L_Latest</f>
        <v>462.02100000000002</v>
      </c>
      <c r="E49" s="48">
        <f>A124837174R_Latest</f>
        <v>400.63299999999998</v>
      </c>
      <c r="F49" s="48">
        <f>A124837306F_Latest</f>
        <v>98.585999999999999</v>
      </c>
      <c r="G49" s="48">
        <f>A124836382R_Latest</f>
        <v>171.77500000000001</v>
      </c>
      <c r="H49" s="48">
        <f>A124836514F_Latest</f>
        <v>74.006</v>
      </c>
      <c r="I49" s="48">
        <f>A124836778K_Latest</f>
        <v>109.892</v>
      </c>
      <c r="J49" s="48">
        <f>A124835986K_Latest</f>
        <v>162.601</v>
      </c>
      <c r="K49" s="48">
        <f>A124837570T_Latest</f>
        <v>774.18399999999997</v>
      </c>
      <c r="L49" s="48">
        <f>A124836118C_Latest</f>
        <v>318.53699999999998</v>
      </c>
      <c r="M49" s="48">
        <f>A124835722F_Latest</f>
        <v>468.60899999999998</v>
      </c>
      <c r="N49" s="48">
        <f>A124835854J_Latest</f>
        <v>267.27600000000001</v>
      </c>
      <c r="O49" s="48">
        <f>A124836646J_Latest</f>
        <v>178.03100000000001</v>
      </c>
      <c r="P49" s="48" t="s">
        <v>992</v>
      </c>
      <c r="Q49" s="48">
        <f>A124836910J_Latest</f>
        <v>2011.1320000000001</v>
      </c>
    </row>
    <row r="50" spans="1:17">
      <c r="A50" s="44" t="s">
        <v>970</v>
      </c>
      <c r="B50" s="45"/>
      <c r="C50" s="49">
        <f>A124837094R_Latest</f>
        <v>1487.2950000000001</v>
      </c>
      <c r="D50" s="49">
        <f>A124836302C_Latest</f>
        <v>2874.61</v>
      </c>
      <c r="E50" s="49">
        <f>A124837226F_Latest</f>
        <v>1456.492</v>
      </c>
      <c r="F50" s="49">
        <f>A124837358J_Latest</f>
        <v>1039.9169999999999</v>
      </c>
      <c r="G50" s="49">
        <f>A124836434F_Latest</f>
        <v>1425.4839999999999</v>
      </c>
      <c r="H50" s="49">
        <f>A124836566J_Latest</f>
        <v>847.875</v>
      </c>
      <c r="I50" s="49">
        <f>A124836830J_Latest</f>
        <v>671.69</v>
      </c>
      <c r="J50" s="49">
        <f>A124836038C_Latest</f>
        <v>873.49</v>
      </c>
      <c r="K50" s="49">
        <f>A124837622J_Latest</f>
        <v>3842.09</v>
      </c>
      <c r="L50" s="49">
        <f>A124836170L_Latest</f>
        <v>1312.9580000000001</v>
      </c>
      <c r="M50" s="49">
        <f>A124835774J_Latest</f>
        <v>1610.453</v>
      </c>
      <c r="N50" s="49">
        <f>A124835906X_Latest</f>
        <v>2402.681</v>
      </c>
      <c r="O50" s="49">
        <f>A124836698K_Latest</f>
        <v>1463.472</v>
      </c>
      <c r="P50" s="49" t="s">
        <v>992</v>
      </c>
      <c r="Q50" s="49">
        <f>A124836962K_Latest</f>
        <v>10683.726000000001</v>
      </c>
    </row>
    <row r="51" spans="1:17">
      <c r="A51" s="41" t="s">
        <v>1016</v>
      </c>
      <c r="B51" s="42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>
      <c r="A52" s="44" t="s">
        <v>1017</v>
      </c>
      <c r="B52" s="45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1:17">
      <c r="A53" s="47"/>
      <c r="B53" s="45" t="s">
        <v>1018</v>
      </c>
      <c r="C53" s="48">
        <f>A124837150W_Latest</f>
        <v>910.96699999999998</v>
      </c>
      <c r="D53" s="48">
        <f>A124836358R_Latest</f>
        <v>2276.3249999999998</v>
      </c>
      <c r="E53" s="48">
        <f>A124837282X_Latest</f>
        <v>1029.827</v>
      </c>
      <c r="F53" s="48">
        <f>A124837414R_Latest</f>
        <v>893.60199999999998</v>
      </c>
      <c r="G53" s="48">
        <f>A124836490X_Latest</f>
        <v>1156.729</v>
      </c>
      <c r="H53" s="48">
        <f>A124836622R_Latest</f>
        <v>737.17899999999997</v>
      </c>
      <c r="I53" s="48">
        <f>A124836886V_Latest</f>
        <v>545.44399999999996</v>
      </c>
      <c r="J53" s="48">
        <f>A124836094W_Latest</f>
        <v>686.221</v>
      </c>
      <c r="K53" s="48">
        <f>A124837678V_Latest</f>
        <v>2901.4189999999999</v>
      </c>
      <c r="L53" s="48">
        <f>A124836226L_Latest</f>
        <v>936.16700000000003</v>
      </c>
      <c r="M53" s="48">
        <f>A124835830R_Latest</f>
        <v>1113.2090000000001</v>
      </c>
      <c r="N53" s="48">
        <f>A124835962T_Latest</f>
        <v>2015.9369999999999</v>
      </c>
      <c r="O53" s="48">
        <f>A124836754T_Latest</f>
        <v>1234.9960000000001</v>
      </c>
      <c r="P53" s="48" t="s">
        <v>992</v>
      </c>
      <c r="Q53" s="48">
        <f>A124837018L_Latest</f>
        <v>8236.2929999999997</v>
      </c>
    </row>
    <row r="54" spans="1:17">
      <c r="A54" s="47"/>
      <c r="B54" s="45" t="s">
        <v>1019</v>
      </c>
      <c r="C54" s="48">
        <f>A124837030C_Latest</f>
        <v>20.803000000000001</v>
      </c>
      <c r="D54" s="48">
        <f>A124836238W_Latest</f>
        <v>95.016000000000005</v>
      </c>
      <c r="E54" s="48">
        <f>A124837162F_Latest</f>
        <v>11.627000000000001</v>
      </c>
      <c r="F54" s="48">
        <f>A124837294J_Latest</f>
        <v>25.635999999999999</v>
      </c>
      <c r="G54" s="48">
        <f>A124836370F_Latest</f>
        <v>54.642000000000003</v>
      </c>
      <c r="H54" s="48">
        <f>A124836502W_Latest</f>
        <v>15.601000000000001</v>
      </c>
      <c r="I54" s="48">
        <f>A124836766A_Latest</f>
        <v>7.3040000000000003</v>
      </c>
      <c r="J54" s="48">
        <f>A124835974A_Latest</f>
        <v>8.3569999999999993</v>
      </c>
      <c r="K54" s="48">
        <f>A124837558A_Latest</f>
        <v>108.414</v>
      </c>
      <c r="L54" s="48">
        <f>A124836106V_Latest</f>
        <v>29.483000000000001</v>
      </c>
      <c r="M54" s="48">
        <f>A124835710W_Latest</f>
        <v>16.866</v>
      </c>
      <c r="N54" s="48">
        <f>A124835842X_Latest</f>
        <v>60.600999999999999</v>
      </c>
      <c r="O54" s="48">
        <f>A124836634X_Latest</f>
        <v>21.274999999999999</v>
      </c>
      <c r="P54" s="48" t="s">
        <v>992</v>
      </c>
      <c r="Q54" s="48">
        <f>A124836898C_Latest</f>
        <v>240.22200000000001</v>
      </c>
    </row>
    <row r="55" spans="1:17">
      <c r="A55" s="47"/>
      <c r="B55" s="45" t="s">
        <v>1020</v>
      </c>
      <c r="C55" s="48">
        <f>A124837138F_Latest</f>
        <v>22.917000000000002</v>
      </c>
      <c r="D55" s="48">
        <f>A124836346F_Latest</f>
        <v>40.274999999999999</v>
      </c>
      <c r="E55" s="48">
        <f>A124837270R_Latest</f>
        <v>13.856999999999999</v>
      </c>
      <c r="F55" s="48">
        <f>A124837402F_Latest</f>
        <v>22.094000000000001</v>
      </c>
      <c r="G55" s="48">
        <f>A124836478J_Latest</f>
        <v>42.338999999999999</v>
      </c>
      <c r="H55" s="48">
        <f>A124836610F_Latest</f>
        <v>20.831</v>
      </c>
      <c r="I55" s="48">
        <f>A124836874K_Latest</f>
        <v>9.0500000000000007</v>
      </c>
      <c r="J55" s="48">
        <f>A124836082L_Latest</f>
        <v>16.312000000000001</v>
      </c>
      <c r="K55" s="48">
        <f>A124837666K_Latest</f>
        <v>56.335000000000001</v>
      </c>
      <c r="L55" s="48">
        <f>A124836214C_Latest</f>
        <v>28.547000000000001</v>
      </c>
      <c r="M55" s="48">
        <f>A124835818X_Latest</f>
        <v>11.22</v>
      </c>
      <c r="N55" s="48">
        <f>A124835950J_Latest</f>
        <v>58.866</v>
      </c>
      <c r="O55" s="48">
        <f>A124836742J_Latest</f>
        <v>28.911999999999999</v>
      </c>
      <c r="P55" s="48" t="s">
        <v>992</v>
      </c>
      <c r="Q55" s="48">
        <f>A124837006C_Latest</f>
        <v>188.37200000000001</v>
      </c>
    </row>
    <row r="56" spans="1:17">
      <c r="A56" s="44" t="s">
        <v>1021</v>
      </c>
      <c r="B56" s="45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>
      <c r="A57" s="47"/>
      <c r="B57" s="45" t="s">
        <v>1018</v>
      </c>
      <c r="C57" s="48">
        <f>A124837150W_Latest</f>
        <v>910.96699999999998</v>
      </c>
      <c r="D57" s="48">
        <f>A124836358R_Latest</f>
        <v>2276.3249999999998</v>
      </c>
      <c r="E57" s="48">
        <f>A124837282X_Latest</f>
        <v>1029.827</v>
      </c>
      <c r="F57" s="48">
        <f>A124837414R_Latest</f>
        <v>893.60199999999998</v>
      </c>
      <c r="G57" s="48">
        <f>A124836490X_Latest</f>
        <v>1156.729</v>
      </c>
      <c r="H57" s="48">
        <f>A124836622R_Latest</f>
        <v>737.17899999999997</v>
      </c>
      <c r="I57" s="48">
        <f>A124836886V_Latest</f>
        <v>545.44399999999996</v>
      </c>
      <c r="J57" s="48">
        <f>A124836094W_Latest</f>
        <v>686.221</v>
      </c>
      <c r="K57" s="48">
        <f>A124837678V_Latest</f>
        <v>2901.4189999999999</v>
      </c>
      <c r="L57" s="48">
        <f>A124836226L_Latest</f>
        <v>936.16700000000003</v>
      </c>
      <c r="M57" s="48">
        <f>A124835830R_Latest</f>
        <v>1113.2090000000001</v>
      </c>
      <c r="N57" s="48">
        <f>A124835962T_Latest</f>
        <v>2015.9369999999999</v>
      </c>
      <c r="O57" s="48">
        <f>A124836754T_Latest</f>
        <v>1234.9960000000001</v>
      </c>
      <c r="P57" s="48" t="s">
        <v>992</v>
      </c>
      <c r="Q57" s="48">
        <f>A124837018L_Latest</f>
        <v>8236.2929999999997</v>
      </c>
    </row>
    <row r="58" spans="1:17">
      <c r="A58" s="47"/>
      <c r="B58" s="45" t="s">
        <v>1022</v>
      </c>
      <c r="C58" s="48">
        <f>A124837142W_Latest</f>
        <v>25.292999999999999</v>
      </c>
      <c r="D58" s="48">
        <f>A124836350W_Latest</f>
        <v>108.68600000000001</v>
      </c>
      <c r="E58" s="48">
        <f>A124837274X_Latest</f>
        <v>12.268000000000001</v>
      </c>
      <c r="F58" s="48">
        <f>A124837406R_Latest</f>
        <v>25.169</v>
      </c>
      <c r="G58" s="48">
        <f>A124836482X_Latest</f>
        <v>47.677</v>
      </c>
      <c r="H58" s="48">
        <f>A124836614R_Latest</f>
        <v>12.821</v>
      </c>
      <c r="I58" s="48">
        <f>A124836878V_Latest</f>
        <v>8.1720000000000006</v>
      </c>
      <c r="J58" s="48">
        <f>A124836086W_Latest</f>
        <v>10.685</v>
      </c>
      <c r="K58" s="48">
        <f>A124837670A_Latest</f>
        <v>127.79900000000001</v>
      </c>
      <c r="L58" s="48">
        <f>A124836218L_Latest</f>
        <v>27.951000000000001</v>
      </c>
      <c r="M58" s="48">
        <f>A124835822R_Latest</f>
        <v>16.172000000000001</v>
      </c>
      <c r="N58" s="48">
        <f>A124835954T_Latest</f>
        <v>57.420999999999999</v>
      </c>
      <c r="O58" s="48">
        <f>A124836746T_Latest</f>
        <v>21.43</v>
      </c>
      <c r="P58" s="48" t="s">
        <v>992</v>
      </c>
      <c r="Q58" s="48">
        <f>A124837010V_Latest</f>
        <v>252.12299999999999</v>
      </c>
    </row>
    <row r="59" spans="1:17">
      <c r="A59" s="47"/>
      <c r="B59" s="45" t="s">
        <v>1023</v>
      </c>
      <c r="C59" s="48">
        <f>A124837034L_Latest</f>
        <v>6.66</v>
      </c>
      <c r="D59" s="48">
        <f>A124836242L_Latest</f>
        <v>6.0469999999999997</v>
      </c>
      <c r="E59" s="48">
        <f>A124837166R_Latest</f>
        <v>6.9790000000000001</v>
      </c>
      <c r="F59" s="48">
        <f>A124837298T_Latest</f>
        <v>15.423999999999999</v>
      </c>
      <c r="G59" s="48">
        <f>A124836374R_Latest</f>
        <v>34.911999999999999</v>
      </c>
      <c r="H59" s="48">
        <f>A124836506F_Latest</f>
        <v>18.657</v>
      </c>
      <c r="I59" s="48">
        <f>A124836770T_Latest</f>
        <v>4.4930000000000003</v>
      </c>
      <c r="J59" s="48">
        <f>A124835978K_Latest</f>
        <v>8.3610000000000007</v>
      </c>
      <c r="K59" s="48">
        <f>A124837562T_Latest</f>
        <v>9.4559999999999995</v>
      </c>
      <c r="L59" s="48">
        <f>A124836110K_Latest</f>
        <v>18.736999999999998</v>
      </c>
      <c r="M59" s="48">
        <f>A124835714F_Latest</f>
        <v>4.8689999999999998</v>
      </c>
      <c r="N59" s="48">
        <f>A124835846J_Latest</f>
        <v>46.045999999999999</v>
      </c>
      <c r="O59" s="48">
        <f>A124836638J_Latest</f>
        <v>22.425999999999998</v>
      </c>
      <c r="P59" s="48" t="s">
        <v>992</v>
      </c>
      <c r="Q59" s="48">
        <f>A124836902J_Latest</f>
        <v>101.53400000000001</v>
      </c>
    </row>
    <row r="60" spans="1:17">
      <c r="A60" s="47"/>
      <c r="B60" s="45" t="s">
        <v>1024</v>
      </c>
      <c r="C60" s="48">
        <f>A124837070W_Latest</f>
        <v>11.252000000000001</v>
      </c>
      <c r="D60" s="48">
        <f>A124836278R_Latest</f>
        <v>20.558</v>
      </c>
      <c r="E60" s="48">
        <f>A124837202L_Latest</f>
        <v>6.2370000000000001</v>
      </c>
      <c r="F60" s="48">
        <f>A124837334R_Latest</f>
        <v>6.165</v>
      </c>
      <c r="G60" s="48">
        <f>A124836410L_Latest</f>
        <v>13.840999999999999</v>
      </c>
      <c r="H60" s="48">
        <f>A124836542R_Latest</f>
        <v>4.9539999999999997</v>
      </c>
      <c r="I60" s="48">
        <f>A124836806J_Latest</f>
        <v>2.8380000000000001</v>
      </c>
      <c r="J60" s="48">
        <f>A124836014K_Latest</f>
        <v>3.1320000000000001</v>
      </c>
      <c r="K60" s="48">
        <f>A124837598V_Latest</f>
        <v>27.231000000000002</v>
      </c>
      <c r="L60" s="48">
        <f>A124836146L_Latest</f>
        <v>11.266999999999999</v>
      </c>
      <c r="M60" s="48">
        <f>A124835750R_Latest</f>
        <v>7.0449999999999999</v>
      </c>
      <c r="N60" s="48">
        <f>A124835882T_Latest</f>
        <v>14.859</v>
      </c>
      <c r="O60" s="48">
        <f>A124836674T_Latest</f>
        <v>6.3310000000000004</v>
      </c>
      <c r="P60" s="48" t="s">
        <v>992</v>
      </c>
      <c r="Q60" s="48">
        <f>A124836938K_Latest</f>
        <v>69.561000000000007</v>
      </c>
    </row>
    <row r="61" spans="1:17">
      <c r="A61" s="44" t="s">
        <v>1025</v>
      </c>
      <c r="B61" s="45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1:17">
      <c r="A62" s="47"/>
      <c r="B62" s="45" t="s">
        <v>1026</v>
      </c>
      <c r="C62" s="48">
        <f>A124837102C_Latest</f>
        <v>718.16800000000001</v>
      </c>
      <c r="D62" s="48">
        <f>A124836310C_Latest</f>
        <v>1810.8230000000001</v>
      </c>
      <c r="E62" s="48">
        <f>A124837234F_Latest</f>
        <v>808.20699999999999</v>
      </c>
      <c r="F62" s="48">
        <f>A124837366J_Latest</f>
        <v>608.40499999999997</v>
      </c>
      <c r="G62" s="48">
        <f>A124836442F_Latest</f>
        <v>975.721</v>
      </c>
      <c r="H62" s="48">
        <f>A124836574J_Latest</f>
        <v>480.88900000000001</v>
      </c>
      <c r="I62" s="48">
        <f>A124836838A_Latest</f>
        <v>408.61700000000002</v>
      </c>
      <c r="J62" s="48">
        <f>A124836046C_Latest</f>
        <v>481.62400000000002</v>
      </c>
      <c r="K62" s="48">
        <f>A124837630J_Latest</f>
        <v>2312.585</v>
      </c>
      <c r="L62" s="48">
        <f>A124836178F_Latest</f>
        <v>749.23</v>
      </c>
      <c r="M62" s="48">
        <f>A124835782J_Latest</f>
        <v>863.82600000000002</v>
      </c>
      <c r="N62" s="48">
        <f>A124835914X_Latest</f>
        <v>1523.569</v>
      </c>
      <c r="O62" s="48">
        <f>A124836706X_Latest</f>
        <v>814.06399999999996</v>
      </c>
      <c r="P62" s="48" t="s">
        <v>992</v>
      </c>
      <c r="Q62" s="48">
        <f>A124836970K_Latest</f>
        <v>6298.24</v>
      </c>
    </row>
    <row r="63" spans="1:17">
      <c r="A63" s="47"/>
      <c r="B63" s="45" t="s">
        <v>1027</v>
      </c>
      <c r="C63" s="48">
        <f>A124837154F_Latest</f>
        <v>77.3</v>
      </c>
      <c r="D63" s="48">
        <f>A124836362F_Latest</f>
        <v>173.75200000000001</v>
      </c>
      <c r="E63" s="48">
        <f>A124837286J_Latest</f>
        <v>44.904000000000003</v>
      </c>
      <c r="F63" s="48">
        <f>A124837418X_Latest</f>
        <v>81.105999999999995</v>
      </c>
      <c r="G63" s="48">
        <f>A124836494J_Latest</f>
        <v>89.927000000000007</v>
      </c>
      <c r="H63" s="48">
        <f>A124836626X_Latest</f>
        <v>58.805</v>
      </c>
      <c r="I63" s="48">
        <f>A124836890K_Latest</f>
        <v>27.178000000000001</v>
      </c>
      <c r="J63" s="48">
        <f>A124836098F_Latest</f>
        <v>47.274000000000001</v>
      </c>
      <c r="K63" s="48">
        <f>A124837682K_Latest</f>
        <v>219.08799999999999</v>
      </c>
      <c r="L63" s="48">
        <f>A124836230C_Latest</f>
        <v>80.456000000000003</v>
      </c>
      <c r="M63" s="48">
        <f>A124835834X_Latest</f>
        <v>57.354999999999997</v>
      </c>
      <c r="N63" s="48">
        <f>A124835966A_Latest</f>
        <v>149.917</v>
      </c>
      <c r="O63" s="48">
        <f>A124836758A_Latest</f>
        <v>89.218000000000004</v>
      </c>
      <c r="P63" s="48" t="s">
        <v>992</v>
      </c>
      <c r="Q63" s="48">
        <f>A124837022C_Latest</f>
        <v>600.42899999999997</v>
      </c>
    </row>
    <row r="64" spans="1:17">
      <c r="A64" s="47"/>
      <c r="B64" s="45" t="s">
        <v>1028</v>
      </c>
      <c r="C64" s="48">
        <f>A124837038W_Latest</f>
        <v>45.966999999999999</v>
      </c>
      <c r="D64" s="48">
        <f>A124836246W_Latest</f>
        <v>159.602</v>
      </c>
      <c r="E64" s="48">
        <f>A124837170F_Latest</f>
        <v>55.973999999999997</v>
      </c>
      <c r="F64" s="48">
        <f>A124837302W_Latest</f>
        <v>81.445999999999998</v>
      </c>
      <c r="G64" s="48">
        <f>A124836378X_Latest</f>
        <v>75.772000000000006</v>
      </c>
      <c r="H64" s="48">
        <f>A124836510W_Latest</f>
        <v>66.203000000000003</v>
      </c>
      <c r="I64" s="48">
        <f>A124836774A_Latest</f>
        <v>30.408000000000001</v>
      </c>
      <c r="J64" s="48">
        <f>A124835982A_Latest</f>
        <v>44.39</v>
      </c>
      <c r="K64" s="48">
        <f>A124837566A_Latest</f>
        <v>184.67599999999999</v>
      </c>
      <c r="L64" s="48">
        <f>A124836114V_Latest</f>
        <v>53.177999999999997</v>
      </c>
      <c r="M64" s="48">
        <f>A124835718R_Latest</f>
        <v>64.507000000000005</v>
      </c>
      <c r="N64" s="48">
        <f>A124835850X_Latest</f>
        <v>148.20599999999999</v>
      </c>
      <c r="O64" s="48">
        <f>A124836642X_Latest</f>
        <v>107.565</v>
      </c>
      <c r="P64" s="48" t="s">
        <v>992</v>
      </c>
      <c r="Q64" s="48">
        <f>A124836906T_Latest</f>
        <v>560.12800000000004</v>
      </c>
    </row>
    <row r="65" spans="1:17">
      <c r="A65" s="47"/>
      <c r="B65" s="45" t="s">
        <v>1029</v>
      </c>
      <c r="C65" s="48">
        <f>A124837114L_Latest</f>
        <v>114.24</v>
      </c>
      <c r="D65" s="48">
        <f>A124836322L_Latest</f>
        <v>268.41300000000001</v>
      </c>
      <c r="E65" s="48">
        <f>A124837246R_Latest</f>
        <v>146.774</v>
      </c>
      <c r="F65" s="48">
        <f>A124837378T_Latest</f>
        <v>170.37299999999999</v>
      </c>
      <c r="G65" s="48">
        <f>A124836454R_Latest</f>
        <v>112.289</v>
      </c>
      <c r="H65" s="48">
        <f>A124836586T_Latest</f>
        <v>167.97200000000001</v>
      </c>
      <c r="I65" s="48">
        <f>A124836850T_Latest</f>
        <v>95.594999999999999</v>
      </c>
      <c r="J65" s="48">
        <f>A124836058L_Latest</f>
        <v>137.601</v>
      </c>
      <c r="K65" s="48">
        <f>A124837642T_Latest</f>
        <v>351.55599999999998</v>
      </c>
      <c r="L65" s="48">
        <f>A124836190W_Latest</f>
        <v>111.557</v>
      </c>
      <c r="M65" s="48">
        <f>A124835794T_Latest</f>
        <v>156.155</v>
      </c>
      <c r="N65" s="48">
        <f>A124835926J_Latest</f>
        <v>313.71199999999999</v>
      </c>
      <c r="O65" s="48">
        <f>A124836718J_Latest</f>
        <v>274.59399999999999</v>
      </c>
      <c r="P65" s="48" t="s">
        <v>992</v>
      </c>
      <c r="Q65" s="48">
        <f>A124836982V_Latest</f>
        <v>1213.796</v>
      </c>
    </row>
    <row r="66" spans="1:17">
      <c r="A66" s="44" t="s">
        <v>1030</v>
      </c>
      <c r="B66" s="45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</row>
    <row r="67" spans="1:17">
      <c r="A67" s="47"/>
      <c r="B67" s="45" t="s">
        <v>1031</v>
      </c>
      <c r="C67" s="48">
        <f>A124837118W_Latest</f>
        <v>181.88</v>
      </c>
      <c r="D67" s="48">
        <f>A124836326W_Latest</f>
        <v>460.29599999999999</v>
      </c>
      <c r="E67" s="48">
        <f>A124837250F_Latest</f>
        <v>109.86</v>
      </c>
      <c r="F67" s="48">
        <f>A124837382J_Latest</f>
        <v>134.803</v>
      </c>
      <c r="G67" s="48">
        <f>A124836458X_Latest</f>
        <v>220.005</v>
      </c>
      <c r="H67" s="48">
        <f>A124836590J_Latest</f>
        <v>94.581000000000003</v>
      </c>
      <c r="I67" s="48">
        <f>A124836854A_Latest</f>
        <v>53.86</v>
      </c>
      <c r="J67" s="48">
        <f>A124836062C_Latest</f>
        <v>65.475999999999999</v>
      </c>
      <c r="K67" s="48">
        <f>A124837646A_Latest</f>
        <v>582.04499999999996</v>
      </c>
      <c r="L67" s="48">
        <f>A124836194F_Latest</f>
        <v>179.239</v>
      </c>
      <c r="M67" s="48">
        <f>A124835798A_Latest</f>
        <v>141.25800000000001</v>
      </c>
      <c r="N67" s="48">
        <f>A124835930X_Latest</f>
        <v>290.79300000000001</v>
      </c>
      <c r="O67" s="48">
        <f>A124836722X_Latest</f>
        <v>121.044</v>
      </c>
      <c r="P67" s="48" t="s">
        <v>992</v>
      </c>
      <c r="Q67" s="48">
        <f>A124836986C_Latest</f>
        <v>1326.4169999999999</v>
      </c>
    </row>
    <row r="68" spans="1:17">
      <c r="A68" s="47"/>
      <c r="B68" s="45" t="s">
        <v>1032</v>
      </c>
      <c r="C68" s="48">
        <f>A124837058F_Latest</f>
        <v>773.79600000000005</v>
      </c>
      <c r="D68" s="48">
        <f>A124836266F_Latest</f>
        <v>1952.2940000000001</v>
      </c>
      <c r="E68" s="48">
        <f>A124837190R_Latest</f>
        <v>946</v>
      </c>
      <c r="F68" s="48">
        <f>A124837322F_Latest</f>
        <v>806.52800000000002</v>
      </c>
      <c r="G68" s="48">
        <f>A124836398J_Latest</f>
        <v>1033.704</v>
      </c>
      <c r="H68" s="48">
        <f>A124836530F_Latest</f>
        <v>679.28899999999999</v>
      </c>
      <c r="I68" s="48">
        <f>A124836794K_Latest</f>
        <v>507.93799999999999</v>
      </c>
      <c r="J68" s="48">
        <f>A124836002A_Latest</f>
        <v>645.41399999999999</v>
      </c>
      <c r="K68" s="48">
        <f>A124837586K_Latest</f>
        <v>2485.8609999999999</v>
      </c>
      <c r="L68" s="48">
        <f>A124836134C_Latest</f>
        <v>815.18200000000002</v>
      </c>
      <c r="M68" s="48">
        <f>A124835738X_Latest</f>
        <v>1000.585</v>
      </c>
      <c r="N68" s="48">
        <f>A124835870J_Latest</f>
        <v>1844.6110000000001</v>
      </c>
      <c r="O68" s="48">
        <f>A124836662J_Latest</f>
        <v>1164.3969999999999</v>
      </c>
      <c r="P68" s="48" t="s">
        <v>992</v>
      </c>
      <c r="Q68" s="48">
        <f>A124836926A_Latest</f>
        <v>7346.1760000000004</v>
      </c>
    </row>
    <row r="69" spans="1:17">
      <c r="A69" s="44" t="s">
        <v>970</v>
      </c>
      <c r="B69" s="45"/>
      <c r="C69" s="49">
        <f>A124837098X_Latest</f>
        <v>955.67499999999995</v>
      </c>
      <c r="D69" s="49">
        <f>A124836306L_Latest</f>
        <v>2412.5889999999999</v>
      </c>
      <c r="E69" s="49">
        <f>A124837230W_Latest</f>
        <v>1055.8589999999999</v>
      </c>
      <c r="F69" s="49">
        <f>A124837362X_Latest</f>
        <v>941.33100000000002</v>
      </c>
      <c r="G69" s="49">
        <f>A124836438R_Latest</f>
        <v>1253.7090000000001</v>
      </c>
      <c r="H69" s="49">
        <f>A124836570X_Latest</f>
        <v>773.86900000000003</v>
      </c>
      <c r="I69" s="49">
        <f>A124836834T_Latest</f>
        <v>561.79899999999998</v>
      </c>
      <c r="J69" s="49">
        <f>A124836042V_Latest</f>
        <v>710.88900000000001</v>
      </c>
      <c r="K69" s="49">
        <f>A124837626T_Latest</f>
        <v>3067.9059999999999</v>
      </c>
      <c r="L69" s="49">
        <f>A124836174W_Latest</f>
        <v>994.42100000000005</v>
      </c>
      <c r="M69" s="49">
        <f>A124835778T_Latest</f>
        <v>1141.8430000000001</v>
      </c>
      <c r="N69" s="49">
        <f>A124835910R_Latest</f>
        <v>2135.404</v>
      </c>
      <c r="O69" s="49">
        <f>A124836702R_Latest</f>
        <v>1285.442</v>
      </c>
      <c r="P69" s="49" t="s">
        <v>992</v>
      </c>
      <c r="Q69" s="49">
        <f>A124836966V_Latest</f>
        <v>8672.5939999999991</v>
      </c>
    </row>
  </sheetData>
  <mergeCells count="6">
    <mergeCell ref="Q9:Q10"/>
    <mergeCell ref="B6:L6"/>
    <mergeCell ref="A8:H8"/>
    <mergeCell ref="C9:J9"/>
    <mergeCell ref="K9:O9"/>
    <mergeCell ref="P9:P10"/>
  </mergeCells>
  <pageMargins left="0.74803149606299213" right="0.74803149606299213" top="0.98425196850393704" bottom="0.98425196850393704" header="0.51181102362204722" footer="0.51181102362204722"/>
  <pageSetup paperSize="8" scale="45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FA890-2BD8-42BC-95E9-DAFA4BF24AAB}">
  <sheetPr>
    <pageSetUpPr fitToPage="1"/>
  </sheetPr>
  <dimension ref="A1:XFD69"/>
  <sheetViews>
    <sheetView zoomScaleNormal="100" workbookViewId="0">
      <pane xSplit="2" ySplit="11" topLeftCell="C12" activePane="bottomRight" state="frozen"/>
      <selection activeCell="Z1" sqref="Z1"/>
      <selection pane="topRight" activeCell="Z1" sqref="Z1"/>
      <selection pane="bottomLeft" activeCell="Z1" sqref="Z1"/>
      <selection pane="bottomRight"/>
    </sheetView>
  </sheetViews>
  <sheetFormatPr defaultRowHeight="15" customHeight="1"/>
  <cols>
    <col min="1" max="1" width="3" customWidth="1"/>
    <col min="2" max="2" width="65.28515625" customWidth="1"/>
    <col min="3" max="17" width="14.7109375" customWidth="1"/>
    <col min="227" max="238" width="9.140625" customWidth="1"/>
    <col min="242" max="242" width="9.140625" customWidth="1"/>
    <col min="483" max="494" width="9.140625" customWidth="1"/>
    <col min="498" max="498" width="9.140625" customWidth="1"/>
    <col min="739" max="750" width="9.140625" customWidth="1"/>
    <col min="754" max="754" width="9.140625" customWidth="1"/>
    <col min="995" max="1006" width="9.140625" customWidth="1"/>
    <col min="1010" max="1010" width="9.140625" customWidth="1"/>
    <col min="1251" max="1262" width="9.140625" customWidth="1"/>
    <col min="1266" max="1266" width="9.140625" customWidth="1"/>
    <col min="1507" max="1518" width="9.140625" customWidth="1"/>
    <col min="1522" max="1522" width="9.140625" customWidth="1"/>
    <col min="1763" max="1774" width="9.140625" customWidth="1"/>
    <col min="1778" max="1778" width="9.140625" customWidth="1"/>
    <col min="2019" max="2030" width="9.140625" customWidth="1"/>
    <col min="2034" max="2034" width="9.140625" customWidth="1"/>
    <col min="2275" max="2286" width="9.140625" customWidth="1"/>
    <col min="2290" max="2290" width="9.140625" customWidth="1"/>
    <col min="2531" max="2542" width="9.140625" customWidth="1"/>
    <col min="2546" max="2546" width="9.140625" customWidth="1"/>
    <col min="2787" max="2798" width="9.140625" customWidth="1"/>
    <col min="2802" max="2802" width="9.140625" customWidth="1"/>
    <col min="3043" max="3054" width="9.140625" customWidth="1"/>
    <col min="3058" max="3058" width="9.140625" customWidth="1"/>
    <col min="3299" max="3310" width="9.140625" customWidth="1"/>
    <col min="3314" max="3314" width="9.140625" customWidth="1"/>
    <col min="3555" max="3566" width="9.140625" customWidth="1"/>
    <col min="3570" max="3570" width="9.140625" customWidth="1"/>
    <col min="3811" max="3822" width="9.140625" customWidth="1"/>
    <col min="3826" max="3826" width="9.140625" customWidth="1"/>
    <col min="4067" max="4078" width="9.140625" customWidth="1"/>
    <col min="4082" max="4082" width="9.140625" customWidth="1"/>
    <col min="4323" max="4334" width="9.140625" customWidth="1"/>
    <col min="4338" max="4338" width="9.140625" customWidth="1"/>
    <col min="4579" max="4590" width="9.140625" customWidth="1"/>
    <col min="4594" max="4594" width="9.140625" customWidth="1"/>
    <col min="4835" max="4846" width="9.140625" customWidth="1"/>
    <col min="4850" max="4850" width="9.140625" customWidth="1"/>
    <col min="5091" max="5102" width="9.140625" customWidth="1"/>
    <col min="5106" max="5106" width="9.140625" customWidth="1"/>
    <col min="5347" max="5358" width="9.140625" customWidth="1"/>
    <col min="5362" max="5362" width="9.140625" customWidth="1"/>
    <col min="5603" max="5614" width="9.140625" customWidth="1"/>
    <col min="5618" max="5618" width="9.140625" customWidth="1"/>
    <col min="5859" max="5870" width="9.140625" customWidth="1"/>
    <col min="5874" max="5874" width="9.140625" customWidth="1"/>
    <col min="6115" max="6126" width="9.140625" customWidth="1"/>
    <col min="6130" max="6130" width="9.140625" customWidth="1"/>
    <col min="6371" max="6382" width="9.140625" customWidth="1"/>
    <col min="6386" max="6386" width="9.140625" customWidth="1"/>
    <col min="6627" max="6638" width="9.140625" customWidth="1"/>
    <col min="6642" max="6642" width="9.140625" customWidth="1"/>
    <col min="6883" max="6894" width="9.140625" customWidth="1"/>
    <col min="6898" max="6898" width="9.140625" customWidth="1"/>
    <col min="7139" max="7150" width="9.140625" customWidth="1"/>
    <col min="7154" max="7154" width="9.140625" customWidth="1"/>
    <col min="7395" max="7406" width="9.140625" customWidth="1"/>
    <col min="7410" max="7410" width="9.140625" customWidth="1"/>
    <col min="7651" max="7662" width="9.140625" customWidth="1"/>
    <col min="7666" max="7666" width="9.140625" customWidth="1"/>
    <col min="7907" max="7918" width="9.140625" customWidth="1"/>
    <col min="7922" max="7922" width="9.140625" customWidth="1"/>
    <col min="8163" max="8174" width="9.140625" customWidth="1"/>
    <col min="8178" max="8178" width="9.140625" customWidth="1"/>
    <col min="8419" max="8430" width="9.140625" customWidth="1"/>
    <col min="8434" max="8434" width="9.140625" customWidth="1"/>
    <col min="8675" max="8686" width="9.140625" customWidth="1"/>
    <col min="8690" max="8690" width="9.140625" customWidth="1"/>
    <col min="8931" max="8942" width="9.140625" customWidth="1"/>
    <col min="8946" max="8946" width="9.140625" customWidth="1"/>
    <col min="9187" max="9198" width="9.140625" customWidth="1"/>
    <col min="9202" max="9202" width="9.140625" customWidth="1"/>
    <col min="9443" max="9454" width="9.140625" customWidth="1"/>
    <col min="9458" max="9458" width="9.140625" customWidth="1"/>
    <col min="9699" max="9710" width="9.140625" customWidth="1"/>
    <col min="9714" max="9714" width="9.140625" customWidth="1"/>
    <col min="9955" max="9966" width="9.140625" customWidth="1"/>
    <col min="9970" max="9970" width="9.140625" customWidth="1"/>
    <col min="10211" max="10222" width="9.140625" customWidth="1"/>
    <col min="10226" max="10226" width="9.140625" customWidth="1"/>
    <col min="10467" max="10478" width="9.140625" customWidth="1"/>
    <col min="10482" max="10482" width="9.140625" customWidth="1"/>
    <col min="10723" max="10734" width="9.140625" customWidth="1"/>
    <col min="10738" max="10738" width="9.140625" customWidth="1"/>
    <col min="10979" max="10990" width="9.140625" customWidth="1"/>
    <col min="10994" max="10994" width="9.140625" customWidth="1"/>
    <col min="11235" max="11246" width="9.140625" customWidth="1"/>
    <col min="11250" max="11250" width="9.140625" customWidth="1"/>
    <col min="11491" max="11502" width="9.140625" customWidth="1"/>
    <col min="11506" max="11506" width="9.140625" customWidth="1"/>
    <col min="11747" max="11758" width="9.140625" customWidth="1"/>
    <col min="11762" max="11762" width="9.140625" customWidth="1"/>
    <col min="12003" max="12014" width="9.140625" customWidth="1"/>
    <col min="12018" max="12018" width="9.140625" customWidth="1"/>
    <col min="12259" max="12270" width="9.140625" customWidth="1"/>
    <col min="12274" max="12274" width="9.140625" customWidth="1"/>
    <col min="12515" max="12526" width="9.140625" customWidth="1"/>
    <col min="12530" max="12530" width="9.140625" customWidth="1"/>
    <col min="12771" max="12782" width="9.140625" customWidth="1"/>
    <col min="12786" max="12786" width="9.140625" customWidth="1"/>
    <col min="13027" max="13038" width="9.140625" customWidth="1"/>
    <col min="13042" max="13042" width="9.140625" customWidth="1"/>
    <col min="13283" max="13294" width="9.140625" customWidth="1"/>
    <col min="13298" max="13298" width="9.140625" customWidth="1"/>
    <col min="13539" max="13550" width="9.140625" customWidth="1"/>
    <col min="13554" max="13554" width="9.140625" customWidth="1"/>
    <col min="13795" max="13806" width="9.140625" customWidth="1"/>
    <col min="13810" max="13810" width="9.140625" customWidth="1"/>
    <col min="14051" max="14062" width="9.140625" customWidth="1"/>
    <col min="14066" max="14066" width="9.140625" customWidth="1"/>
    <col min="14307" max="14318" width="9.140625" customWidth="1"/>
    <col min="14322" max="14322" width="9.140625" customWidth="1"/>
    <col min="14563" max="14574" width="9.140625" customWidth="1"/>
    <col min="14578" max="14578" width="9.140625" customWidth="1"/>
    <col min="14819" max="14830" width="9.140625" customWidth="1"/>
    <col min="14834" max="14834" width="9.140625" customWidth="1"/>
    <col min="15075" max="15086" width="9.140625" customWidth="1"/>
    <col min="15090" max="15090" width="9.140625" customWidth="1"/>
    <col min="15331" max="15342" width="9.140625" customWidth="1"/>
    <col min="15346" max="15346" width="9.140625" customWidth="1"/>
    <col min="15587" max="15598" width="9.140625" customWidth="1"/>
    <col min="15602" max="15602" width="9.140625" customWidth="1"/>
    <col min="15843" max="15854" width="9.140625" customWidth="1"/>
    <col min="15858" max="15858" width="9.140625" customWidth="1"/>
    <col min="16099" max="16110" width="9.140625" customWidth="1"/>
    <col min="16114" max="16114" width="9.140625" customWidth="1"/>
  </cols>
  <sheetData>
    <row r="1" spans="1:32" s="53" customFormat="1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s="54" customFormat="1" ht="15.95" customHeight="1">
      <c r="A2" s="21"/>
      <c r="B2" s="32" t="s">
        <v>944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s="54" customFormat="1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s="54" customFormat="1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s="54" customFormat="1" ht="15.95" customHeight="1">
      <c r="A5" s="31"/>
      <c r="B5" s="33" t="s">
        <v>945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s="54" customFormat="1" ht="15.95" customHeight="1">
      <c r="A6" s="31"/>
      <c r="B6" s="69" t="str">
        <f>Contents!B6</f>
        <v>Table 20. Change in employment characteristics of persons employed last year by occupation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31"/>
      <c r="N6" s="31"/>
      <c r="O6" s="31"/>
      <c r="P6" s="31"/>
      <c r="Q6" s="31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s="54" customFormat="1" ht="15.95" customHeight="1">
      <c r="A7" s="31"/>
      <c r="B7" s="34" t="str">
        <f>Contents!B7</f>
        <v>Released at 11:30 am (Canberra time) Wed 7 Jul 2021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s="55" customFormat="1" ht="15.75" customHeight="1">
      <c r="A8" s="70" t="str">
        <f>Contents!C12</f>
        <v>Table 20.2 - Time Series IDs</v>
      </c>
      <c r="B8" s="70"/>
      <c r="C8" s="70"/>
      <c r="D8" s="70"/>
      <c r="E8" s="70"/>
      <c r="F8" s="70"/>
      <c r="G8" s="70"/>
      <c r="H8" s="70"/>
      <c r="I8" s="35"/>
      <c r="J8" s="36"/>
      <c r="K8" s="37"/>
      <c r="L8" s="37"/>
      <c r="M8" s="37"/>
      <c r="N8" s="37"/>
      <c r="O8" s="37"/>
      <c r="P8" s="37"/>
      <c r="Q8" s="37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s="56" customFormat="1" ht="15" customHeight="1">
      <c r="A9" s="38"/>
      <c r="B9" s="38"/>
      <c r="C9" s="71" t="s">
        <v>967</v>
      </c>
      <c r="D9" s="71"/>
      <c r="E9" s="71"/>
      <c r="F9" s="71"/>
      <c r="G9" s="71"/>
      <c r="H9" s="71"/>
      <c r="I9" s="71"/>
      <c r="J9" s="71"/>
      <c r="K9" s="71" t="s">
        <v>968</v>
      </c>
      <c r="L9" s="71"/>
      <c r="M9" s="71"/>
      <c r="N9" s="71"/>
      <c r="O9" s="71"/>
      <c r="P9" s="72" t="s">
        <v>969</v>
      </c>
      <c r="Q9" s="68" t="s">
        <v>970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s="56" customFormat="1" ht="33.75">
      <c r="A10" s="38"/>
      <c r="B10" s="38"/>
      <c r="C10" s="39" t="s">
        <v>971</v>
      </c>
      <c r="D10" s="39" t="s">
        <v>972</v>
      </c>
      <c r="E10" s="39" t="s">
        <v>973</v>
      </c>
      <c r="F10" s="39" t="s">
        <v>974</v>
      </c>
      <c r="G10" s="39" t="s">
        <v>975</v>
      </c>
      <c r="H10" s="39" t="s">
        <v>976</v>
      </c>
      <c r="I10" s="39" t="s">
        <v>977</v>
      </c>
      <c r="J10" s="39" t="s">
        <v>978</v>
      </c>
      <c r="K10" s="39" t="s">
        <v>979</v>
      </c>
      <c r="L10" s="39" t="s">
        <v>980</v>
      </c>
      <c r="M10" s="39" t="s">
        <v>981</v>
      </c>
      <c r="N10" s="39" t="s">
        <v>982</v>
      </c>
      <c r="O10" s="39" t="s">
        <v>983</v>
      </c>
      <c r="P10" s="72"/>
      <c r="Q10" s="68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s="56" customFormat="1">
      <c r="A11" s="38"/>
      <c r="B11" s="38"/>
      <c r="C11" s="40" t="s">
        <v>984</v>
      </c>
      <c r="D11" s="40" t="s">
        <v>984</v>
      </c>
      <c r="E11" s="40" t="s">
        <v>984</v>
      </c>
      <c r="F11" s="40" t="s">
        <v>984</v>
      </c>
      <c r="G11" s="40" t="s">
        <v>984</v>
      </c>
      <c r="H11" s="40" t="s">
        <v>984</v>
      </c>
      <c r="I11" s="40" t="s">
        <v>984</v>
      </c>
      <c r="J11" s="40" t="s">
        <v>984</v>
      </c>
      <c r="K11" s="40" t="s">
        <v>984</v>
      </c>
      <c r="L11" s="40" t="s">
        <v>984</v>
      </c>
      <c r="M11" s="40" t="s">
        <v>984</v>
      </c>
      <c r="N11" s="40" t="s">
        <v>984</v>
      </c>
      <c r="O11" s="40" t="s">
        <v>984</v>
      </c>
      <c r="P11" s="40" t="s">
        <v>984</v>
      </c>
      <c r="Q11" s="40" t="s">
        <v>984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s="56" customFormat="1">
      <c r="A12" s="41" t="s">
        <v>985</v>
      </c>
      <c r="B12" s="42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8"/>
      <c r="Q12" s="57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s="59" customFormat="1">
      <c r="A13" s="44" t="s">
        <v>986</v>
      </c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s="59" customFormat="1">
      <c r="A14" s="47"/>
      <c r="B14" s="45" t="s">
        <v>987</v>
      </c>
      <c r="C14" s="19" t="s">
        <v>263</v>
      </c>
      <c r="D14" s="19" t="s">
        <v>296</v>
      </c>
      <c r="E14" s="19" t="s">
        <v>329</v>
      </c>
      <c r="F14" s="19" t="s">
        <v>362</v>
      </c>
      <c r="G14" s="19" t="s">
        <v>395</v>
      </c>
      <c r="H14" s="19" t="s">
        <v>428</v>
      </c>
      <c r="I14" s="19" t="s">
        <v>461</v>
      </c>
      <c r="J14" s="19" t="s">
        <v>494</v>
      </c>
      <c r="K14" s="19" t="s">
        <v>743</v>
      </c>
      <c r="L14" s="19" t="s">
        <v>775</v>
      </c>
      <c r="M14" s="19" t="s">
        <v>808</v>
      </c>
      <c r="N14" s="19" t="s">
        <v>841</v>
      </c>
      <c r="O14" s="19" t="s">
        <v>874</v>
      </c>
      <c r="P14" s="19" t="s">
        <v>906</v>
      </c>
      <c r="Q14" s="19" t="s">
        <v>912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s="60" customFormat="1">
      <c r="A15" s="47"/>
      <c r="B15" s="45" t="s">
        <v>988</v>
      </c>
      <c r="C15" s="19" t="s">
        <v>294</v>
      </c>
      <c r="D15" s="19" t="s">
        <v>327</v>
      </c>
      <c r="E15" s="19" t="s">
        <v>360</v>
      </c>
      <c r="F15" s="19" t="s">
        <v>393</v>
      </c>
      <c r="G15" s="19" t="s">
        <v>426</v>
      </c>
      <c r="H15" s="19" t="s">
        <v>459</v>
      </c>
      <c r="I15" s="19" t="s">
        <v>492</v>
      </c>
      <c r="J15" s="19" t="s">
        <v>741</v>
      </c>
      <c r="K15" s="19" t="s">
        <v>773</v>
      </c>
      <c r="L15" s="19" t="s">
        <v>806</v>
      </c>
      <c r="M15" s="19" t="s">
        <v>839</v>
      </c>
      <c r="N15" s="19" t="s">
        <v>872</v>
      </c>
      <c r="O15" s="19" t="s">
        <v>904</v>
      </c>
      <c r="P15" s="19" t="s">
        <v>910</v>
      </c>
      <c r="Q15" s="19" t="s">
        <v>943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s="56" customFormat="1">
      <c r="A16" s="44" t="s">
        <v>970</v>
      </c>
      <c r="B16" s="45"/>
      <c r="C16" s="19" t="s">
        <v>262</v>
      </c>
      <c r="D16" s="19" t="s">
        <v>295</v>
      </c>
      <c r="E16" s="19" t="s">
        <v>328</v>
      </c>
      <c r="F16" s="19" t="s">
        <v>361</v>
      </c>
      <c r="G16" s="19" t="s">
        <v>394</v>
      </c>
      <c r="H16" s="19" t="s">
        <v>427</v>
      </c>
      <c r="I16" s="19" t="s">
        <v>460</v>
      </c>
      <c r="J16" s="19" t="s">
        <v>493</v>
      </c>
      <c r="K16" s="19" t="s">
        <v>742</v>
      </c>
      <c r="L16" s="19" t="s">
        <v>774</v>
      </c>
      <c r="M16" s="19" t="s">
        <v>807</v>
      </c>
      <c r="N16" s="19" t="s">
        <v>840</v>
      </c>
      <c r="O16" s="19" t="s">
        <v>873</v>
      </c>
      <c r="P16" s="19" t="s">
        <v>905</v>
      </c>
      <c r="Q16" s="19" t="s">
        <v>911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s="56" customFormat="1">
      <c r="A17" s="41" t="s">
        <v>987</v>
      </c>
      <c r="B17" s="42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/>
      <c r="Q17" s="5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59" customFormat="1">
      <c r="A18" s="44" t="s">
        <v>989</v>
      </c>
      <c r="B18" s="45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s="59" customFormat="1">
      <c r="A19" s="47"/>
      <c r="B19" s="45" t="s">
        <v>990</v>
      </c>
      <c r="C19" s="19" t="s">
        <v>264</v>
      </c>
      <c r="D19" s="19" t="s">
        <v>297</v>
      </c>
      <c r="E19" s="19" t="s">
        <v>330</v>
      </c>
      <c r="F19" s="19" t="s">
        <v>363</v>
      </c>
      <c r="G19" s="19" t="s">
        <v>396</v>
      </c>
      <c r="H19" s="19" t="s">
        <v>429</v>
      </c>
      <c r="I19" s="19" t="s">
        <v>462</v>
      </c>
      <c r="J19" s="19" t="s">
        <v>495</v>
      </c>
      <c r="K19" s="19" t="s">
        <v>744</v>
      </c>
      <c r="L19" s="19" t="s">
        <v>776</v>
      </c>
      <c r="M19" s="19" t="s">
        <v>809</v>
      </c>
      <c r="N19" s="19" t="s">
        <v>842</v>
      </c>
      <c r="O19" s="19" t="s">
        <v>875</v>
      </c>
      <c r="P19" s="19" t="s">
        <v>907</v>
      </c>
      <c r="Q19" s="19" t="s">
        <v>913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s="60" customFormat="1">
      <c r="A20" s="47"/>
      <c r="B20" s="45" t="s">
        <v>991</v>
      </c>
      <c r="C20" s="19" t="s">
        <v>279</v>
      </c>
      <c r="D20" s="19" t="s">
        <v>312</v>
      </c>
      <c r="E20" s="19" t="s">
        <v>345</v>
      </c>
      <c r="F20" s="19" t="s">
        <v>378</v>
      </c>
      <c r="G20" s="19" t="s">
        <v>411</v>
      </c>
      <c r="H20" s="19" t="s">
        <v>444</v>
      </c>
      <c r="I20" s="19" t="s">
        <v>477</v>
      </c>
      <c r="J20" s="19" t="s">
        <v>510</v>
      </c>
      <c r="K20" s="19" t="s">
        <v>758</v>
      </c>
      <c r="L20" s="19" t="s">
        <v>791</v>
      </c>
      <c r="M20" s="19" t="s">
        <v>824</v>
      </c>
      <c r="N20" s="19" t="s">
        <v>857</v>
      </c>
      <c r="O20" s="19" t="s">
        <v>889</v>
      </c>
      <c r="P20" s="61" t="s">
        <v>992</v>
      </c>
      <c r="Q20" s="19" t="s">
        <v>928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s="56" customFormat="1">
      <c r="A21" s="44" t="s">
        <v>970</v>
      </c>
      <c r="B21" s="45"/>
      <c r="C21" s="19" t="s">
        <v>263</v>
      </c>
      <c r="D21" s="19" t="s">
        <v>296</v>
      </c>
      <c r="E21" s="19" t="s">
        <v>329</v>
      </c>
      <c r="F21" s="19" t="s">
        <v>362</v>
      </c>
      <c r="G21" s="19" t="s">
        <v>395</v>
      </c>
      <c r="H21" s="19" t="s">
        <v>428</v>
      </c>
      <c r="I21" s="19" t="s">
        <v>461</v>
      </c>
      <c r="J21" s="19" t="s">
        <v>494</v>
      </c>
      <c r="K21" s="19" t="s">
        <v>743</v>
      </c>
      <c r="L21" s="19" t="s">
        <v>775</v>
      </c>
      <c r="M21" s="19" t="s">
        <v>808</v>
      </c>
      <c r="N21" s="19" t="s">
        <v>841</v>
      </c>
      <c r="O21" s="19" t="s">
        <v>874</v>
      </c>
      <c r="P21" s="19" t="s">
        <v>906</v>
      </c>
      <c r="Q21" s="19" t="s">
        <v>912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s="56" customFormat="1">
      <c r="A22" s="41" t="s">
        <v>990</v>
      </c>
      <c r="B22" s="42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8"/>
      <c r="Q22" s="57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s="56" customFormat="1">
      <c r="A23" s="44" t="s">
        <v>993</v>
      </c>
      <c r="B23" s="45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Q23" s="19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s="56" customFormat="1">
      <c r="A24" s="44"/>
      <c r="B24" s="45" t="s">
        <v>994</v>
      </c>
      <c r="C24" s="19" t="s">
        <v>278</v>
      </c>
      <c r="D24" s="19" t="s">
        <v>311</v>
      </c>
      <c r="E24" s="19" t="s">
        <v>344</v>
      </c>
      <c r="F24" s="19" t="s">
        <v>377</v>
      </c>
      <c r="G24" s="19" t="s">
        <v>410</v>
      </c>
      <c r="H24" s="19" t="s">
        <v>443</v>
      </c>
      <c r="I24" s="19" t="s">
        <v>476</v>
      </c>
      <c r="J24" s="19" t="s">
        <v>509</v>
      </c>
      <c r="K24" s="19" t="s">
        <v>757</v>
      </c>
      <c r="L24" s="19" t="s">
        <v>790</v>
      </c>
      <c r="M24" s="19" t="s">
        <v>823</v>
      </c>
      <c r="N24" s="19" t="s">
        <v>856</v>
      </c>
      <c r="O24" s="19" t="s">
        <v>888</v>
      </c>
      <c r="P24" s="19" t="s">
        <v>909</v>
      </c>
      <c r="Q24" s="19" t="s">
        <v>927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s="56" customFormat="1">
      <c r="A25" s="47"/>
      <c r="B25" s="45" t="s">
        <v>995</v>
      </c>
      <c r="C25" s="19" t="s">
        <v>265</v>
      </c>
      <c r="D25" s="19" t="s">
        <v>298</v>
      </c>
      <c r="E25" s="19" t="s">
        <v>331</v>
      </c>
      <c r="F25" s="19" t="s">
        <v>364</v>
      </c>
      <c r="G25" s="19" t="s">
        <v>397</v>
      </c>
      <c r="H25" s="19" t="s">
        <v>430</v>
      </c>
      <c r="I25" s="19" t="s">
        <v>463</v>
      </c>
      <c r="J25" s="19" t="s">
        <v>496</v>
      </c>
      <c r="K25" s="19" t="s">
        <v>745</v>
      </c>
      <c r="L25" s="19" t="s">
        <v>777</v>
      </c>
      <c r="M25" s="19" t="s">
        <v>810</v>
      </c>
      <c r="N25" s="19" t="s">
        <v>843</v>
      </c>
      <c r="O25" s="19" t="s">
        <v>876</v>
      </c>
      <c r="P25" s="19" t="s">
        <v>908</v>
      </c>
      <c r="Q25" s="19" t="s">
        <v>914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s="56" customFormat="1">
      <c r="A26" s="44" t="s">
        <v>970</v>
      </c>
      <c r="B26" s="44"/>
      <c r="C26" s="19" t="s">
        <v>264</v>
      </c>
      <c r="D26" s="19" t="s">
        <v>297</v>
      </c>
      <c r="E26" s="19" t="s">
        <v>330</v>
      </c>
      <c r="F26" s="19" t="s">
        <v>363</v>
      </c>
      <c r="G26" s="19" t="s">
        <v>396</v>
      </c>
      <c r="H26" s="19" t="s">
        <v>429</v>
      </c>
      <c r="I26" s="19" t="s">
        <v>462</v>
      </c>
      <c r="J26" s="19" t="s">
        <v>495</v>
      </c>
      <c r="K26" s="19" t="s">
        <v>744</v>
      </c>
      <c r="L26" s="19" t="s">
        <v>776</v>
      </c>
      <c r="M26" s="19" t="s">
        <v>809</v>
      </c>
      <c r="N26" s="19" t="s">
        <v>842</v>
      </c>
      <c r="O26" s="19" t="s">
        <v>875</v>
      </c>
      <c r="P26" s="19" t="s">
        <v>907</v>
      </c>
      <c r="Q26" s="19" t="s">
        <v>913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s="56" customFormat="1">
      <c r="A27" s="41" t="s">
        <v>995</v>
      </c>
      <c r="B27" s="42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8"/>
      <c r="Q27" s="5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s="56" customFormat="1">
      <c r="A28" s="44" t="s">
        <v>996</v>
      </c>
      <c r="B28" s="51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Q28" s="19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s="56" customFormat="1">
      <c r="A29" s="45"/>
      <c r="B29" s="45" t="s">
        <v>997</v>
      </c>
      <c r="C29" s="19" t="s">
        <v>266</v>
      </c>
      <c r="D29" s="19" t="s">
        <v>299</v>
      </c>
      <c r="E29" s="19" t="s">
        <v>332</v>
      </c>
      <c r="F29" s="19" t="s">
        <v>365</v>
      </c>
      <c r="G29" s="19" t="s">
        <v>398</v>
      </c>
      <c r="H29" s="19" t="s">
        <v>431</v>
      </c>
      <c r="I29" s="19" t="s">
        <v>464</v>
      </c>
      <c r="J29" s="19" t="s">
        <v>497</v>
      </c>
      <c r="K29" s="19" t="s">
        <v>746</v>
      </c>
      <c r="L29" s="19" t="s">
        <v>778</v>
      </c>
      <c r="M29" s="19" t="s">
        <v>811</v>
      </c>
      <c r="N29" s="19" t="s">
        <v>844</v>
      </c>
      <c r="O29" s="19" t="s">
        <v>877</v>
      </c>
      <c r="P29" s="61" t="s">
        <v>992</v>
      </c>
      <c r="Q29" s="19" t="s">
        <v>915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s="56" customFormat="1">
      <c r="A30" s="45"/>
      <c r="B30" s="45" t="s">
        <v>998</v>
      </c>
      <c r="C30" s="19" t="s">
        <v>267</v>
      </c>
      <c r="D30" s="19" t="s">
        <v>300</v>
      </c>
      <c r="E30" s="19" t="s">
        <v>333</v>
      </c>
      <c r="F30" s="19" t="s">
        <v>366</v>
      </c>
      <c r="G30" s="19" t="s">
        <v>399</v>
      </c>
      <c r="H30" s="19" t="s">
        <v>432</v>
      </c>
      <c r="I30" s="19" t="s">
        <v>465</v>
      </c>
      <c r="J30" s="19" t="s">
        <v>498</v>
      </c>
      <c r="K30" s="19" t="s">
        <v>747</v>
      </c>
      <c r="L30" s="19" t="s">
        <v>779</v>
      </c>
      <c r="M30" s="19" t="s">
        <v>812</v>
      </c>
      <c r="N30" s="19" t="s">
        <v>845</v>
      </c>
      <c r="O30" s="19" t="s">
        <v>878</v>
      </c>
      <c r="P30" s="61" t="s">
        <v>992</v>
      </c>
      <c r="Q30" s="19" t="s">
        <v>916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s="56" customFormat="1">
      <c r="A31" s="44" t="s">
        <v>999</v>
      </c>
      <c r="B31" s="45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59"/>
      <c r="Q31" s="19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s="56" customFormat="1">
      <c r="A32" s="45"/>
      <c r="B32" s="45" t="s">
        <v>1000</v>
      </c>
      <c r="C32" s="19" t="s">
        <v>268</v>
      </c>
      <c r="D32" s="19" t="s">
        <v>301</v>
      </c>
      <c r="E32" s="19" t="s">
        <v>334</v>
      </c>
      <c r="F32" s="19" t="s">
        <v>367</v>
      </c>
      <c r="G32" s="19" t="s">
        <v>400</v>
      </c>
      <c r="H32" s="19" t="s">
        <v>433</v>
      </c>
      <c r="I32" s="19" t="s">
        <v>466</v>
      </c>
      <c r="J32" s="19" t="s">
        <v>499</v>
      </c>
      <c r="K32" s="19" t="s">
        <v>748</v>
      </c>
      <c r="L32" s="19" t="s">
        <v>780</v>
      </c>
      <c r="M32" s="19" t="s">
        <v>813</v>
      </c>
      <c r="N32" s="19" t="s">
        <v>846</v>
      </c>
      <c r="O32" s="19" t="s">
        <v>879</v>
      </c>
      <c r="P32" s="61" t="s">
        <v>992</v>
      </c>
      <c r="Q32" s="19" t="s">
        <v>917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s="56" customFormat="1">
      <c r="A33" s="45"/>
      <c r="B33" s="45" t="s">
        <v>1001</v>
      </c>
      <c r="C33" s="19" t="s">
        <v>269</v>
      </c>
      <c r="D33" s="19" t="s">
        <v>302</v>
      </c>
      <c r="E33" s="19" t="s">
        <v>335</v>
      </c>
      <c r="F33" s="19" t="s">
        <v>368</v>
      </c>
      <c r="G33" s="19" t="s">
        <v>401</v>
      </c>
      <c r="H33" s="19" t="s">
        <v>434</v>
      </c>
      <c r="I33" s="19" t="s">
        <v>467</v>
      </c>
      <c r="J33" s="19" t="s">
        <v>500</v>
      </c>
      <c r="K33" s="19" t="s">
        <v>749</v>
      </c>
      <c r="L33" s="19" t="s">
        <v>781</v>
      </c>
      <c r="M33" s="19" t="s">
        <v>814</v>
      </c>
      <c r="N33" s="19" t="s">
        <v>847</v>
      </c>
      <c r="O33" s="19" t="s">
        <v>880</v>
      </c>
      <c r="P33" s="61" t="s">
        <v>992</v>
      </c>
      <c r="Q33" s="19" t="s">
        <v>918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s="56" customFormat="1">
      <c r="A34" s="44" t="s">
        <v>1002</v>
      </c>
      <c r="B34" s="45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Q34" s="19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s="56" customFormat="1">
      <c r="A35" s="45"/>
      <c r="B35" s="45" t="s">
        <v>1003</v>
      </c>
      <c r="C35" s="19" t="s">
        <v>270</v>
      </c>
      <c r="D35" s="19" t="s">
        <v>303</v>
      </c>
      <c r="E35" s="19" t="s">
        <v>336</v>
      </c>
      <c r="F35" s="19" t="s">
        <v>369</v>
      </c>
      <c r="G35" s="19" t="s">
        <v>402</v>
      </c>
      <c r="H35" s="19" t="s">
        <v>435</v>
      </c>
      <c r="I35" s="19" t="s">
        <v>468</v>
      </c>
      <c r="J35" s="19" t="s">
        <v>501</v>
      </c>
      <c r="K35" s="19" t="s">
        <v>750</v>
      </c>
      <c r="L35" s="19" t="s">
        <v>782</v>
      </c>
      <c r="M35" s="19" t="s">
        <v>815</v>
      </c>
      <c r="N35" s="19" t="s">
        <v>848</v>
      </c>
      <c r="O35" s="19" t="s">
        <v>881</v>
      </c>
      <c r="P35" s="61" t="s">
        <v>992</v>
      </c>
      <c r="Q35" s="19" t="s">
        <v>919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s="56" customFormat="1">
      <c r="A36" s="45"/>
      <c r="B36" s="45" t="s">
        <v>1004</v>
      </c>
      <c r="C36" s="19" t="s">
        <v>271</v>
      </c>
      <c r="D36" s="19" t="s">
        <v>304</v>
      </c>
      <c r="E36" s="19" t="s">
        <v>337</v>
      </c>
      <c r="F36" s="19" t="s">
        <v>370</v>
      </c>
      <c r="G36" s="19" t="s">
        <v>403</v>
      </c>
      <c r="H36" s="19" t="s">
        <v>436</v>
      </c>
      <c r="I36" s="19" t="s">
        <v>469</v>
      </c>
      <c r="J36" s="19" t="s">
        <v>502</v>
      </c>
      <c r="K36" s="61" t="s">
        <v>992</v>
      </c>
      <c r="L36" s="19" t="s">
        <v>783</v>
      </c>
      <c r="M36" s="19" t="s">
        <v>816</v>
      </c>
      <c r="N36" s="19" t="s">
        <v>849</v>
      </c>
      <c r="O36" s="19" t="s">
        <v>882</v>
      </c>
      <c r="P36" s="61" t="s">
        <v>992</v>
      </c>
      <c r="Q36" s="19" t="s">
        <v>920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s="56" customFormat="1">
      <c r="A37" s="45"/>
      <c r="B37" s="45" t="s">
        <v>1005</v>
      </c>
      <c r="C37" s="19" t="s">
        <v>272</v>
      </c>
      <c r="D37" s="19" t="s">
        <v>305</v>
      </c>
      <c r="E37" s="19" t="s">
        <v>338</v>
      </c>
      <c r="F37" s="19" t="s">
        <v>371</v>
      </c>
      <c r="G37" s="19" t="s">
        <v>404</v>
      </c>
      <c r="H37" s="19" t="s">
        <v>437</v>
      </c>
      <c r="I37" s="19" t="s">
        <v>470</v>
      </c>
      <c r="J37" s="19" t="s">
        <v>503</v>
      </c>
      <c r="K37" s="19" t="s">
        <v>751</v>
      </c>
      <c r="L37" s="19" t="s">
        <v>784</v>
      </c>
      <c r="M37" s="19" t="s">
        <v>817</v>
      </c>
      <c r="N37" s="19" t="s">
        <v>850</v>
      </c>
      <c r="O37" s="61" t="s">
        <v>992</v>
      </c>
      <c r="P37" s="61" t="s">
        <v>992</v>
      </c>
      <c r="Q37" s="19" t="s">
        <v>921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s="56" customFormat="1">
      <c r="A38" s="44" t="s">
        <v>1006</v>
      </c>
      <c r="B38" s="45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Q38" s="19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s="56" customFormat="1">
      <c r="A39" s="45"/>
      <c r="B39" s="45" t="s">
        <v>1007</v>
      </c>
      <c r="C39" s="19" t="s">
        <v>273</v>
      </c>
      <c r="D39" s="19" t="s">
        <v>306</v>
      </c>
      <c r="E39" s="19" t="s">
        <v>339</v>
      </c>
      <c r="F39" s="19" t="s">
        <v>372</v>
      </c>
      <c r="G39" s="19" t="s">
        <v>405</v>
      </c>
      <c r="H39" s="19" t="s">
        <v>438</v>
      </c>
      <c r="I39" s="19" t="s">
        <v>471</v>
      </c>
      <c r="J39" s="19" t="s">
        <v>504</v>
      </c>
      <c r="K39" s="19" t="s">
        <v>752</v>
      </c>
      <c r="L39" s="19" t="s">
        <v>785</v>
      </c>
      <c r="M39" s="19" t="s">
        <v>818</v>
      </c>
      <c r="N39" s="19" t="s">
        <v>851</v>
      </c>
      <c r="O39" s="19" t="s">
        <v>883</v>
      </c>
      <c r="P39" s="61" t="s">
        <v>992</v>
      </c>
      <c r="Q39" s="19" t="s">
        <v>922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s="56" customFormat="1">
      <c r="A40" s="45"/>
      <c r="B40" s="45" t="s">
        <v>1008</v>
      </c>
      <c r="C40" s="19" t="s">
        <v>274</v>
      </c>
      <c r="D40" s="19" t="s">
        <v>307</v>
      </c>
      <c r="E40" s="19" t="s">
        <v>340</v>
      </c>
      <c r="F40" s="19" t="s">
        <v>373</v>
      </c>
      <c r="G40" s="19" t="s">
        <v>406</v>
      </c>
      <c r="H40" s="19" t="s">
        <v>439</v>
      </c>
      <c r="I40" s="19" t="s">
        <v>472</v>
      </c>
      <c r="J40" s="19" t="s">
        <v>505</v>
      </c>
      <c r="K40" s="19" t="s">
        <v>753</v>
      </c>
      <c r="L40" s="19" t="s">
        <v>786</v>
      </c>
      <c r="M40" s="19" t="s">
        <v>819</v>
      </c>
      <c r="N40" s="19" t="s">
        <v>852</v>
      </c>
      <c r="O40" s="19" t="s">
        <v>884</v>
      </c>
      <c r="P40" s="61" t="s">
        <v>992</v>
      </c>
      <c r="Q40" s="19" t="s">
        <v>923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s="56" customFormat="1">
      <c r="A41" s="45"/>
      <c r="B41" s="45" t="s">
        <v>1009</v>
      </c>
      <c r="C41" s="19" t="s">
        <v>275</v>
      </c>
      <c r="D41" s="19" t="s">
        <v>308</v>
      </c>
      <c r="E41" s="19" t="s">
        <v>341</v>
      </c>
      <c r="F41" s="19" t="s">
        <v>374</v>
      </c>
      <c r="G41" s="19" t="s">
        <v>407</v>
      </c>
      <c r="H41" s="19" t="s">
        <v>440</v>
      </c>
      <c r="I41" s="19" t="s">
        <v>473</v>
      </c>
      <c r="J41" s="19" t="s">
        <v>506</v>
      </c>
      <c r="K41" s="19" t="s">
        <v>754</v>
      </c>
      <c r="L41" s="19" t="s">
        <v>787</v>
      </c>
      <c r="M41" s="19" t="s">
        <v>820</v>
      </c>
      <c r="N41" s="19" t="s">
        <v>853</v>
      </c>
      <c r="O41" s="19" t="s">
        <v>885</v>
      </c>
      <c r="P41" s="61" t="s">
        <v>992</v>
      </c>
      <c r="Q41" s="19" t="s">
        <v>924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s="56" customFormat="1">
      <c r="A42" s="44" t="s">
        <v>1010</v>
      </c>
      <c r="B42" s="4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Q42" s="19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s="56" customFormat="1">
      <c r="A43" s="45"/>
      <c r="B43" s="45" t="s">
        <v>1011</v>
      </c>
      <c r="C43" s="19" t="s">
        <v>276</v>
      </c>
      <c r="D43" s="19" t="s">
        <v>309</v>
      </c>
      <c r="E43" s="19" t="s">
        <v>342</v>
      </c>
      <c r="F43" s="19" t="s">
        <v>375</v>
      </c>
      <c r="G43" s="19" t="s">
        <v>408</v>
      </c>
      <c r="H43" s="19" t="s">
        <v>441</v>
      </c>
      <c r="I43" s="19" t="s">
        <v>474</v>
      </c>
      <c r="J43" s="19" t="s">
        <v>507</v>
      </c>
      <c r="K43" s="19" t="s">
        <v>755</v>
      </c>
      <c r="L43" s="19" t="s">
        <v>788</v>
      </c>
      <c r="M43" s="19" t="s">
        <v>821</v>
      </c>
      <c r="N43" s="19" t="s">
        <v>854</v>
      </c>
      <c r="O43" s="19" t="s">
        <v>886</v>
      </c>
      <c r="P43" s="61" t="s">
        <v>992</v>
      </c>
      <c r="Q43" s="19" t="s">
        <v>925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s="56" customFormat="1">
      <c r="A44" s="45"/>
      <c r="B44" s="45" t="s">
        <v>1012</v>
      </c>
      <c r="C44" s="19" t="s">
        <v>277</v>
      </c>
      <c r="D44" s="19" t="s">
        <v>310</v>
      </c>
      <c r="E44" s="19" t="s">
        <v>343</v>
      </c>
      <c r="F44" s="19" t="s">
        <v>376</v>
      </c>
      <c r="G44" s="19" t="s">
        <v>409</v>
      </c>
      <c r="H44" s="19" t="s">
        <v>442</v>
      </c>
      <c r="I44" s="19" t="s">
        <v>475</v>
      </c>
      <c r="J44" s="19" t="s">
        <v>508</v>
      </c>
      <c r="K44" s="19" t="s">
        <v>756</v>
      </c>
      <c r="L44" s="19" t="s">
        <v>789</v>
      </c>
      <c r="M44" s="19" t="s">
        <v>822</v>
      </c>
      <c r="N44" s="19" t="s">
        <v>855</v>
      </c>
      <c r="O44" s="19" t="s">
        <v>887</v>
      </c>
      <c r="P44" s="61" t="s">
        <v>992</v>
      </c>
      <c r="Q44" s="19" t="s">
        <v>926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s="56" customFormat="1">
      <c r="A45" s="44" t="s">
        <v>970</v>
      </c>
      <c r="B45" s="52"/>
      <c r="C45" s="19" t="s">
        <v>265</v>
      </c>
      <c r="D45" s="19" t="s">
        <v>298</v>
      </c>
      <c r="E45" s="19" t="s">
        <v>331</v>
      </c>
      <c r="F45" s="19" t="s">
        <v>364</v>
      </c>
      <c r="G45" s="19" t="s">
        <v>397</v>
      </c>
      <c r="H45" s="19" t="s">
        <v>430</v>
      </c>
      <c r="I45" s="19" t="s">
        <v>463</v>
      </c>
      <c r="J45" s="19" t="s">
        <v>496</v>
      </c>
      <c r="K45" s="19" t="s">
        <v>745</v>
      </c>
      <c r="L45" s="19" t="s">
        <v>777</v>
      </c>
      <c r="M45" s="19" t="s">
        <v>810</v>
      </c>
      <c r="N45" s="19" t="s">
        <v>843</v>
      </c>
      <c r="O45" s="19" t="s">
        <v>876</v>
      </c>
      <c r="P45" s="19" t="s">
        <v>908</v>
      </c>
      <c r="Q45" s="19" t="s">
        <v>914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s="56" customFormat="1">
      <c r="A46" s="41" t="s">
        <v>991</v>
      </c>
      <c r="B46" s="42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8"/>
      <c r="Q46" s="57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s="56" customFormat="1">
      <c r="A47" s="44" t="s">
        <v>1013</v>
      </c>
      <c r="B47" s="45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Q47" s="19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s="56" customFormat="1">
      <c r="A48" s="47"/>
      <c r="B48" s="45" t="s">
        <v>1014</v>
      </c>
      <c r="C48" s="19" t="s">
        <v>280</v>
      </c>
      <c r="D48" s="19" t="s">
        <v>313</v>
      </c>
      <c r="E48" s="19" t="s">
        <v>346</v>
      </c>
      <c r="F48" s="19" t="s">
        <v>379</v>
      </c>
      <c r="G48" s="19" t="s">
        <v>412</v>
      </c>
      <c r="H48" s="19" t="s">
        <v>445</v>
      </c>
      <c r="I48" s="19" t="s">
        <v>478</v>
      </c>
      <c r="J48" s="19" t="s">
        <v>511</v>
      </c>
      <c r="K48" s="19" t="s">
        <v>759</v>
      </c>
      <c r="L48" s="19" t="s">
        <v>792</v>
      </c>
      <c r="M48" s="19" t="s">
        <v>825</v>
      </c>
      <c r="N48" s="19" t="s">
        <v>858</v>
      </c>
      <c r="O48" s="19" t="s">
        <v>890</v>
      </c>
      <c r="P48" s="61" t="s">
        <v>992</v>
      </c>
      <c r="Q48" s="19" t="s">
        <v>929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s="56" customFormat="1">
      <c r="A49" s="47"/>
      <c r="B49" s="45" t="s">
        <v>1015</v>
      </c>
      <c r="C49" s="19" t="s">
        <v>293</v>
      </c>
      <c r="D49" s="19" t="s">
        <v>326</v>
      </c>
      <c r="E49" s="19" t="s">
        <v>359</v>
      </c>
      <c r="F49" s="19" t="s">
        <v>392</v>
      </c>
      <c r="G49" s="19" t="s">
        <v>425</v>
      </c>
      <c r="H49" s="19" t="s">
        <v>458</v>
      </c>
      <c r="I49" s="19" t="s">
        <v>491</v>
      </c>
      <c r="J49" s="19" t="s">
        <v>740</v>
      </c>
      <c r="K49" s="19" t="s">
        <v>772</v>
      </c>
      <c r="L49" s="19" t="s">
        <v>805</v>
      </c>
      <c r="M49" s="19" t="s">
        <v>838</v>
      </c>
      <c r="N49" s="19" t="s">
        <v>871</v>
      </c>
      <c r="O49" s="19" t="s">
        <v>903</v>
      </c>
      <c r="P49" s="61" t="s">
        <v>992</v>
      </c>
      <c r="Q49" s="19" t="s">
        <v>942</v>
      </c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s="56" customFormat="1">
      <c r="A50" s="44" t="s">
        <v>970</v>
      </c>
      <c r="B50" s="45"/>
      <c r="C50" s="19" t="s">
        <v>279</v>
      </c>
      <c r="D50" s="19" t="s">
        <v>312</v>
      </c>
      <c r="E50" s="19" t="s">
        <v>345</v>
      </c>
      <c r="F50" s="19" t="s">
        <v>378</v>
      </c>
      <c r="G50" s="19" t="s">
        <v>411</v>
      </c>
      <c r="H50" s="19" t="s">
        <v>444</v>
      </c>
      <c r="I50" s="19" t="s">
        <v>477</v>
      </c>
      <c r="J50" s="19" t="s">
        <v>510</v>
      </c>
      <c r="K50" s="19" t="s">
        <v>758</v>
      </c>
      <c r="L50" s="19" t="s">
        <v>791</v>
      </c>
      <c r="M50" s="19" t="s">
        <v>824</v>
      </c>
      <c r="N50" s="19" t="s">
        <v>857</v>
      </c>
      <c r="O50" s="19" t="s">
        <v>889</v>
      </c>
      <c r="P50" s="62" t="s">
        <v>992</v>
      </c>
      <c r="Q50" s="19" t="s">
        <v>928</v>
      </c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s="56" customFormat="1">
      <c r="A51" s="41" t="s">
        <v>1016</v>
      </c>
      <c r="B51" s="42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8"/>
      <c r="Q51" s="57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s="56" customFormat="1">
      <c r="A52" s="44" t="s">
        <v>1017</v>
      </c>
      <c r="B52" s="45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Q52" s="19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s="56" customFormat="1">
      <c r="A53" s="47"/>
      <c r="B53" s="45" t="s">
        <v>1018</v>
      </c>
      <c r="C53" s="19" t="s">
        <v>281</v>
      </c>
      <c r="D53" s="19" t="s">
        <v>314</v>
      </c>
      <c r="E53" s="19" t="s">
        <v>347</v>
      </c>
      <c r="F53" s="19" t="s">
        <v>380</v>
      </c>
      <c r="G53" s="19" t="s">
        <v>413</v>
      </c>
      <c r="H53" s="19" t="s">
        <v>446</v>
      </c>
      <c r="I53" s="19" t="s">
        <v>479</v>
      </c>
      <c r="J53" s="19" t="s">
        <v>728</v>
      </c>
      <c r="K53" s="19" t="s">
        <v>760</v>
      </c>
      <c r="L53" s="19" t="s">
        <v>793</v>
      </c>
      <c r="M53" s="19" t="s">
        <v>826</v>
      </c>
      <c r="N53" s="19" t="s">
        <v>859</v>
      </c>
      <c r="O53" s="19" t="s">
        <v>891</v>
      </c>
      <c r="P53" s="61" t="s">
        <v>992</v>
      </c>
      <c r="Q53" s="19" t="s">
        <v>930</v>
      </c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s="56" customFormat="1">
      <c r="A54" s="47"/>
      <c r="B54" s="45" t="s">
        <v>1019</v>
      </c>
      <c r="C54" s="19" t="s">
        <v>282</v>
      </c>
      <c r="D54" s="19" t="s">
        <v>315</v>
      </c>
      <c r="E54" s="19" t="s">
        <v>348</v>
      </c>
      <c r="F54" s="19" t="s">
        <v>381</v>
      </c>
      <c r="G54" s="19" t="s">
        <v>414</v>
      </c>
      <c r="H54" s="19" t="s">
        <v>447</v>
      </c>
      <c r="I54" s="19" t="s">
        <v>480</v>
      </c>
      <c r="J54" s="19" t="s">
        <v>729</v>
      </c>
      <c r="K54" s="19" t="s">
        <v>761</v>
      </c>
      <c r="L54" s="19" t="s">
        <v>794</v>
      </c>
      <c r="M54" s="19" t="s">
        <v>827</v>
      </c>
      <c r="N54" s="19" t="s">
        <v>860</v>
      </c>
      <c r="O54" s="19" t="s">
        <v>892</v>
      </c>
      <c r="P54" s="61" t="s">
        <v>992</v>
      </c>
      <c r="Q54" s="19" t="s">
        <v>931</v>
      </c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s="56" customFormat="1">
      <c r="A55" s="47"/>
      <c r="B55" s="45" t="s">
        <v>1020</v>
      </c>
      <c r="C55" s="19" t="s">
        <v>283</v>
      </c>
      <c r="D55" s="19" t="s">
        <v>316</v>
      </c>
      <c r="E55" s="19" t="s">
        <v>349</v>
      </c>
      <c r="F55" s="19" t="s">
        <v>382</v>
      </c>
      <c r="G55" s="19" t="s">
        <v>415</v>
      </c>
      <c r="H55" s="19" t="s">
        <v>448</v>
      </c>
      <c r="I55" s="19" t="s">
        <v>481</v>
      </c>
      <c r="J55" s="19" t="s">
        <v>730</v>
      </c>
      <c r="K55" s="19" t="s">
        <v>762</v>
      </c>
      <c r="L55" s="19" t="s">
        <v>795</v>
      </c>
      <c r="M55" s="19" t="s">
        <v>828</v>
      </c>
      <c r="N55" s="19" t="s">
        <v>861</v>
      </c>
      <c r="O55" s="19" t="s">
        <v>893</v>
      </c>
      <c r="P55" s="61" t="s">
        <v>992</v>
      </c>
      <c r="Q55" s="19" t="s">
        <v>932</v>
      </c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s="56" customFormat="1">
      <c r="A56" s="44" t="s">
        <v>1021</v>
      </c>
      <c r="B56" s="45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Q56" s="19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s="56" customFormat="1">
      <c r="A57" s="47"/>
      <c r="B57" s="45" t="s">
        <v>1018</v>
      </c>
      <c r="C57" s="19" t="s">
        <v>281</v>
      </c>
      <c r="D57" s="19" t="s">
        <v>314</v>
      </c>
      <c r="E57" s="19" t="s">
        <v>347</v>
      </c>
      <c r="F57" s="19" t="s">
        <v>380</v>
      </c>
      <c r="G57" s="19" t="s">
        <v>413</v>
      </c>
      <c r="H57" s="19" t="s">
        <v>446</v>
      </c>
      <c r="I57" s="19" t="s">
        <v>479</v>
      </c>
      <c r="J57" s="19" t="s">
        <v>728</v>
      </c>
      <c r="K57" s="19" t="s">
        <v>760</v>
      </c>
      <c r="L57" s="19" t="s">
        <v>793</v>
      </c>
      <c r="M57" s="19" t="s">
        <v>826</v>
      </c>
      <c r="N57" s="19" t="s">
        <v>859</v>
      </c>
      <c r="O57" s="19" t="s">
        <v>891</v>
      </c>
      <c r="P57" s="61" t="s">
        <v>992</v>
      </c>
      <c r="Q57" s="19" t="s">
        <v>930</v>
      </c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s="56" customFormat="1">
      <c r="A58" s="47"/>
      <c r="B58" s="45" t="s">
        <v>1022</v>
      </c>
      <c r="C58" s="19" t="s">
        <v>284</v>
      </c>
      <c r="D58" s="19" t="s">
        <v>317</v>
      </c>
      <c r="E58" s="19" t="s">
        <v>350</v>
      </c>
      <c r="F58" s="19" t="s">
        <v>383</v>
      </c>
      <c r="G58" s="19" t="s">
        <v>416</v>
      </c>
      <c r="H58" s="19" t="s">
        <v>449</v>
      </c>
      <c r="I58" s="19" t="s">
        <v>482</v>
      </c>
      <c r="J58" s="19" t="s">
        <v>731</v>
      </c>
      <c r="K58" s="19" t="s">
        <v>763</v>
      </c>
      <c r="L58" s="19" t="s">
        <v>796</v>
      </c>
      <c r="M58" s="19" t="s">
        <v>829</v>
      </c>
      <c r="N58" s="19" t="s">
        <v>862</v>
      </c>
      <c r="O58" s="19" t="s">
        <v>894</v>
      </c>
      <c r="P58" s="61" t="s">
        <v>992</v>
      </c>
      <c r="Q58" s="19" t="s">
        <v>933</v>
      </c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s="56" customFormat="1">
      <c r="A59" s="47"/>
      <c r="B59" s="45" t="s">
        <v>1023</v>
      </c>
      <c r="C59" s="19" t="s">
        <v>285</v>
      </c>
      <c r="D59" s="19" t="s">
        <v>318</v>
      </c>
      <c r="E59" s="19" t="s">
        <v>351</v>
      </c>
      <c r="F59" s="19" t="s">
        <v>384</v>
      </c>
      <c r="G59" s="19" t="s">
        <v>417</v>
      </c>
      <c r="H59" s="19" t="s">
        <v>450</v>
      </c>
      <c r="I59" s="19" t="s">
        <v>483</v>
      </c>
      <c r="J59" s="19" t="s">
        <v>732</v>
      </c>
      <c r="K59" s="19" t="s">
        <v>764</v>
      </c>
      <c r="L59" s="19" t="s">
        <v>797</v>
      </c>
      <c r="M59" s="19" t="s">
        <v>830</v>
      </c>
      <c r="N59" s="19" t="s">
        <v>863</v>
      </c>
      <c r="O59" s="19" t="s">
        <v>895</v>
      </c>
      <c r="P59" s="61" t="s">
        <v>992</v>
      </c>
      <c r="Q59" s="19" t="s">
        <v>934</v>
      </c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s="56" customFormat="1">
      <c r="A60" s="47"/>
      <c r="B60" s="45" t="s">
        <v>1024</v>
      </c>
      <c r="C60" s="19" t="s">
        <v>286</v>
      </c>
      <c r="D60" s="19" t="s">
        <v>319</v>
      </c>
      <c r="E60" s="19" t="s">
        <v>352</v>
      </c>
      <c r="F60" s="19" t="s">
        <v>385</v>
      </c>
      <c r="G60" s="19" t="s">
        <v>418</v>
      </c>
      <c r="H60" s="19" t="s">
        <v>451</v>
      </c>
      <c r="I60" s="19" t="s">
        <v>484</v>
      </c>
      <c r="J60" s="19" t="s">
        <v>733</v>
      </c>
      <c r="K60" s="19" t="s">
        <v>765</v>
      </c>
      <c r="L60" s="19" t="s">
        <v>798</v>
      </c>
      <c r="M60" s="19" t="s">
        <v>831</v>
      </c>
      <c r="N60" s="19" t="s">
        <v>864</v>
      </c>
      <c r="O60" s="19" t="s">
        <v>896</v>
      </c>
      <c r="P60" s="61" t="s">
        <v>992</v>
      </c>
      <c r="Q60" s="19" t="s">
        <v>935</v>
      </c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s="56" customFormat="1">
      <c r="A61" s="44" t="s">
        <v>1025</v>
      </c>
      <c r="B61" s="45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Q61" s="19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s="56" customFormat="1">
      <c r="A62" s="47"/>
      <c r="B62" s="45" t="s">
        <v>1026</v>
      </c>
      <c r="C62" s="19" t="s">
        <v>287</v>
      </c>
      <c r="D62" s="19" t="s">
        <v>320</v>
      </c>
      <c r="E62" s="19" t="s">
        <v>353</v>
      </c>
      <c r="F62" s="19" t="s">
        <v>386</v>
      </c>
      <c r="G62" s="19" t="s">
        <v>419</v>
      </c>
      <c r="H62" s="19" t="s">
        <v>452</v>
      </c>
      <c r="I62" s="19" t="s">
        <v>485</v>
      </c>
      <c r="J62" s="19" t="s">
        <v>734</v>
      </c>
      <c r="K62" s="19" t="s">
        <v>766</v>
      </c>
      <c r="L62" s="19" t="s">
        <v>799</v>
      </c>
      <c r="M62" s="19" t="s">
        <v>832</v>
      </c>
      <c r="N62" s="19" t="s">
        <v>865</v>
      </c>
      <c r="O62" s="19" t="s">
        <v>897</v>
      </c>
      <c r="P62" s="61" t="s">
        <v>992</v>
      </c>
      <c r="Q62" s="19" t="s">
        <v>936</v>
      </c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s="56" customFormat="1">
      <c r="A63" s="47"/>
      <c r="B63" s="45" t="s">
        <v>1027</v>
      </c>
      <c r="C63" s="19" t="s">
        <v>288</v>
      </c>
      <c r="D63" s="19" t="s">
        <v>321</v>
      </c>
      <c r="E63" s="19" t="s">
        <v>354</v>
      </c>
      <c r="F63" s="19" t="s">
        <v>387</v>
      </c>
      <c r="G63" s="19" t="s">
        <v>420</v>
      </c>
      <c r="H63" s="19" t="s">
        <v>453</v>
      </c>
      <c r="I63" s="19" t="s">
        <v>486</v>
      </c>
      <c r="J63" s="19" t="s">
        <v>735</v>
      </c>
      <c r="K63" s="19" t="s">
        <v>767</v>
      </c>
      <c r="L63" s="19" t="s">
        <v>800</v>
      </c>
      <c r="M63" s="19" t="s">
        <v>833</v>
      </c>
      <c r="N63" s="19" t="s">
        <v>866</v>
      </c>
      <c r="O63" s="19" t="s">
        <v>898</v>
      </c>
      <c r="P63" s="61" t="s">
        <v>992</v>
      </c>
      <c r="Q63" s="19" t="s">
        <v>937</v>
      </c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s="56" customFormat="1">
      <c r="A64" s="47"/>
      <c r="B64" s="45" t="s">
        <v>1028</v>
      </c>
      <c r="C64" s="19" t="s">
        <v>289</v>
      </c>
      <c r="D64" s="19" t="s">
        <v>322</v>
      </c>
      <c r="E64" s="19" t="s">
        <v>355</v>
      </c>
      <c r="F64" s="19" t="s">
        <v>388</v>
      </c>
      <c r="G64" s="19" t="s">
        <v>421</v>
      </c>
      <c r="H64" s="19" t="s">
        <v>454</v>
      </c>
      <c r="I64" s="19" t="s">
        <v>487</v>
      </c>
      <c r="J64" s="19" t="s">
        <v>736</v>
      </c>
      <c r="K64" s="19" t="s">
        <v>768</v>
      </c>
      <c r="L64" s="19" t="s">
        <v>801</v>
      </c>
      <c r="M64" s="19" t="s">
        <v>834</v>
      </c>
      <c r="N64" s="19" t="s">
        <v>867</v>
      </c>
      <c r="O64" s="19" t="s">
        <v>899</v>
      </c>
      <c r="P64" s="61" t="s">
        <v>992</v>
      </c>
      <c r="Q64" s="19" t="s">
        <v>938</v>
      </c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16384" s="56" customFormat="1">
      <c r="A65" s="47"/>
      <c r="B65" s="45" t="s">
        <v>1029</v>
      </c>
      <c r="C65" s="19" t="s">
        <v>290</v>
      </c>
      <c r="D65" s="19" t="s">
        <v>323</v>
      </c>
      <c r="E65" s="19" t="s">
        <v>356</v>
      </c>
      <c r="F65" s="19" t="s">
        <v>389</v>
      </c>
      <c r="G65" s="19" t="s">
        <v>422</v>
      </c>
      <c r="H65" s="19" t="s">
        <v>455</v>
      </c>
      <c r="I65" s="19" t="s">
        <v>488</v>
      </c>
      <c r="J65" s="19" t="s">
        <v>737</v>
      </c>
      <c r="K65" s="19" t="s">
        <v>769</v>
      </c>
      <c r="L65" s="19" t="s">
        <v>802</v>
      </c>
      <c r="M65" s="19" t="s">
        <v>835</v>
      </c>
      <c r="N65" s="19" t="s">
        <v>868</v>
      </c>
      <c r="O65" s="19" t="s">
        <v>900</v>
      </c>
      <c r="P65" s="61" t="s">
        <v>992</v>
      </c>
      <c r="Q65" s="19" t="s">
        <v>939</v>
      </c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  <c r="AMK65"/>
      <c r="AML65"/>
      <c r="AMM65"/>
      <c r="AMN65"/>
      <c r="AMO65"/>
      <c r="AMP65"/>
      <c r="AMQ65"/>
      <c r="AMR65"/>
      <c r="AMS65"/>
      <c r="AMT65"/>
      <c r="AMU65"/>
      <c r="AMV65"/>
      <c r="AMW65"/>
      <c r="AMX65"/>
      <c r="AMY65"/>
      <c r="AMZ65"/>
      <c r="ANA65"/>
      <c r="ANB65"/>
      <c r="ANC65"/>
      <c r="AND65"/>
      <c r="ANE65"/>
      <c r="ANF65"/>
      <c r="ANG65"/>
      <c r="ANH65"/>
      <c r="ANI65"/>
      <c r="ANJ65"/>
      <c r="ANK65"/>
      <c r="ANL65"/>
      <c r="ANM65"/>
      <c r="ANN65"/>
      <c r="ANO65"/>
      <c r="ANP65"/>
      <c r="ANQ65"/>
      <c r="ANR65"/>
      <c r="ANS65"/>
      <c r="ANT65"/>
      <c r="ANU65"/>
      <c r="ANV65"/>
      <c r="ANW65"/>
      <c r="ANX65"/>
      <c r="ANY65"/>
      <c r="ANZ65"/>
      <c r="AOA65"/>
      <c r="AOB65"/>
      <c r="AOC65"/>
      <c r="AOD65"/>
      <c r="AOE65"/>
      <c r="AOF65"/>
      <c r="AOG65"/>
      <c r="AOH65"/>
      <c r="AOI65"/>
      <c r="AOJ65"/>
      <c r="AOK65"/>
      <c r="AOL65"/>
      <c r="AOM65"/>
      <c r="AON65"/>
      <c r="AOO65"/>
      <c r="AOP65"/>
      <c r="AOQ65"/>
      <c r="AOR65"/>
      <c r="AOS65"/>
      <c r="AOT65"/>
      <c r="AOU65"/>
      <c r="AOV65"/>
      <c r="AOW65"/>
      <c r="AOX65"/>
      <c r="AOY65"/>
      <c r="AOZ65"/>
      <c r="APA65"/>
      <c r="APB65"/>
      <c r="APC65"/>
      <c r="APD65"/>
      <c r="APE65"/>
      <c r="APF65"/>
      <c r="APG65"/>
      <c r="APH65"/>
      <c r="API65"/>
      <c r="APJ65"/>
      <c r="APK65"/>
      <c r="APL65"/>
      <c r="APM65"/>
      <c r="APN65"/>
      <c r="APO65"/>
      <c r="APP65"/>
      <c r="APQ65"/>
      <c r="APR65"/>
      <c r="APS65"/>
      <c r="APT65"/>
      <c r="APU65"/>
      <c r="APV65"/>
      <c r="APW65"/>
      <c r="APX65"/>
      <c r="APY65"/>
      <c r="APZ65"/>
      <c r="AQA65"/>
      <c r="AQB65"/>
      <c r="AQC65"/>
      <c r="AQD65"/>
      <c r="AQE65"/>
      <c r="AQF65"/>
      <c r="AQG65"/>
      <c r="AQH65"/>
      <c r="AQI65"/>
      <c r="AQJ65"/>
      <c r="AQK65"/>
      <c r="AQL65"/>
      <c r="AQM65"/>
      <c r="AQN65"/>
      <c r="AQO65"/>
      <c r="AQP65"/>
      <c r="AQQ65"/>
      <c r="AQR65"/>
      <c r="AQS65"/>
      <c r="AQT65"/>
      <c r="AQU65"/>
      <c r="AQV65"/>
      <c r="AQW65"/>
      <c r="AQX65"/>
      <c r="AQY65"/>
      <c r="AQZ65"/>
      <c r="ARA65"/>
      <c r="ARB65"/>
      <c r="ARC65"/>
      <c r="ARD65"/>
      <c r="ARE65"/>
      <c r="ARF65"/>
      <c r="ARG65"/>
      <c r="ARH65"/>
      <c r="ARI65"/>
      <c r="ARJ65"/>
      <c r="ARK65"/>
      <c r="ARL65"/>
      <c r="ARM65"/>
      <c r="ARN65"/>
      <c r="ARO65"/>
      <c r="ARP65"/>
      <c r="ARQ65"/>
      <c r="ARR65"/>
      <c r="ARS65"/>
      <c r="ART65"/>
      <c r="ARU65"/>
      <c r="ARV65"/>
      <c r="ARW65"/>
      <c r="ARX65"/>
      <c r="ARY65"/>
      <c r="ARZ65"/>
      <c r="ASA65"/>
      <c r="ASB65"/>
      <c r="ASC65"/>
      <c r="ASD65"/>
      <c r="ASE65"/>
      <c r="ASF65"/>
      <c r="ASG65"/>
      <c r="ASH65"/>
      <c r="ASI65"/>
      <c r="ASJ65"/>
      <c r="ASK65"/>
      <c r="ASL65"/>
      <c r="ASM65"/>
      <c r="ASN65"/>
      <c r="ASO65"/>
      <c r="ASP65"/>
      <c r="ASQ65"/>
      <c r="ASR65"/>
      <c r="ASS65"/>
      <c r="AST65"/>
      <c r="ASU65"/>
      <c r="ASV65"/>
      <c r="ASW65"/>
      <c r="ASX65"/>
      <c r="ASY65"/>
      <c r="ASZ65"/>
      <c r="ATA65"/>
      <c r="ATB65"/>
      <c r="ATC65"/>
      <c r="ATD65"/>
      <c r="ATE65"/>
      <c r="ATF65"/>
      <c r="ATG65"/>
      <c r="ATH65"/>
      <c r="ATI65"/>
      <c r="ATJ65"/>
      <c r="ATK65"/>
      <c r="ATL65"/>
      <c r="ATM65"/>
      <c r="ATN65"/>
      <c r="ATO65"/>
      <c r="ATP65"/>
      <c r="ATQ65"/>
      <c r="ATR65"/>
      <c r="ATS65"/>
      <c r="ATT65"/>
      <c r="ATU65"/>
      <c r="ATV65"/>
      <c r="ATW65"/>
      <c r="ATX65"/>
      <c r="ATY65"/>
      <c r="ATZ65"/>
      <c r="AUA65"/>
      <c r="AUB65"/>
      <c r="AUC65"/>
      <c r="AUD65"/>
      <c r="AUE65"/>
      <c r="AUF65"/>
      <c r="AUG65"/>
      <c r="AUH65"/>
      <c r="AUI65"/>
      <c r="AUJ65"/>
      <c r="AUK65"/>
      <c r="AUL65"/>
      <c r="AUM65"/>
      <c r="AUN65"/>
      <c r="AUO65"/>
      <c r="AUP65"/>
      <c r="AUQ65"/>
      <c r="AUR65"/>
      <c r="AUS65"/>
      <c r="AUT65"/>
      <c r="AUU65"/>
      <c r="AUV65"/>
      <c r="AUW65"/>
      <c r="AUX65"/>
      <c r="AUY65"/>
      <c r="AUZ65"/>
      <c r="AVA65"/>
      <c r="AVB65"/>
      <c r="AVC65"/>
      <c r="AVD65"/>
      <c r="AVE65"/>
      <c r="AVF65"/>
      <c r="AVG65"/>
      <c r="AVH65"/>
      <c r="AVI65"/>
      <c r="AVJ65"/>
      <c r="AVK65"/>
      <c r="AVL65"/>
      <c r="AVM65"/>
      <c r="AVN65"/>
      <c r="AVO65"/>
      <c r="AVP65"/>
      <c r="AVQ65"/>
      <c r="AVR65"/>
      <c r="AVS65"/>
      <c r="AVT65"/>
      <c r="AVU65"/>
      <c r="AVV65"/>
      <c r="AVW65"/>
      <c r="AVX65"/>
      <c r="AVY65"/>
      <c r="AVZ65"/>
      <c r="AWA65"/>
      <c r="AWB65"/>
      <c r="AWC65"/>
      <c r="AWD65"/>
      <c r="AWE65"/>
      <c r="AWF65"/>
      <c r="AWG65"/>
      <c r="AWH65"/>
      <c r="AWI65"/>
      <c r="AWJ65"/>
      <c r="AWK65"/>
      <c r="AWL65"/>
      <c r="AWM65"/>
      <c r="AWN65"/>
      <c r="AWO65"/>
      <c r="AWP65"/>
      <c r="AWQ65"/>
      <c r="AWR65"/>
      <c r="AWS65"/>
      <c r="AWT65"/>
      <c r="AWU65"/>
      <c r="AWV65"/>
      <c r="AWW65"/>
      <c r="AWX65"/>
      <c r="AWY65"/>
      <c r="AWZ65"/>
      <c r="AXA65"/>
      <c r="AXB65"/>
      <c r="AXC65"/>
      <c r="AXD65"/>
      <c r="AXE65"/>
      <c r="AXF65"/>
      <c r="AXG65"/>
      <c r="AXH65"/>
      <c r="AXI65"/>
      <c r="AXJ65"/>
      <c r="AXK65"/>
      <c r="AXL65"/>
      <c r="AXM65"/>
      <c r="AXN65"/>
      <c r="AXO65"/>
      <c r="AXP65"/>
      <c r="AXQ65"/>
      <c r="AXR65"/>
      <c r="AXS65"/>
      <c r="AXT65"/>
      <c r="AXU65"/>
      <c r="AXV65"/>
      <c r="AXW65"/>
      <c r="AXX65"/>
      <c r="AXY65"/>
      <c r="AXZ65"/>
      <c r="AYA65"/>
      <c r="AYB65"/>
      <c r="AYC65"/>
      <c r="AYD65"/>
      <c r="AYE65"/>
      <c r="AYF65"/>
      <c r="AYG65"/>
      <c r="AYH65"/>
      <c r="AYI65"/>
      <c r="AYJ65"/>
      <c r="AYK65"/>
      <c r="AYL65"/>
      <c r="AYM65"/>
      <c r="AYN65"/>
      <c r="AYO65"/>
      <c r="AYP65"/>
      <c r="AYQ65"/>
      <c r="AYR65"/>
      <c r="AYS65"/>
      <c r="AYT65"/>
      <c r="AYU65"/>
      <c r="AYV65"/>
      <c r="AYW65"/>
      <c r="AYX65"/>
      <c r="AYY65"/>
      <c r="AYZ65"/>
      <c r="AZA65"/>
      <c r="AZB65"/>
      <c r="AZC65"/>
      <c r="AZD65"/>
      <c r="AZE65"/>
      <c r="AZF65"/>
      <c r="AZG65"/>
      <c r="AZH65"/>
      <c r="AZI65"/>
      <c r="AZJ65"/>
      <c r="AZK65"/>
      <c r="AZL65"/>
      <c r="AZM65"/>
      <c r="AZN65"/>
      <c r="AZO65"/>
      <c r="AZP65"/>
      <c r="AZQ65"/>
      <c r="AZR65"/>
      <c r="AZS65"/>
      <c r="AZT65"/>
      <c r="AZU65"/>
      <c r="AZV65"/>
      <c r="AZW65"/>
      <c r="AZX65"/>
      <c r="AZY65"/>
      <c r="AZZ65"/>
      <c r="BAA65"/>
      <c r="BAB65"/>
      <c r="BAC65"/>
      <c r="BAD65"/>
      <c r="BAE65"/>
      <c r="BAF65"/>
      <c r="BAG65"/>
      <c r="BAH65"/>
      <c r="BAI65"/>
      <c r="BAJ65"/>
      <c r="BAK65"/>
      <c r="BAL65"/>
      <c r="BAM65"/>
      <c r="BAN65"/>
      <c r="BAO65"/>
      <c r="BAP65"/>
      <c r="BAQ65"/>
      <c r="BAR65"/>
      <c r="BAS65"/>
      <c r="BAT65"/>
      <c r="BAU65"/>
      <c r="BAV65"/>
      <c r="BAW65"/>
      <c r="BAX65"/>
      <c r="BAY65"/>
      <c r="BAZ65"/>
      <c r="BBA65"/>
      <c r="BBB65"/>
      <c r="BBC65"/>
      <c r="BBD65"/>
      <c r="BBE65"/>
      <c r="BBF65"/>
      <c r="BBG65"/>
      <c r="BBH65"/>
      <c r="BBI65"/>
      <c r="BBJ65"/>
      <c r="BBK65"/>
      <c r="BBL65"/>
      <c r="BBM65"/>
      <c r="BBN65"/>
      <c r="BBO65"/>
      <c r="BBP65"/>
      <c r="BBQ65"/>
      <c r="BBR65"/>
      <c r="BBS65"/>
      <c r="BBT65"/>
      <c r="BBU65"/>
      <c r="BBV65"/>
      <c r="BBW65"/>
      <c r="BBX65"/>
      <c r="BBY65"/>
      <c r="BBZ65"/>
      <c r="BCA65"/>
      <c r="BCB65"/>
      <c r="BCC65"/>
      <c r="BCD65"/>
      <c r="BCE65"/>
      <c r="BCF65"/>
      <c r="BCG65"/>
      <c r="BCH65"/>
      <c r="BCI65"/>
      <c r="BCJ65"/>
      <c r="BCK65"/>
      <c r="BCL65"/>
      <c r="BCM65"/>
      <c r="BCN65"/>
      <c r="BCO65"/>
      <c r="BCP65"/>
      <c r="BCQ65"/>
      <c r="BCR65"/>
      <c r="BCS65"/>
      <c r="BCT65"/>
      <c r="BCU65"/>
      <c r="BCV65"/>
      <c r="BCW65"/>
      <c r="BCX65"/>
      <c r="BCY65"/>
      <c r="BCZ65"/>
      <c r="BDA65"/>
      <c r="BDB65"/>
      <c r="BDC65"/>
      <c r="BDD65"/>
      <c r="BDE65"/>
      <c r="BDF65"/>
      <c r="BDG65"/>
      <c r="BDH65"/>
      <c r="BDI65"/>
      <c r="BDJ65"/>
      <c r="BDK65"/>
      <c r="BDL65"/>
      <c r="BDM65"/>
      <c r="BDN65"/>
      <c r="BDO65"/>
      <c r="BDP65"/>
      <c r="BDQ65"/>
      <c r="BDR65"/>
      <c r="BDS65"/>
      <c r="BDT65"/>
      <c r="BDU65"/>
      <c r="BDV65"/>
      <c r="BDW65"/>
      <c r="BDX65"/>
      <c r="BDY65"/>
      <c r="BDZ65"/>
      <c r="BEA65"/>
      <c r="BEB65"/>
      <c r="BEC65"/>
      <c r="BED65"/>
      <c r="BEE65"/>
      <c r="BEF65"/>
      <c r="BEG65"/>
      <c r="BEH65"/>
      <c r="BEI65"/>
      <c r="BEJ65"/>
      <c r="BEK65"/>
      <c r="BEL65"/>
      <c r="BEM65"/>
      <c r="BEN65"/>
      <c r="BEO65"/>
      <c r="BEP65"/>
      <c r="BEQ65"/>
      <c r="BER65"/>
      <c r="BES65"/>
      <c r="BET65"/>
      <c r="BEU65"/>
      <c r="BEV65"/>
      <c r="BEW65"/>
      <c r="BEX65"/>
      <c r="BEY65"/>
      <c r="BEZ65"/>
      <c r="BFA65"/>
      <c r="BFB65"/>
      <c r="BFC65"/>
      <c r="BFD65"/>
      <c r="BFE65"/>
      <c r="BFF65"/>
      <c r="BFG65"/>
      <c r="BFH65"/>
      <c r="BFI65"/>
      <c r="BFJ65"/>
      <c r="BFK65"/>
      <c r="BFL65"/>
      <c r="BFM65"/>
      <c r="BFN65"/>
      <c r="BFO65"/>
      <c r="BFP65"/>
      <c r="BFQ65"/>
      <c r="BFR65"/>
      <c r="BFS65"/>
      <c r="BFT65"/>
      <c r="BFU65"/>
      <c r="BFV65"/>
      <c r="BFW65"/>
      <c r="BFX65"/>
      <c r="BFY65"/>
      <c r="BFZ65"/>
      <c r="BGA65"/>
      <c r="BGB65"/>
      <c r="BGC65"/>
      <c r="BGD65"/>
      <c r="BGE65"/>
      <c r="BGF65"/>
      <c r="BGG65"/>
      <c r="BGH65"/>
      <c r="BGI65"/>
      <c r="BGJ65"/>
      <c r="BGK65"/>
      <c r="BGL65"/>
      <c r="BGM65"/>
      <c r="BGN65"/>
      <c r="BGO65"/>
      <c r="BGP65"/>
      <c r="BGQ65"/>
      <c r="BGR65"/>
      <c r="BGS65"/>
      <c r="BGT65"/>
      <c r="BGU65"/>
      <c r="BGV65"/>
      <c r="BGW65"/>
      <c r="BGX65"/>
      <c r="BGY65"/>
      <c r="BGZ65"/>
      <c r="BHA65"/>
      <c r="BHB65"/>
      <c r="BHC65"/>
      <c r="BHD65"/>
      <c r="BHE65"/>
      <c r="BHF65"/>
      <c r="BHG65"/>
      <c r="BHH65"/>
      <c r="BHI65"/>
      <c r="BHJ65"/>
      <c r="BHK65"/>
      <c r="BHL65"/>
      <c r="BHM65"/>
      <c r="BHN65"/>
      <c r="BHO65"/>
      <c r="BHP65"/>
      <c r="BHQ65"/>
      <c r="BHR65"/>
      <c r="BHS65"/>
      <c r="BHT65"/>
      <c r="BHU65"/>
      <c r="BHV65"/>
      <c r="BHW65"/>
      <c r="BHX65"/>
      <c r="BHY65"/>
      <c r="BHZ65"/>
      <c r="BIA65"/>
      <c r="BIB65"/>
      <c r="BIC65"/>
      <c r="BID65"/>
      <c r="BIE65"/>
      <c r="BIF65"/>
      <c r="BIG65"/>
      <c r="BIH65"/>
      <c r="BII65"/>
      <c r="BIJ65"/>
      <c r="BIK65"/>
      <c r="BIL65"/>
      <c r="BIM65"/>
      <c r="BIN65"/>
      <c r="BIO65"/>
      <c r="BIP65"/>
      <c r="BIQ65"/>
      <c r="BIR65"/>
      <c r="BIS65"/>
      <c r="BIT65"/>
      <c r="BIU65"/>
      <c r="BIV65"/>
      <c r="BIW65"/>
      <c r="BIX65"/>
      <c r="BIY65"/>
      <c r="BIZ65"/>
      <c r="BJA65"/>
      <c r="BJB65"/>
      <c r="BJC65"/>
      <c r="BJD65"/>
      <c r="BJE65"/>
      <c r="BJF65"/>
      <c r="BJG65"/>
      <c r="BJH65"/>
      <c r="BJI65"/>
      <c r="BJJ65"/>
      <c r="BJK65"/>
      <c r="BJL65"/>
      <c r="BJM65"/>
      <c r="BJN65"/>
      <c r="BJO65"/>
      <c r="BJP65"/>
      <c r="BJQ65"/>
      <c r="BJR65"/>
      <c r="BJS65"/>
      <c r="BJT65"/>
      <c r="BJU65"/>
      <c r="BJV65"/>
      <c r="BJW65"/>
      <c r="BJX65"/>
      <c r="BJY65"/>
      <c r="BJZ65"/>
      <c r="BKA65"/>
      <c r="BKB65"/>
      <c r="BKC65"/>
      <c r="BKD65"/>
      <c r="BKE65"/>
      <c r="BKF65"/>
      <c r="BKG65"/>
      <c r="BKH65"/>
      <c r="BKI65"/>
      <c r="BKJ65"/>
      <c r="BKK65"/>
      <c r="BKL65"/>
      <c r="BKM65"/>
      <c r="BKN65"/>
      <c r="BKO65"/>
      <c r="BKP65"/>
      <c r="BKQ65"/>
      <c r="BKR65"/>
      <c r="BKS65"/>
      <c r="BKT65"/>
      <c r="BKU65"/>
      <c r="BKV65"/>
      <c r="BKW65"/>
      <c r="BKX65"/>
      <c r="BKY65"/>
      <c r="BKZ65"/>
      <c r="BLA65"/>
      <c r="BLB65"/>
      <c r="BLC65"/>
      <c r="BLD65"/>
      <c r="BLE65"/>
      <c r="BLF65"/>
      <c r="BLG65"/>
      <c r="BLH65"/>
      <c r="BLI65"/>
      <c r="BLJ65"/>
      <c r="BLK65"/>
      <c r="BLL65"/>
      <c r="BLM65"/>
      <c r="BLN65"/>
      <c r="BLO65"/>
      <c r="BLP65"/>
      <c r="BLQ65"/>
      <c r="BLR65"/>
      <c r="BLS65"/>
      <c r="BLT65"/>
      <c r="BLU65"/>
      <c r="BLV65"/>
      <c r="BLW65"/>
      <c r="BLX65"/>
      <c r="BLY65"/>
      <c r="BLZ65"/>
      <c r="BMA65"/>
      <c r="BMB65"/>
      <c r="BMC65"/>
      <c r="BMD65"/>
      <c r="BME65"/>
      <c r="BMF65"/>
      <c r="BMG65"/>
      <c r="BMH65"/>
      <c r="BMI65"/>
      <c r="BMJ65"/>
      <c r="BMK65"/>
      <c r="BML65"/>
      <c r="BMM65"/>
      <c r="BMN65"/>
      <c r="BMO65"/>
      <c r="BMP65"/>
      <c r="BMQ65"/>
      <c r="BMR65"/>
      <c r="BMS65"/>
      <c r="BMT65"/>
      <c r="BMU65"/>
      <c r="BMV65"/>
      <c r="BMW65"/>
      <c r="BMX65"/>
      <c r="BMY65"/>
      <c r="BMZ65"/>
      <c r="BNA65"/>
      <c r="BNB65"/>
      <c r="BNC65"/>
      <c r="BND65"/>
      <c r="BNE65"/>
      <c r="BNF65"/>
      <c r="BNG65"/>
      <c r="BNH65"/>
      <c r="BNI65"/>
      <c r="BNJ65"/>
      <c r="BNK65"/>
      <c r="BNL65"/>
      <c r="BNM65"/>
      <c r="BNN65"/>
      <c r="BNO65"/>
      <c r="BNP65"/>
      <c r="BNQ65"/>
      <c r="BNR65"/>
      <c r="BNS65"/>
      <c r="BNT65"/>
      <c r="BNU65"/>
      <c r="BNV65"/>
      <c r="BNW65"/>
      <c r="BNX65"/>
      <c r="BNY65"/>
      <c r="BNZ65"/>
      <c r="BOA65"/>
      <c r="BOB65"/>
      <c r="BOC65"/>
      <c r="BOD65"/>
      <c r="BOE65"/>
      <c r="BOF65"/>
      <c r="BOG65"/>
      <c r="BOH65"/>
      <c r="BOI65"/>
      <c r="BOJ65"/>
      <c r="BOK65"/>
      <c r="BOL65"/>
      <c r="BOM65"/>
      <c r="BON65"/>
      <c r="BOO65"/>
      <c r="BOP65"/>
      <c r="BOQ65"/>
      <c r="BOR65"/>
      <c r="BOS65"/>
      <c r="BOT65"/>
      <c r="BOU65"/>
      <c r="BOV65"/>
      <c r="BOW65"/>
      <c r="BOX65"/>
      <c r="BOY65"/>
      <c r="BOZ65"/>
      <c r="BPA65"/>
      <c r="BPB65"/>
      <c r="BPC65"/>
      <c r="BPD65"/>
      <c r="BPE65"/>
      <c r="BPF65"/>
      <c r="BPG65"/>
      <c r="BPH65"/>
      <c r="BPI65"/>
      <c r="BPJ65"/>
      <c r="BPK65"/>
      <c r="BPL65"/>
      <c r="BPM65"/>
      <c r="BPN65"/>
      <c r="BPO65"/>
      <c r="BPP65"/>
      <c r="BPQ65"/>
      <c r="BPR65"/>
      <c r="BPS65"/>
      <c r="BPT65"/>
      <c r="BPU65"/>
      <c r="BPV65"/>
      <c r="BPW65"/>
      <c r="BPX65"/>
      <c r="BPY65"/>
      <c r="BPZ65"/>
      <c r="BQA65"/>
      <c r="BQB65"/>
      <c r="BQC65"/>
      <c r="BQD65"/>
      <c r="BQE65"/>
      <c r="BQF65"/>
      <c r="BQG65"/>
      <c r="BQH65"/>
      <c r="BQI65"/>
      <c r="BQJ65"/>
      <c r="BQK65"/>
      <c r="BQL65"/>
      <c r="BQM65"/>
      <c r="BQN65"/>
      <c r="BQO65"/>
      <c r="BQP65"/>
      <c r="BQQ65"/>
      <c r="BQR65"/>
      <c r="BQS65"/>
      <c r="BQT65"/>
      <c r="BQU65"/>
      <c r="BQV65"/>
      <c r="BQW65"/>
      <c r="BQX65"/>
      <c r="BQY65"/>
      <c r="BQZ65"/>
      <c r="BRA65"/>
      <c r="BRB65"/>
      <c r="BRC65"/>
      <c r="BRD65"/>
      <c r="BRE65"/>
      <c r="BRF65"/>
      <c r="BRG65"/>
      <c r="BRH65"/>
      <c r="BRI65"/>
      <c r="BRJ65"/>
      <c r="BRK65"/>
      <c r="BRL65"/>
      <c r="BRM65"/>
      <c r="BRN65"/>
      <c r="BRO65"/>
      <c r="BRP65"/>
      <c r="BRQ65"/>
      <c r="BRR65"/>
      <c r="BRS65"/>
      <c r="BRT65"/>
      <c r="BRU65"/>
      <c r="BRV65"/>
      <c r="BRW65"/>
      <c r="BRX65"/>
      <c r="BRY65"/>
      <c r="BRZ65"/>
      <c r="BSA65"/>
      <c r="BSB65"/>
      <c r="BSC65"/>
      <c r="BSD65"/>
      <c r="BSE65"/>
      <c r="BSF65"/>
      <c r="BSG65"/>
      <c r="BSH65"/>
      <c r="BSI65"/>
      <c r="BSJ65"/>
      <c r="BSK65"/>
      <c r="BSL65"/>
      <c r="BSM65"/>
      <c r="BSN65"/>
      <c r="BSO65"/>
      <c r="BSP65"/>
      <c r="BSQ65"/>
      <c r="BSR65"/>
      <c r="BSS65"/>
      <c r="BST65"/>
      <c r="BSU65"/>
      <c r="BSV65"/>
      <c r="BSW65"/>
      <c r="BSX65"/>
      <c r="BSY65"/>
      <c r="BSZ65"/>
      <c r="BTA65"/>
      <c r="BTB65"/>
      <c r="BTC65"/>
      <c r="BTD65"/>
      <c r="BTE65"/>
      <c r="BTF65"/>
      <c r="BTG65"/>
      <c r="BTH65"/>
      <c r="BTI65"/>
      <c r="BTJ65"/>
      <c r="BTK65"/>
      <c r="BTL65"/>
      <c r="BTM65"/>
      <c r="BTN65"/>
      <c r="BTO65"/>
      <c r="BTP65"/>
      <c r="BTQ65"/>
      <c r="BTR65"/>
      <c r="BTS65"/>
      <c r="BTT65"/>
      <c r="BTU65"/>
      <c r="BTV65"/>
      <c r="BTW65"/>
      <c r="BTX65"/>
      <c r="BTY65"/>
      <c r="BTZ65"/>
      <c r="BUA65"/>
      <c r="BUB65"/>
      <c r="BUC65"/>
      <c r="BUD65"/>
      <c r="BUE65"/>
      <c r="BUF65"/>
      <c r="BUG65"/>
      <c r="BUH65"/>
      <c r="BUI65"/>
      <c r="BUJ65"/>
      <c r="BUK65"/>
      <c r="BUL65"/>
      <c r="BUM65"/>
      <c r="BUN65"/>
      <c r="BUO65"/>
      <c r="BUP65"/>
      <c r="BUQ65"/>
      <c r="BUR65"/>
      <c r="BUS65"/>
      <c r="BUT65"/>
      <c r="BUU65"/>
      <c r="BUV65"/>
      <c r="BUW65"/>
      <c r="BUX65"/>
      <c r="BUY65"/>
      <c r="BUZ65"/>
      <c r="BVA65"/>
      <c r="BVB65"/>
      <c r="BVC65"/>
      <c r="BVD65"/>
      <c r="BVE65"/>
      <c r="BVF65"/>
      <c r="BVG65"/>
      <c r="BVH65"/>
      <c r="BVI65"/>
      <c r="BVJ65"/>
      <c r="BVK65"/>
      <c r="BVL65"/>
      <c r="BVM65"/>
      <c r="BVN65"/>
      <c r="BVO65"/>
      <c r="BVP65"/>
      <c r="BVQ65"/>
      <c r="BVR65"/>
      <c r="BVS65"/>
      <c r="BVT65"/>
      <c r="BVU65"/>
      <c r="BVV65"/>
      <c r="BVW65"/>
      <c r="BVX65"/>
      <c r="BVY65"/>
      <c r="BVZ65"/>
      <c r="BWA65"/>
      <c r="BWB65"/>
      <c r="BWC65"/>
      <c r="BWD65"/>
      <c r="BWE65"/>
      <c r="BWF65"/>
      <c r="BWG65"/>
      <c r="BWH65"/>
      <c r="BWI65"/>
      <c r="BWJ65"/>
      <c r="BWK65"/>
      <c r="BWL65"/>
      <c r="BWM65"/>
      <c r="BWN65"/>
      <c r="BWO65"/>
      <c r="BWP65"/>
      <c r="BWQ65"/>
      <c r="BWR65"/>
      <c r="BWS65"/>
      <c r="BWT65"/>
      <c r="BWU65"/>
      <c r="BWV65"/>
      <c r="BWW65"/>
      <c r="BWX65"/>
      <c r="BWY65"/>
      <c r="BWZ65"/>
      <c r="BXA65"/>
      <c r="BXB65"/>
      <c r="BXC65"/>
      <c r="BXD65"/>
      <c r="BXE65"/>
      <c r="BXF65"/>
      <c r="BXG65"/>
      <c r="BXH65"/>
      <c r="BXI65"/>
      <c r="BXJ65"/>
      <c r="BXK65"/>
      <c r="BXL65"/>
      <c r="BXM65"/>
      <c r="BXN65"/>
      <c r="BXO65"/>
      <c r="BXP65"/>
      <c r="BXQ65"/>
      <c r="BXR65"/>
      <c r="BXS65"/>
      <c r="BXT65"/>
      <c r="BXU65"/>
      <c r="BXV65"/>
      <c r="BXW65"/>
      <c r="BXX65"/>
      <c r="BXY65"/>
      <c r="BXZ65"/>
      <c r="BYA65"/>
      <c r="BYB65"/>
      <c r="BYC65"/>
      <c r="BYD65"/>
      <c r="BYE65"/>
      <c r="BYF65"/>
      <c r="BYG65"/>
      <c r="BYH65"/>
      <c r="BYI65"/>
      <c r="BYJ65"/>
      <c r="BYK65"/>
      <c r="BYL65"/>
      <c r="BYM65"/>
      <c r="BYN65"/>
      <c r="BYO65"/>
      <c r="BYP65"/>
      <c r="BYQ65"/>
      <c r="BYR65"/>
      <c r="BYS65"/>
      <c r="BYT65"/>
      <c r="BYU65"/>
      <c r="BYV65"/>
      <c r="BYW65"/>
      <c r="BYX65"/>
      <c r="BYY65"/>
      <c r="BYZ65"/>
      <c r="BZA65"/>
      <c r="BZB65"/>
      <c r="BZC65"/>
      <c r="BZD65"/>
      <c r="BZE65"/>
      <c r="BZF65"/>
      <c r="BZG65"/>
      <c r="BZH65"/>
      <c r="BZI65"/>
      <c r="BZJ65"/>
      <c r="BZK65"/>
      <c r="BZL65"/>
      <c r="BZM65"/>
      <c r="BZN65"/>
      <c r="BZO65"/>
      <c r="BZP65"/>
      <c r="BZQ65"/>
      <c r="BZR65"/>
      <c r="BZS65"/>
      <c r="BZT65"/>
      <c r="BZU65"/>
      <c r="BZV65"/>
      <c r="BZW65"/>
      <c r="BZX65"/>
      <c r="BZY65"/>
      <c r="BZZ65"/>
      <c r="CAA65"/>
      <c r="CAB65"/>
      <c r="CAC65"/>
      <c r="CAD65"/>
      <c r="CAE65"/>
      <c r="CAF65"/>
      <c r="CAG65"/>
      <c r="CAH65"/>
      <c r="CAI65"/>
      <c r="CAJ65"/>
      <c r="CAK65"/>
      <c r="CAL65"/>
      <c r="CAM65"/>
      <c r="CAN65"/>
      <c r="CAO65"/>
      <c r="CAP65"/>
      <c r="CAQ65"/>
      <c r="CAR65"/>
      <c r="CAS65"/>
      <c r="CAT65"/>
      <c r="CAU65"/>
      <c r="CAV65"/>
      <c r="CAW65"/>
      <c r="CAX65"/>
      <c r="CAY65"/>
      <c r="CAZ65"/>
      <c r="CBA65"/>
      <c r="CBB65"/>
      <c r="CBC65"/>
      <c r="CBD65"/>
      <c r="CBE65"/>
      <c r="CBF65"/>
      <c r="CBG65"/>
      <c r="CBH65"/>
      <c r="CBI65"/>
      <c r="CBJ65"/>
      <c r="CBK65"/>
      <c r="CBL65"/>
      <c r="CBM65"/>
      <c r="CBN65"/>
      <c r="CBO65"/>
      <c r="CBP65"/>
      <c r="CBQ65"/>
      <c r="CBR65"/>
      <c r="CBS65"/>
      <c r="CBT65"/>
      <c r="CBU65"/>
      <c r="CBV65"/>
      <c r="CBW65"/>
      <c r="CBX65"/>
      <c r="CBY65"/>
      <c r="CBZ65"/>
      <c r="CCA65"/>
      <c r="CCB65"/>
      <c r="CCC65"/>
      <c r="CCD65"/>
      <c r="CCE65"/>
      <c r="CCF65"/>
      <c r="CCG65"/>
      <c r="CCH65"/>
      <c r="CCI65"/>
      <c r="CCJ65"/>
      <c r="CCK65"/>
      <c r="CCL65"/>
      <c r="CCM65"/>
      <c r="CCN65"/>
      <c r="CCO65"/>
      <c r="CCP65"/>
      <c r="CCQ65"/>
      <c r="CCR65"/>
      <c r="CCS65"/>
      <c r="CCT65"/>
      <c r="CCU65"/>
      <c r="CCV65"/>
      <c r="CCW65"/>
      <c r="CCX65"/>
      <c r="CCY65"/>
      <c r="CCZ65"/>
      <c r="CDA65"/>
      <c r="CDB65"/>
      <c r="CDC65"/>
      <c r="CDD65"/>
      <c r="CDE65"/>
      <c r="CDF65"/>
      <c r="CDG65"/>
      <c r="CDH65"/>
      <c r="CDI65"/>
      <c r="CDJ65"/>
      <c r="CDK65"/>
      <c r="CDL65"/>
      <c r="CDM65"/>
      <c r="CDN65"/>
      <c r="CDO65"/>
      <c r="CDP65"/>
      <c r="CDQ65"/>
      <c r="CDR65"/>
      <c r="CDS65"/>
      <c r="CDT65"/>
      <c r="CDU65"/>
      <c r="CDV65"/>
      <c r="CDW65"/>
      <c r="CDX65"/>
      <c r="CDY65"/>
      <c r="CDZ65"/>
      <c r="CEA65"/>
      <c r="CEB65"/>
      <c r="CEC65"/>
      <c r="CED65"/>
      <c r="CEE65"/>
      <c r="CEF65"/>
      <c r="CEG65"/>
      <c r="CEH65"/>
      <c r="CEI65"/>
      <c r="CEJ65"/>
      <c r="CEK65"/>
      <c r="CEL65"/>
      <c r="CEM65"/>
      <c r="CEN65"/>
      <c r="CEO65"/>
      <c r="CEP65"/>
      <c r="CEQ65"/>
      <c r="CER65"/>
      <c r="CES65"/>
      <c r="CET65"/>
      <c r="CEU65"/>
      <c r="CEV65"/>
      <c r="CEW65"/>
      <c r="CEX65"/>
      <c r="CEY65"/>
      <c r="CEZ65"/>
      <c r="CFA65"/>
      <c r="CFB65"/>
      <c r="CFC65"/>
      <c r="CFD65"/>
      <c r="CFE65"/>
      <c r="CFF65"/>
      <c r="CFG65"/>
      <c r="CFH65"/>
      <c r="CFI65"/>
      <c r="CFJ65"/>
      <c r="CFK65"/>
      <c r="CFL65"/>
      <c r="CFM65"/>
      <c r="CFN65"/>
      <c r="CFO65"/>
      <c r="CFP65"/>
      <c r="CFQ65"/>
      <c r="CFR65"/>
      <c r="CFS65"/>
      <c r="CFT65"/>
      <c r="CFU65"/>
      <c r="CFV65"/>
      <c r="CFW65"/>
      <c r="CFX65"/>
      <c r="CFY65"/>
      <c r="CFZ65"/>
      <c r="CGA65"/>
      <c r="CGB65"/>
      <c r="CGC65"/>
      <c r="CGD65"/>
      <c r="CGE65"/>
      <c r="CGF65"/>
      <c r="CGG65"/>
      <c r="CGH65"/>
      <c r="CGI65"/>
      <c r="CGJ65"/>
      <c r="CGK65"/>
      <c r="CGL65"/>
      <c r="CGM65"/>
      <c r="CGN65"/>
      <c r="CGO65"/>
      <c r="CGP65"/>
      <c r="CGQ65"/>
      <c r="CGR65"/>
      <c r="CGS65"/>
      <c r="CGT65"/>
      <c r="CGU65"/>
      <c r="CGV65"/>
      <c r="CGW65"/>
      <c r="CGX65"/>
      <c r="CGY65"/>
      <c r="CGZ65"/>
      <c r="CHA65"/>
      <c r="CHB65"/>
      <c r="CHC65"/>
      <c r="CHD65"/>
      <c r="CHE65"/>
      <c r="CHF65"/>
      <c r="CHG65"/>
      <c r="CHH65"/>
      <c r="CHI65"/>
      <c r="CHJ65"/>
      <c r="CHK65"/>
      <c r="CHL65"/>
      <c r="CHM65"/>
      <c r="CHN65"/>
      <c r="CHO65"/>
      <c r="CHP65"/>
      <c r="CHQ65"/>
      <c r="CHR65"/>
      <c r="CHS65"/>
      <c r="CHT65"/>
      <c r="CHU65"/>
      <c r="CHV65"/>
      <c r="CHW65"/>
      <c r="CHX65"/>
      <c r="CHY65"/>
      <c r="CHZ65"/>
      <c r="CIA65"/>
      <c r="CIB65"/>
      <c r="CIC65"/>
      <c r="CID65"/>
      <c r="CIE65"/>
      <c r="CIF65"/>
      <c r="CIG65"/>
      <c r="CIH65"/>
      <c r="CII65"/>
      <c r="CIJ65"/>
      <c r="CIK65"/>
      <c r="CIL65"/>
      <c r="CIM65"/>
      <c r="CIN65"/>
      <c r="CIO65"/>
      <c r="CIP65"/>
      <c r="CIQ65"/>
      <c r="CIR65"/>
      <c r="CIS65"/>
      <c r="CIT65"/>
      <c r="CIU65"/>
      <c r="CIV65"/>
      <c r="CIW65"/>
      <c r="CIX65"/>
      <c r="CIY65"/>
      <c r="CIZ65"/>
      <c r="CJA65"/>
      <c r="CJB65"/>
      <c r="CJC65"/>
      <c r="CJD65"/>
      <c r="CJE65"/>
      <c r="CJF65"/>
      <c r="CJG65"/>
      <c r="CJH65"/>
      <c r="CJI65"/>
      <c r="CJJ65"/>
      <c r="CJK65"/>
      <c r="CJL65"/>
      <c r="CJM65"/>
      <c r="CJN65"/>
      <c r="CJO65"/>
      <c r="CJP65"/>
      <c r="CJQ65"/>
      <c r="CJR65"/>
      <c r="CJS65"/>
      <c r="CJT65"/>
      <c r="CJU65"/>
      <c r="CJV65"/>
      <c r="CJW65"/>
      <c r="CJX65"/>
      <c r="CJY65"/>
      <c r="CJZ65"/>
      <c r="CKA65"/>
      <c r="CKB65"/>
      <c r="CKC65"/>
      <c r="CKD65"/>
      <c r="CKE65"/>
      <c r="CKF65"/>
      <c r="CKG65"/>
      <c r="CKH65"/>
      <c r="CKI65"/>
      <c r="CKJ65"/>
      <c r="CKK65"/>
      <c r="CKL65"/>
      <c r="CKM65"/>
      <c r="CKN65"/>
      <c r="CKO65"/>
      <c r="CKP65"/>
      <c r="CKQ65"/>
      <c r="CKR65"/>
      <c r="CKS65"/>
      <c r="CKT65"/>
      <c r="CKU65"/>
      <c r="CKV65"/>
      <c r="CKW65"/>
      <c r="CKX65"/>
      <c r="CKY65"/>
      <c r="CKZ65"/>
      <c r="CLA65"/>
      <c r="CLB65"/>
      <c r="CLC65"/>
      <c r="CLD65"/>
      <c r="CLE65"/>
      <c r="CLF65"/>
      <c r="CLG65"/>
      <c r="CLH65"/>
      <c r="CLI65"/>
      <c r="CLJ65"/>
      <c r="CLK65"/>
      <c r="CLL65"/>
      <c r="CLM65"/>
      <c r="CLN65"/>
      <c r="CLO65"/>
      <c r="CLP65"/>
      <c r="CLQ65"/>
      <c r="CLR65"/>
      <c r="CLS65"/>
      <c r="CLT65"/>
      <c r="CLU65"/>
      <c r="CLV65"/>
      <c r="CLW65"/>
      <c r="CLX65"/>
      <c r="CLY65"/>
      <c r="CLZ65"/>
      <c r="CMA65"/>
      <c r="CMB65"/>
      <c r="CMC65"/>
      <c r="CMD65"/>
      <c r="CME65"/>
      <c r="CMF65"/>
      <c r="CMG65"/>
      <c r="CMH65"/>
      <c r="CMI65"/>
      <c r="CMJ65"/>
      <c r="CMK65"/>
      <c r="CML65"/>
      <c r="CMM65"/>
      <c r="CMN65"/>
      <c r="CMO65"/>
      <c r="CMP65"/>
      <c r="CMQ65"/>
      <c r="CMR65"/>
      <c r="CMS65"/>
      <c r="CMT65"/>
      <c r="CMU65"/>
      <c r="CMV65"/>
      <c r="CMW65"/>
      <c r="CMX65"/>
      <c r="CMY65"/>
      <c r="CMZ65"/>
      <c r="CNA65"/>
      <c r="CNB65"/>
      <c r="CNC65"/>
      <c r="CND65"/>
      <c r="CNE65"/>
      <c r="CNF65"/>
      <c r="CNG65"/>
      <c r="CNH65"/>
      <c r="CNI65"/>
      <c r="CNJ65"/>
      <c r="CNK65"/>
      <c r="CNL65"/>
      <c r="CNM65"/>
      <c r="CNN65"/>
      <c r="CNO65"/>
      <c r="CNP65"/>
      <c r="CNQ65"/>
      <c r="CNR65"/>
      <c r="CNS65"/>
      <c r="CNT65"/>
      <c r="CNU65"/>
      <c r="CNV65"/>
      <c r="CNW65"/>
      <c r="CNX65"/>
      <c r="CNY65"/>
      <c r="CNZ65"/>
      <c r="COA65"/>
      <c r="COB65"/>
      <c r="COC65"/>
      <c r="COD65"/>
      <c r="COE65"/>
      <c r="COF65"/>
      <c r="COG65"/>
      <c r="COH65"/>
      <c r="COI65"/>
      <c r="COJ65"/>
      <c r="COK65"/>
      <c r="COL65"/>
      <c r="COM65"/>
      <c r="CON65"/>
      <c r="COO65"/>
      <c r="COP65"/>
      <c r="COQ65"/>
      <c r="COR65"/>
      <c r="COS65"/>
      <c r="COT65"/>
      <c r="COU65"/>
      <c r="COV65"/>
      <c r="COW65"/>
      <c r="COX65"/>
      <c r="COY65"/>
      <c r="COZ65"/>
      <c r="CPA65"/>
      <c r="CPB65"/>
      <c r="CPC65"/>
      <c r="CPD65"/>
      <c r="CPE65"/>
      <c r="CPF65"/>
      <c r="CPG65"/>
      <c r="CPH65"/>
      <c r="CPI65"/>
      <c r="CPJ65"/>
      <c r="CPK65"/>
      <c r="CPL65"/>
      <c r="CPM65"/>
      <c r="CPN65"/>
      <c r="CPO65"/>
      <c r="CPP65"/>
      <c r="CPQ65"/>
      <c r="CPR65"/>
      <c r="CPS65"/>
      <c r="CPT65"/>
      <c r="CPU65"/>
      <c r="CPV65"/>
      <c r="CPW65"/>
      <c r="CPX65"/>
      <c r="CPY65"/>
      <c r="CPZ65"/>
      <c r="CQA65"/>
      <c r="CQB65"/>
      <c r="CQC65"/>
      <c r="CQD65"/>
      <c r="CQE65"/>
      <c r="CQF65"/>
      <c r="CQG65"/>
      <c r="CQH65"/>
      <c r="CQI65"/>
      <c r="CQJ65"/>
      <c r="CQK65"/>
      <c r="CQL65"/>
      <c r="CQM65"/>
      <c r="CQN65"/>
      <c r="CQO65"/>
      <c r="CQP65"/>
      <c r="CQQ65"/>
      <c r="CQR65"/>
      <c r="CQS65"/>
      <c r="CQT65"/>
      <c r="CQU65"/>
      <c r="CQV65"/>
      <c r="CQW65"/>
      <c r="CQX65"/>
      <c r="CQY65"/>
      <c r="CQZ65"/>
      <c r="CRA65"/>
      <c r="CRB65"/>
      <c r="CRC65"/>
      <c r="CRD65"/>
      <c r="CRE65"/>
      <c r="CRF65"/>
      <c r="CRG65"/>
      <c r="CRH65"/>
      <c r="CRI65"/>
      <c r="CRJ65"/>
      <c r="CRK65"/>
      <c r="CRL65"/>
      <c r="CRM65"/>
      <c r="CRN65"/>
      <c r="CRO65"/>
      <c r="CRP65"/>
      <c r="CRQ65"/>
      <c r="CRR65"/>
      <c r="CRS65"/>
      <c r="CRT65"/>
      <c r="CRU65"/>
      <c r="CRV65"/>
      <c r="CRW65"/>
      <c r="CRX65"/>
      <c r="CRY65"/>
      <c r="CRZ65"/>
      <c r="CSA65"/>
      <c r="CSB65"/>
      <c r="CSC65"/>
      <c r="CSD65"/>
      <c r="CSE65"/>
      <c r="CSF65"/>
      <c r="CSG65"/>
      <c r="CSH65"/>
      <c r="CSI65"/>
      <c r="CSJ65"/>
      <c r="CSK65"/>
      <c r="CSL65"/>
      <c r="CSM65"/>
      <c r="CSN65"/>
      <c r="CSO65"/>
      <c r="CSP65"/>
      <c r="CSQ65"/>
      <c r="CSR65"/>
      <c r="CSS65"/>
      <c r="CST65"/>
      <c r="CSU65"/>
      <c r="CSV65"/>
      <c r="CSW65"/>
      <c r="CSX65"/>
      <c r="CSY65"/>
      <c r="CSZ65"/>
      <c r="CTA65"/>
      <c r="CTB65"/>
      <c r="CTC65"/>
      <c r="CTD65"/>
      <c r="CTE65"/>
      <c r="CTF65"/>
      <c r="CTG65"/>
      <c r="CTH65"/>
      <c r="CTI65"/>
      <c r="CTJ65"/>
      <c r="CTK65"/>
      <c r="CTL65"/>
      <c r="CTM65"/>
      <c r="CTN65"/>
      <c r="CTO65"/>
      <c r="CTP65"/>
      <c r="CTQ65"/>
      <c r="CTR65"/>
      <c r="CTS65"/>
      <c r="CTT65"/>
      <c r="CTU65"/>
      <c r="CTV65"/>
      <c r="CTW65"/>
      <c r="CTX65"/>
      <c r="CTY65"/>
      <c r="CTZ65"/>
      <c r="CUA65"/>
      <c r="CUB65"/>
      <c r="CUC65"/>
      <c r="CUD65"/>
      <c r="CUE65"/>
      <c r="CUF65"/>
      <c r="CUG65"/>
      <c r="CUH65"/>
      <c r="CUI65"/>
      <c r="CUJ65"/>
      <c r="CUK65"/>
      <c r="CUL65"/>
      <c r="CUM65"/>
      <c r="CUN65"/>
      <c r="CUO65"/>
      <c r="CUP65"/>
      <c r="CUQ65"/>
      <c r="CUR65"/>
      <c r="CUS65"/>
      <c r="CUT65"/>
      <c r="CUU65"/>
      <c r="CUV65"/>
      <c r="CUW65"/>
      <c r="CUX65"/>
      <c r="CUY65"/>
      <c r="CUZ65"/>
      <c r="CVA65"/>
      <c r="CVB65"/>
      <c r="CVC65"/>
      <c r="CVD65"/>
      <c r="CVE65"/>
      <c r="CVF65"/>
      <c r="CVG65"/>
      <c r="CVH65"/>
      <c r="CVI65"/>
      <c r="CVJ65"/>
      <c r="CVK65"/>
      <c r="CVL65"/>
      <c r="CVM65"/>
      <c r="CVN65"/>
      <c r="CVO65"/>
      <c r="CVP65"/>
      <c r="CVQ65"/>
      <c r="CVR65"/>
      <c r="CVS65"/>
      <c r="CVT65"/>
      <c r="CVU65"/>
      <c r="CVV65"/>
      <c r="CVW65"/>
      <c r="CVX65"/>
      <c r="CVY65"/>
      <c r="CVZ65"/>
      <c r="CWA65"/>
      <c r="CWB65"/>
      <c r="CWC65"/>
      <c r="CWD65"/>
      <c r="CWE65"/>
      <c r="CWF65"/>
      <c r="CWG65"/>
      <c r="CWH65"/>
      <c r="CWI65"/>
      <c r="CWJ65"/>
      <c r="CWK65"/>
      <c r="CWL65"/>
      <c r="CWM65"/>
      <c r="CWN65"/>
      <c r="CWO65"/>
      <c r="CWP65"/>
      <c r="CWQ65"/>
      <c r="CWR65"/>
      <c r="CWS65"/>
      <c r="CWT65"/>
      <c r="CWU65"/>
      <c r="CWV65"/>
      <c r="CWW65"/>
      <c r="CWX65"/>
      <c r="CWY65"/>
      <c r="CWZ65"/>
      <c r="CXA65"/>
      <c r="CXB65"/>
      <c r="CXC65"/>
      <c r="CXD65"/>
      <c r="CXE65"/>
      <c r="CXF65"/>
      <c r="CXG65"/>
      <c r="CXH65"/>
      <c r="CXI65"/>
      <c r="CXJ65"/>
      <c r="CXK65"/>
      <c r="CXL65"/>
      <c r="CXM65"/>
      <c r="CXN65"/>
      <c r="CXO65"/>
      <c r="CXP65"/>
      <c r="CXQ65"/>
      <c r="CXR65"/>
      <c r="CXS65"/>
      <c r="CXT65"/>
      <c r="CXU65"/>
      <c r="CXV65"/>
      <c r="CXW65"/>
      <c r="CXX65"/>
      <c r="CXY65"/>
      <c r="CXZ65"/>
      <c r="CYA65"/>
      <c r="CYB65"/>
      <c r="CYC65"/>
      <c r="CYD65"/>
      <c r="CYE65"/>
      <c r="CYF65"/>
      <c r="CYG65"/>
      <c r="CYH65"/>
      <c r="CYI65"/>
      <c r="CYJ65"/>
      <c r="CYK65"/>
      <c r="CYL65"/>
      <c r="CYM65"/>
      <c r="CYN65"/>
      <c r="CYO65"/>
      <c r="CYP65"/>
      <c r="CYQ65"/>
      <c r="CYR65"/>
      <c r="CYS65"/>
      <c r="CYT65"/>
      <c r="CYU65"/>
      <c r="CYV65"/>
      <c r="CYW65"/>
      <c r="CYX65"/>
      <c r="CYY65"/>
      <c r="CYZ65"/>
      <c r="CZA65"/>
      <c r="CZB65"/>
      <c r="CZC65"/>
      <c r="CZD65"/>
      <c r="CZE65"/>
      <c r="CZF65"/>
      <c r="CZG65"/>
      <c r="CZH65"/>
      <c r="CZI65"/>
      <c r="CZJ65"/>
      <c r="CZK65"/>
      <c r="CZL65"/>
      <c r="CZM65"/>
      <c r="CZN65"/>
      <c r="CZO65"/>
      <c r="CZP65"/>
      <c r="CZQ65"/>
      <c r="CZR65"/>
      <c r="CZS65"/>
      <c r="CZT65"/>
      <c r="CZU65"/>
      <c r="CZV65"/>
      <c r="CZW65"/>
      <c r="CZX65"/>
      <c r="CZY65"/>
      <c r="CZZ65"/>
      <c r="DAA65"/>
      <c r="DAB65"/>
      <c r="DAC65"/>
      <c r="DAD65"/>
      <c r="DAE65"/>
      <c r="DAF65"/>
      <c r="DAG65"/>
      <c r="DAH65"/>
      <c r="DAI65"/>
      <c r="DAJ65"/>
      <c r="DAK65"/>
      <c r="DAL65"/>
      <c r="DAM65"/>
      <c r="DAN65"/>
      <c r="DAO65"/>
      <c r="DAP65"/>
      <c r="DAQ65"/>
      <c r="DAR65"/>
      <c r="DAS65"/>
      <c r="DAT65"/>
      <c r="DAU65"/>
      <c r="DAV65"/>
      <c r="DAW65"/>
      <c r="DAX65"/>
      <c r="DAY65"/>
      <c r="DAZ65"/>
      <c r="DBA65"/>
      <c r="DBB65"/>
      <c r="DBC65"/>
      <c r="DBD65"/>
      <c r="DBE65"/>
      <c r="DBF65"/>
      <c r="DBG65"/>
      <c r="DBH65"/>
      <c r="DBI65"/>
      <c r="DBJ65"/>
      <c r="DBK65"/>
      <c r="DBL65"/>
      <c r="DBM65"/>
      <c r="DBN65"/>
      <c r="DBO65"/>
      <c r="DBP65"/>
      <c r="DBQ65"/>
      <c r="DBR65"/>
      <c r="DBS65"/>
      <c r="DBT65"/>
      <c r="DBU65"/>
      <c r="DBV65"/>
      <c r="DBW65"/>
      <c r="DBX65"/>
      <c r="DBY65"/>
      <c r="DBZ65"/>
      <c r="DCA65"/>
      <c r="DCB65"/>
      <c r="DCC65"/>
      <c r="DCD65"/>
      <c r="DCE65"/>
      <c r="DCF65"/>
      <c r="DCG65"/>
      <c r="DCH65"/>
      <c r="DCI65"/>
      <c r="DCJ65"/>
      <c r="DCK65"/>
      <c r="DCL65"/>
      <c r="DCM65"/>
      <c r="DCN65"/>
      <c r="DCO65"/>
      <c r="DCP65"/>
      <c r="DCQ65"/>
      <c r="DCR65"/>
      <c r="DCS65"/>
      <c r="DCT65"/>
      <c r="DCU65"/>
      <c r="DCV65"/>
      <c r="DCW65"/>
      <c r="DCX65"/>
      <c r="DCY65"/>
      <c r="DCZ65"/>
      <c r="DDA65"/>
      <c r="DDB65"/>
      <c r="DDC65"/>
      <c r="DDD65"/>
      <c r="DDE65"/>
      <c r="DDF65"/>
      <c r="DDG65"/>
      <c r="DDH65"/>
      <c r="DDI65"/>
      <c r="DDJ65"/>
      <c r="DDK65"/>
      <c r="DDL65"/>
      <c r="DDM65"/>
      <c r="DDN65"/>
      <c r="DDO65"/>
      <c r="DDP65"/>
      <c r="DDQ65"/>
      <c r="DDR65"/>
      <c r="DDS65"/>
      <c r="DDT65"/>
      <c r="DDU65"/>
      <c r="DDV65"/>
      <c r="DDW65"/>
      <c r="DDX65"/>
      <c r="DDY65"/>
      <c r="DDZ65"/>
      <c r="DEA65"/>
      <c r="DEB65"/>
      <c r="DEC65"/>
      <c r="DED65"/>
      <c r="DEE65"/>
      <c r="DEF65"/>
      <c r="DEG65"/>
      <c r="DEH65"/>
      <c r="DEI65"/>
      <c r="DEJ65"/>
      <c r="DEK65"/>
      <c r="DEL65"/>
      <c r="DEM65"/>
      <c r="DEN65"/>
      <c r="DEO65"/>
      <c r="DEP65"/>
      <c r="DEQ65"/>
      <c r="DER65"/>
      <c r="DES65"/>
      <c r="DET65"/>
      <c r="DEU65"/>
      <c r="DEV65"/>
      <c r="DEW65"/>
      <c r="DEX65"/>
      <c r="DEY65"/>
      <c r="DEZ65"/>
      <c r="DFA65"/>
      <c r="DFB65"/>
      <c r="DFC65"/>
      <c r="DFD65"/>
      <c r="DFE65"/>
      <c r="DFF65"/>
      <c r="DFG65"/>
      <c r="DFH65"/>
      <c r="DFI65"/>
      <c r="DFJ65"/>
      <c r="DFK65"/>
      <c r="DFL65"/>
      <c r="DFM65"/>
      <c r="DFN65"/>
      <c r="DFO65"/>
      <c r="DFP65"/>
      <c r="DFQ65"/>
      <c r="DFR65"/>
      <c r="DFS65"/>
      <c r="DFT65"/>
      <c r="DFU65"/>
      <c r="DFV65"/>
      <c r="DFW65"/>
      <c r="DFX65"/>
      <c r="DFY65"/>
      <c r="DFZ65"/>
      <c r="DGA65"/>
      <c r="DGB65"/>
      <c r="DGC65"/>
      <c r="DGD65"/>
      <c r="DGE65"/>
      <c r="DGF65"/>
      <c r="DGG65"/>
      <c r="DGH65"/>
      <c r="DGI65"/>
      <c r="DGJ65"/>
      <c r="DGK65"/>
      <c r="DGL65"/>
      <c r="DGM65"/>
      <c r="DGN65"/>
      <c r="DGO65"/>
      <c r="DGP65"/>
      <c r="DGQ65"/>
      <c r="DGR65"/>
      <c r="DGS65"/>
      <c r="DGT65"/>
      <c r="DGU65"/>
      <c r="DGV65"/>
      <c r="DGW65"/>
      <c r="DGX65"/>
      <c r="DGY65"/>
      <c r="DGZ65"/>
      <c r="DHA65"/>
      <c r="DHB65"/>
      <c r="DHC65"/>
      <c r="DHD65"/>
      <c r="DHE65"/>
      <c r="DHF65"/>
      <c r="DHG65"/>
      <c r="DHH65"/>
      <c r="DHI65"/>
      <c r="DHJ65"/>
      <c r="DHK65"/>
      <c r="DHL65"/>
      <c r="DHM65"/>
      <c r="DHN65"/>
      <c r="DHO65"/>
      <c r="DHP65"/>
      <c r="DHQ65"/>
      <c r="DHR65"/>
      <c r="DHS65"/>
      <c r="DHT65"/>
      <c r="DHU65"/>
      <c r="DHV65"/>
      <c r="DHW65"/>
      <c r="DHX65"/>
      <c r="DHY65"/>
      <c r="DHZ65"/>
      <c r="DIA65"/>
      <c r="DIB65"/>
      <c r="DIC65"/>
      <c r="DID65"/>
      <c r="DIE65"/>
      <c r="DIF65"/>
      <c r="DIG65"/>
      <c r="DIH65"/>
      <c r="DII65"/>
      <c r="DIJ65"/>
      <c r="DIK65"/>
      <c r="DIL65"/>
      <c r="DIM65"/>
      <c r="DIN65"/>
      <c r="DIO65"/>
      <c r="DIP65"/>
      <c r="DIQ65"/>
      <c r="DIR65"/>
      <c r="DIS65"/>
      <c r="DIT65"/>
      <c r="DIU65"/>
      <c r="DIV65"/>
      <c r="DIW65"/>
      <c r="DIX65"/>
      <c r="DIY65"/>
      <c r="DIZ65"/>
      <c r="DJA65"/>
      <c r="DJB65"/>
      <c r="DJC65"/>
      <c r="DJD65"/>
      <c r="DJE65"/>
      <c r="DJF65"/>
      <c r="DJG65"/>
      <c r="DJH65"/>
      <c r="DJI65"/>
      <c r="DJJ65"/>
      <c r="DJK65"/>
      <c r="DJL65"/>
      <c r="DJM65"/>
      <c r="DJN65"/>
      <c r="DJO65"/>
      <c r="DJP65"/>
      <c r="DJQ65"/>
      <c r="DJR65"/>
      <c r="DJS65"/>
      <c r="DJT65"/>
      <c r="DJU65"/>
      <c r="DJV65"/>
      <c r="DJW65"/>
      <c r="DJX65"/>
      <c r="DJY65"/>
      <c r="DJZ65"/>
      <c r="DKA65"/>
      <c r="DKB65"/>
      <c r="DKC65"/>
      <c r="DKD65"/>
      <c r="DKE65"/>
      <c r="DKF65"/>
      <c r="DKG65"/>
      <c r="DKH65"/>
      <c r="DKI65"/>
      <c r="DKJ65"/>
      <c r="DKK65"/>
      <c r="DKL65"/>
      <c r="DKM65"/>
      <c r="DKN65"/>
      <c r="DKO65"/>
      <c r="DKP65"/>
      <c r="DKQ65"/>
      <c r="DKR65"/>
      <c r="DKS65"/>
      <c r="DKT65"/>
      <c r="DKU65"/>
      <c r="DKV65"/>
      <c r="DKW65"/>
      <c r="DKX65"/>
      <c r="DKY65"/>
      <c r="DKZ65"/>
      <c r="DLA65"/>
      <c r="DLB65"/>
      <c r="DLC65"/>
      <c r="DLD65"/>
      <c r="DLE65"/>
      <c r="DLF65"/>
      <c r="DLG65"/>
      <c r="DLH65"/>
      <c r="DLI65"/>
      <c r="DLJ65"/>
      <c r="DLK65"/>
      <c r="DLL65"/>
      <c r="DLM65"/>
      <c r="DLN65"/>
      <c r="DLO65"/>
      <c r="DLP65"/>
      <c r="DLQ65"/>
      <c r="DLR65"/>
      <c r="DLS65"/>
      <c r="DLT65"/>
      <c r="DLU65"/>
      <c r="DLV65"/>
      <c r="DLW65"/>
      <c r="DLX65"/>
      <c r="DLY65"/>
      <c r="DLZ65"/>
      <c r="DMA65"/>
      <c r="DMB65"/>
      <c r="DMC65"/>
      <c r="DMD65"/>
      <c r="DME65"/>
      <c r="DMF65"/>
      <c r="DMG65"/>
      <c r="DMH65"/>
      <c r="DMI65"/>
      <c r="DMJ65"/>
      <c r="DMK65"/>
      <c r="DML65"/>
      <c r="DMM65"/>
      <c r="DMN65"/>
      <c r="DMO65"/>
      <c r="DMP65"/>
      <c r="DMQ65"/>
      <c r="DMR65"/>
      <c r="DMS65"/>
      <c r="DMT65"/>
      <c r="DMU65"/>
      <c r="DMV65"/>
      <c r="DMW65"/>
      <c r="DMX65"/>
      <c r="DMY65"/>
      <c r="DMZ65"/>
      <c r="DNA65"/>
      <c r="DNB65"/>
      <c r="DNC65"/>
      <c r="DND65"/>
      <c r="DNE65"/>
      <c r="DNF65"/>
      <c r="DNG65"/>
      <c r="DNH65"/>
      <c r="DNI65"/>
      <c r="DNJ65"/>
      <c r="DNK65"/>
      <c r="DNL65"/>
      <c r="DNM65"/>
      <c r="DNN65"/>
      <c r="DNO65"/>
      <c r="DNP65"/>
      <c r="DNQ65"/>
      <c r="DNR65"/>
      <c r="DNS65"/>
      <c r="DNT65"/>
      <c r="DNU65"/>
      <c r="DNV65"/>
      <c r="DNW65"/>
      <c r="DNX65"/>
      <c r="DNY65"/>
      <c r="DNZ65"/>
      <c r="DOA65"/>
      <c r="DOB65"/>
      <c r="DOC65"/>
      <c r="DOD65"/>
      <c r="DOE65"/>
      <c r="DOF65"/>
      <c r="DOG65"/>
      <c r="DOH65"/>
      <c r="DOI65"/>
      <c r="DOJ65"/>
      <c r="DOK65"/>
      <c r="DOL65"/>
      <c r="DOM65"/>
      <c r="DON65"/>
      <c r="DOO65"/>
      <c r="DOP65"/>
      <c r="DOQ65"/>
      <c r="DOR65"/>
      <c r="DOS65"/>
      <c r="DOT65"/>
      <c r="DOU65"/>
      <c r="DOV65"/>
      <c r="DOW65"/>
      <c r="DOX65"/>
      <c r="DOY65"/>
      <c r="DOZ65"/>
      <c r="DPA65"/>
      <c r="DPB65"/>
      <c r="DPC65"/>
      <c r="DPD65"/>
      <c r="DPE65"/>
      <c r="DPF65"/>
      <c r="DPG65"/>
      <c r="DPH65"/>
      <c r="DPI65"/>
      <c r="DPJ65"/>
      <c r="DPK65"/>
      <c r="DPL65"/>
      <c r="DPM65"/>
      <c r="DPN65"/>
      <c r="DPO65"/>
      <c r="DPP65"/>
      <c r="DPQ65"/>
      <c r="DPR65"/>
      <c r="DPS65"/>
      <c r="DPT65"/>
      <c r="DPU65"/>
      <c r="DPV65"/>
      <c r="DPW65"/>
      <c r="DPX65"/>
      <c r="DPY65"/>
      <c r="DPZ65"/>
      <c r="DQA65"/>
      <c r="DQB65"/>
      <c r="DQC65"/>
      <c r="DQD65"/>
      <c r="DQE65"/>
      <c r="DQF65"/>
      <c r="DQG65"/>
      <c r="DQH65"/>
      <c r="DQI65"/>
      <c r="DQJ65"/>
      <c r="DQK65"/>
      <c r="DQL65"/>
      <c r="DQM65"/>
      <c r="DQN65"/>
      <c r="DQO65"/>
      <c r="DQP65"/>
      <c r="DQQ65"/>
      <c r="DQR65"/>
      <c r="DQS65"/>
      <c r="DQT65"/>
      <c r="DQU65"/>
      <c r="DQV65"/>
      <c r="DQW65"/>
      <c r="DQX65"/>
      <c r="DQY65"/>
      <c r="DQZ65"/>
      <c r="DRA65"/>
      <c r="DRB65"/>
      <c r="DRC65"/>
      <c r="DRD65"/>
      <c r="DRE65"/>
      <c r="DRF65"/>
      <c r="DRG65"/>
      <c r="DRH65"/>
      <c r="DRI65"/>
      <c r="DRJ65"/>
      <c r="DRK65"/>
      <c r="DRL65"/>
      <c r="DRM65"/>
      <c r="DRN65"/>
      <c r="DRO65"/>
      <c r="DRP65"/>
      <c r="DRQ65"/>
      <c r="DRR65"/>
      <c r="DRS65"/>
      <c r="DRT65"/>
      <c r="DRU65"/>
      <c r="DRV65"/>
      <c r="DRW65"/>
      <c r="DRX65"/>
      <c r="DRY65"/>
      <c r="DRZ65"/>
      <c r="DSA65"/>
      <c r="DSB65"/>
      <c r="DSC65"/>
      <c r="DSD65"/>
      <c r="DSE65"/>
      <c r="DSF65"/>
      <c r="DSG65"/>
      <c r="DSH65"/>
      <c r="DSI65"/>
      <c r="DSJ65"/>
      <c r="DSK65"/>
      <c r="DSL65"/>
      <c r="DSM65"/>
      <c r="DSN65"/>
      <c r="DSO65"/>
      <c r="DSP65"/>
      <c r="DSQ65"/>
      <c r="DSR65"/>
      <c r="DSS65"/>
      <c r="DST65"/>
      <c r="DSU65"/>
      <c r="DSV65"/>
      <c r="DSW65"/>
      <c r="DSX65"/>
      <c r="DSY65"/>
      <c r="DSZ65"/>
      <c r="DTA65"/>
      <c r="DTB65"/>
      <c r="DTC65"/>
      <c r="DTD65"/>
      <c r="DTE65"/>
      <c r="DTF65"/>
      <c r="DTG65"/>
      <c r="DTH65"/>
      <c r="DTI65"/>
      <c r="DTJ65"/>
      <c r="DTK65"/>
      <c r="DTL65"/>
      <c r="DTM65"/>
      <c r="DTN65"/>
      <c r="DTO65"/>
      <c r="DTP65"/>
      <c r="DTQ65"/>
      <c r="DTR65"/>
      <c r="DTS65"/>
      <c r="DTT65"/>
      <c r="DTU65"/>
      <c r="DTV65"/>
      <c r="DTW65"/>
      <c r="DTX65"/>
      <c r="DTY65"/>
      <c r="DTZ65"/>
      <c r="DUA65"/>
      <c r="DUB65"/>
      <c r="DUC65"/>
      <c r="DUD65"/>
      <c r="DUE65"/>
      <c r="DUF65"/>
      <c r="DUG65"/>
      <c r="DUH65"/>
      <c r="DUI65"/>
      <c r="DUJ65"/>
      <c r="DUK65"/>
      <c r="DUL65"/>
      <c r="DUM65"/>
      <c r="DUN65"/>
      <c r="DUO65"/>
      <c r="DUP65"/>
      <c r="DUQ65"/>
      <c r="DUR65"/>
      <c r="DUS65"/>
      <c r="DUT65"/>
      <c r="DUU65"/>
      <c r="DUV65"/>
      <c r="DUW65"/>
      <c r="DUX65"/>
      <c r="DUY65"/>
      <c r="DUZ65"/>
      <c r="DVA65"/>
      <c r="DVB65"/>
      <c r="DVC65"/>
      <c r="DVD65"/>
      <c r="DVE65"/>
      <c r="DVF65"/>
      <c r="DVG65"/>
      <c r="DVH65"/>
      <c r="DVI65"/>
      <c r="DVJ65"/>
      <c r="DVK65"/>
      <c r="DVL65"/>
      <c r="DVM65"/>
      <c r="DVN65"/>
      <c r="DVO65"/>
      <c r="DVP65"/>
      <c r="DVQ65"/>
      <c r="DVR65"/>
      <c r="DVS65"/>
      <c r="DVT65"/>
      <c r="DVU65"/>
      <c r="DVV65"/>
      <c r="DVW65"/>
      <c r="DVX65"/>
      <c r="DVY65"/>
      <c r="DVZ65"/>
      <c r="DWA65"/>
      <c r="DWB65"/>
      <c r="DWC65"/>
      <c r="DWD65"/>
      <c r="DWE65"/>
      <c r="DWF65"/>
      <c r="DWG65"/>
      <c r="DWH65"/>
      <c r="DWI65"/>
      <c r="DWJ65"/>
      <c r="DWK65"/>
      <c r="DWL65"/>
      <c r="DWM65"/>
      <c r="DWN65"/>
      <c r="DWO65"/>
      <c r="DWP65"/>
      <c r="DWQ65"/>
      <c r="DWR65"/>
      <c r="DWS65"/>
      <c r="DWT65"/>
      <c r="DWU65"/>
      <c r="DWV65"/>
      <c r="DWW65"/>
      <c r="DWX65"/>
      <c r="DWY65"/>
      <c r="DWZ65"/>
      <c r="DXA65"/>
      <c r="DXB65"/>
      <c r="DXC65"/>
      <c r="DXD65"/>
      <c r="DXE65"/>
      <c r="DXF65"/>
      <c r="DXG65"/>
      <c r="DXH65"/>
      <c r="DXI65"/>
      <c r="DXJ65"/>
      <c r="DXK65"/>
      <c r="DXL65"/>
      <c r="DXM65"/>
      <c r="DXN65"/>
      <c r="DXO65"/>
      <c r="DXP65"/>
      <c r="DXQ65"/>
      <c r="DXR65"/>
      <c r="DXS65"/>
      <c r="DXT65"/>
      <c r="DXU65"/>
      <c r="DXV65"/>
      <c r="DXW65"/>
      <c r="DXX65"/>
      <c r="DXY65"/>
      <c r="DXZ65"/>
      <c r="DYA65"/>
      <c r="DYB65"/>
      <c r="DYC65"/>
      <c r="DYD65"/>
      <c r="DYE65"/>
      <c r="DYF65"/>
      <c r="DYG65"/>
      <c r="DYH65"/>
      <c r="DYI65"/>
      <c r="DYJ65"/>
      <c r="DYK65"/>
      <c r="DYL65"/>
      <c r="DYM65"/>
      <c r="DYN65"/>
      <c r="DYO65"/>
      <c r="DYP65"/>
      <c r="DYQ65"/>
      <c r="DYR65"/>
      <c r="DYS65"/>
      <c r="DYT65"/>
      <c r="DYU65"/>
      <c r="DYV65"/>
      <c r="DYW65"/>
      <c r="DYX65"/>
      <c r="DYY65"/>
      <c r="DYZ65"/>
      <c r="DZA65"/>
      <c r="DZB65"/>
      <c r="DZC65"/>
      <c r="DZD65"/>
      <c r="DZE65"/>
      <c r="DZF65"/>
      <c r="DZG65"/>
      <c r="DZH65"/>
      <c r="DZI65"/>
      <c r="DZJ65"/>
      <c r="DZK65"/>
      <c r="DZL65"/>
      <c r="DZM65"/>
      <c r="DZN65"/>
      <c r="DZO65"/>
      <c r="DZP65"/>
      <c r="DZQ65"/>
      <c r="DZR65"/>
      <c r="DZS65"/>
      <c r="DZT65"/>
      <c r="DZU65"/>
      <c r="DZV65"/>
      <c r="DZW65"/>
      <c r="DZX65"/>
      <c r="DZY65"/>
      <c r="DZZ65"/>
      <c r="EAA65"/>
      <c r="EAB65"/>
      <c r="EAC65"/>
      <c r="EAD65"/>
      <c r="EAE65"/>
      <c r="EAF65"/>
      <c r="EAG65"/>
      <c r="EAH65"/>
      <c r="EAI65"/>
      <c r="EAJ65"/>
      <c r="EAK65"/>
      <c r="EAL65"/>
      <c r="EAM65"/>
      <c r="EAN65"/>
      <c r="EAO65"/>
      <c r="EAP65"/>
      <c r="EAQ65"/>
      <c r="EAR65"/>
      <c r="EAS65"/>
      <c r="EAT65"/>
      <c r="EAU65"/>
      <c r="EAV65"/>
      <c r="EAW65"/>
      <c r="EAX65"/>
      <c r="EAY65"/>
      <c r="EAZ65"/>
      <c r="EBA65"/>
      <c r="EBB65"/>
      <c r="EBC65"/>
      <c r="EBD65"/>
      <c r="EBE65"/>
      <c r="EBF65"/>
      <c r="EBG65"/>
      <c r="EBH65"/>
      <c r="EBI65"/>
      <c r="EBJ65"/>
      <c r="EBK65"/>
      <c r="EBL65"/>
      <c r="EBM65"/>
      <c r="EBN65"/>
      <c r="EBO65"/>
      <c r="EBP65"/>
      <c r="EBQ65"/>
      <c r="EBR65"/>
      <c r="EBS65"/>
      <c r="EBT65"/>
      <c r="EBU65"/>
      <c r="EBV65"/>
      <c r="EBW65"/>
      <c r="EBX65"/>
      <c r="EBY65"/>
      <c r="EBZ65"/>
      <c r="ECA65"/>
      <c r="ECB65"/>
      <c r="ECC65"/>
      <c r="ECD65"/>
      <c r="ECE65"/>
      <c r="ECF65"/>
      <c r="ECG65"/>
      <c r="ECH65"/>
      <c r="ECI65"/>
      <c r="ECJ65"/>
      <c r="ECK65"/>
      <c r="ECL65"/>
      <c r="ECM65"/>
      <c r="ECN65"/>
      <c r="ECO65"/>
      <c r="ECP65"/>
      <c r="ECQ65"/>
      <c r="ECR65"/>
      <c r="ECS65"/>
      <c r="ECT65"/>
      <c r="ECU65"/>
      <c r="ECV65"/>
      <c r="ECW65"/>
      <c r="ECX65"/>
      <c r="ECY65"/>
      <c r="ECZ65"/>
      <c r="EDA65"/>
      <c r="EDB65"/>
      <c r="EDC65"/>
      <c r="EDD65"/>
      <c r="EDE65"/>
      <c r="EDF65"/>
      <c r="EDG65"/>
      <c r="EDH65"/>
      <c r="EDI65"/>
      <c r="EDJ65"/>
      <c r="EDK65"/>
      <c r="EDL65"/>
      <c r="EDM65"/>
      <c r="EDN65"/>
      <c r="EDO65"/>
      <c r="EDP65"/>
      <c r="EDQ65"/>
      <c r="EDR65"/>
      <c r="EDS65"/>
      <c r="EDT65"/>
      <c r="EDU65"/>
      <c r="EDV65"/>
      <c r="EDW65"/>
      <c r="EDX65"/>
      <c r="EDY65"/>
      <c r="EDZ65"/>
      <c r="EEA65"/>
      <c r="EEB65"/>
      <c r="EEC65"/>
      <c r="EED65"/>
      <c r="EEE65"/>
      <c r="EEF65"/>
      <c r="EEG65"/>
      <c r="EEH65"/>
      <c r="EEI65"/>
      <c r="EEJ65"/>
      <c r="EEK65"/>
      <c r="EEL65"/>
      <c r="EEM65"/>
      <c r="EEN65"/>
      <c r="EEO65"/>
      <c r="EEP65"/>
      <c r="EEQ65"/>
      <c r="EER65"/>
      <c r="EES65"/>
      <c r="EET65"/>
      <c r="EEU65"/>
      <c r="EEV65"/>
      <c r="EEW65"/>
      <c r="EEX65"/>
      <c r="EEY65"/>
      <c r="EEZ65"/>
      <c r="EFA65"/>
      <c r="EFB65"/>
      <c r="EFC65"/>
      <c r="EFD65"/>
      <c r="EFE65"/>
      <c r="EFF65"/>
      <c r="EFG65"/>
      <c r="EFH65"/>
      <c r="EFI65"/>
      <c r="EFJ65"/>
      <c r="EFK65"/>
      <c r="EFL65"/>
      <c r="EFM65"/>
      <c r="EFN65"/>
      <c r="EFO65"/>
      <c r="EFP65"/>
      <c r="EFQ65"/>
      <c r="EFR65"/>
      <c r="EFS65"/>
      <c r="EFT65"/>
      <c r="EFU65"/>
      <c r="EFV65"/>
      <c r="EFW65"/>
      <c r="EFX65"/>
      <c r="EFY65"/>
      <c r="EFZ65"/>
      <c r="EGA65"/>
      <c r="EGB65"/>
      <c r="EGC65"/>
      <c r="EGD65"/>
      <c r="EGE65"/>
      <c r="EGF65"/>
      <c r="EGG65"/>
      <c r="EGH65"/>
      <c r="EGI65"/>
      <c r="EGJ65"/>
      <c r="EGK65"/>
      <c r="EGL65"/>
      <c r="EGM65"/>
      <c r="EGN65"/>
      <c r="EGO65"/>
      <c r="EGP65"/>
      <c r="EGQ65"/>
      <c r="EGR65"/>
      <c r="EGS65"/>
      <c r="EGT65"/>
      <c r="EGU65"/>
      <c r="EGV65"/>
      <c r="EGW65"/>
      <c r="EGX65"/>
      <c r="EGY65"/>
      <c r="EGZ65"/>
      <c r="EHA65"/>
      <c r="EHB65"/>
      <c r="EHC65"/>
      <c r="EHD65"/>
      <c r="EHE65"/>
      <c r="EHF65"/>
      <c r="EHG65"/>
      <c r="EHH65"/>
      <c r="EHI65"/>
      <c r="EHJ65"/>
      <c r="EHK65"/>
      <c r="EHL65"/>
      <c r="EHM65"/>
      <c r="EHN65"/>
      <c r="EHO65"/>
      <c r="EHP65"/>
      <c r="EHQ65"/>
      <c r="EHR65"/>
      <c r="EHS65"/>
      <c r="EHT65"/>
      <c r="EHU65"/>
      <c r="EHV65"/>
      <c r="EHW65"/>
      <c r="EHX65"/>
      <c r="EHY65"/>
      <c r="EHZ65"/>
      <c r="EIA65"/>
      <c r="EIB65"/>
      <c r="EIC65"/>
      <c r="EID65"/>
      <c r="EIE65"/>
      <c r="EIF65"/>
      <c r="EIG65"/>
      <c r="EIH65"/>
      <c r="EII65"/>
      <c r="EIJ65"/>
      <c r="EIK65"/>
      <c r="EIL65"/>
      <c r="EIM65"/>
      <c r="EIN65"/>
      <c r="EIO65"/>
      <c r="EIP65"/>
      <c r="EIQ65"/>
      <c r="EIR65"/>
      <c r="EIS65"/>
      <c r="EIT65"/>
      <c r="EIU65"/>
      <c r="EIV65"/>
      <c r="EIW65"/>
      <c r="EIX65"/>
      <c r="EIY65"/>
      <c r="EIZ65"/>
      <c r="EJA65"/>
      <c r="EJB65"/>
      <c r="EJC65"/>
      <c r="EJD65"/>
      <c r="EJE65"/>
      <c r="EJF65"/>
      <c r="EJG65"/>
      <c r="EJH65"/>
      <c r="EJI65"/>
      <c r="EJJ65"/>
      <c r="EJK65"/>
      <c r="EJL65"/>
      <c r="EJM65"/>
      <c r="EJN65"/>
      <c r="EJO65"/>
      <c r="EJP65"/>
      <c r="EJQ65"/>
      <c r="EJR65"/>
      <c r="EJS65"/>
      <c r="EJT65"/>
      <c r="EJU65"/>
      <c r="EJV65"/>
      <c r="EJW65"/>
      <c r="EJX65"/>
      <c r="EJY65"/>
      <c r="EJZ65"/>
      <c r="EKA65"/>
      <c r="EKB65"/>
      <c r="EKC65"/>
      <c r="EKD65"/>
      <c r="EKE65"/>
      <c r="EKF65"/>
      <c r="EKG65"/>
      <c r="EKH65"/>
      <c r="EKI65"/>
      <c r="EKJ65"/>
      <c r="EKK65"/>
      <c r="EKL65"/>
      <c r="EKM65"/>
      <c r="EKN65"/>
      <c r="EKO65"/>
      <c r="EKP65"/>
      <c r="EKQ65"/>
      <c r="EKR65"/>
      <c r="EKS65"/>
      <c r="EKT65"/>
      <c r="EKU65"/>
      <c r="EKV65"/>
      <c r="EKW65"/>
      <c r="EKX65"/>
      <c r="EKY65"/>
      <c r="EKZ65"/>
      <c r="ELA65"/>
      <c r="ELB65"/>
      <c r="ELC65"/>
      <c r="ELD65"/>
      <c r="ELE65"/>
      <c r="ELF65"/>
      <c r="ELG65"/>
      <c r="ELH65"/>
      <c r="ELI65"/>
      <c r="ELJ65"/>
      <c r="ELK65"/>
      <c r="ELL65"/>
      <c r="ELM65"/>
      <c r="ELN65"/>
      <c r="ELO65"/>
      <c r="ELP65"/>
      <c r="ELQ65"/>
      <c r="ELR65"/>
      <c r="ELS65"/>
      <c r="ELT65"/>
      <c r="ELU65"/>
      <c r="ELV65"/>
      <c r="ELW65"/>
      <c r="ELX65"/>
      <c r="ELY65"/>
      <c r="ELZ65"/>
      <c r="EMA65"/>
      <c r="EMB65"/>
      <c r="EMC65"/>
      <c r="EMD65"/>
      <c r="EME65"/>
      <c r="EMF65"/>
      <c r="EMG65"/>
      <c r="EMH65"/>
      <c r="EMI65"/>
      <c r="EMJ65"/>
      <c r="EMK65"/>
      <c r="EML65"/>
      <c r="EMM65"/>
      <c r="EMN65"/>
      <c r="EMO65"/>
      <c r="EMP65"/>
      <c r="EMQ65"/>
      <c r="EMR65"/>
      <c r="EMS65"/>
      <c r="EMT65"/>
      <c r="EMU65"/>
      <c r="EMV65"/>
      <c r="EMW65"/>
      <c r="EMX65"/>
      <c r="EMY65"/>
      <c r="EMZ65"/>
      <c r="ENA65"/>
      <c r="ENB65"/>
      <c r="ENC65"/>
      <c r="END65"/>
      <c r="ENE65"/>
      <c r="ENF65"/>
      <c r="ENG65"/>
      <c r="ENH65"/>
      <c r="ENI65"/>
      <c r="ENJ65"/>
      <c r="ENK65"/>
      <c r="ENL65"/>
      <c r="ENM65"/>
      <c r="ENN65"/>
      <c r="ENO65"/>
      <c r="ENP65"/>
      <c r="ENQ65"/>
      <c r="ENR65"/>
      <c r="ENS65"/>
      <c r="ENT65"/>
      <c r="ENU65"/>
      <c r="ENV65"/>
      <c r="ENW65"/>
      <c r="ENX65"/>
      <c r="ENY65"/>
      <c r="ENZ65"/>
      <c r="EOA65"/>
      <c r="EOB65"/>
      <c r="EOC65"/>
      <c r="EOD65"/>
      <c r="EOE65"/>
      <c r="EOF65"/>
      <c r="EOG65"/>
      <c r="EOH65"/>
      <c r="EOI65"/>
      <c r="EOJ65"/>
      <c r="EOK65"/>
      <c r="EOL65"/>
      <c r="EOM65"/>
      <c r="EON65"/>
      <c r="EOO65"/>
      <c r="EOP65"/>
      <c r="EOQ65"/>
      <c r="EOR65"/>
      <c r="EOS65"/>
      <c r="EOT65"/>
      <c r="EOU65"/>
      <c r="EOV65"/>
      <c r="EOW65"/>
      <c r="EOX65"/>
      <c r="EOY65"/>
      <c r="EOZ65"/>
      <c r="EPA65"/>
      <c r="EPB65"/>
      <c r="EPC65"/>
      <c r="EPD65"/>
      <c r="EPE65"/>
      <c r="EPF65"/>
      <c r="EPG65"/>
      <c r="EPH65"/>
      <c r="EPI65"/>
      <c r="EPJ65"/>
      <c r="EPK65"/>
      <c r="EPL65"/>
      <c r="EPM65"/>
      <c r="EPN65"/>
      <c r="EPO65"/>
      <c r="EPP65"/>
      <c r="EPQ65"/>
      <c r="EPR65"/>
      <c r="EPS65"/>
      <c r="EPT65"/>
      <c r="EPU65"/>
      <c r="EPV65"/>
      <c r="EPW65"/>
      <c r="EPX65"/>
      <c r="EPY65"/>
      <c r="EPZ65"/>
      <c r="EQA65"/>
      <c r="EQB65"/>
      <c r="EQC65"/>
      <c r="EQD65"/>
      <c r="EQE65"/>
      <c r="EQF65"/>
      <c r="EQG65"/>
      <c r="EQH65"/>
      <c r="EQI65"/>
      <c r="EQJ65"/>
      <c r="EQK65"/>
      <c r="EQL65"/>
      <c r="EQM65"/>
      <c r="EQN65"/>
      <c r="EQO65"/>
      <c r="EQP65"/>
      <c r="EQQ65"/>
      <c r="EQR65"/>
      <c r="EQS65"/>
      <c r="EQT65"/>
      <c r="EQU65"/>
      <c r="EQV65"/>
      <c r="EQW65"/>
      <c r="EQX65"/>
      <c r="EQY65"/>
      <c r="EQZ65"/>
      <c r="ERA65"/>
      <c r="ERB65"/>
      <c r="ERC65"/>
      <c r="ERD65"/>
      <c r="ERE65"/>
      <c r="ERF65"/>
      <c r="ERG65"/>
      <c r="ERH65"/>
      <c r="ERI65"/>
      <c r="ERJ65"/>
      <c r="ERK65"/>
      <c r="ERL65"/>
      <c r="ERM65"/>
      <c r="ERN65"/>
      <c r="ERO65"/>
      <c r="ERP65"/>
      <c r="ERQ65"/>
      <c r="ERR65"/>
      <c r="ERS65"/>
      <c r="ERT65"/>
      <c r="ERU65"/>
      <c r="ERV65"/>
      <c r="ERW65"/>
      <c r="ERX65"/>
      <c r="ERY65"/>
      <c r="ERZ65"/>
      <c r="ESA65"/>
      <c r="ESB65"/>
      <c r="ESC65"/>
      <c r="ESD65"/>
      <c r="ESE65"/>
      <c r="ESF65"/>
      <c r="ESG65"/>
      <c r="ESH65"/>
      <c r="ESI65"/>
      <c r="ESJ65"/>
      <c r="ESK65"/>
      <c r="ESL65"/>
      <c r="ESM65"/>
      <c r="ESN65"/>
      <c r="ESO65"/>
      <c r="ESP65"/>
      <c r="ESQ65"/>
      <c r="ESR65"/>
      <c r="ESS65"/>
      <c r="EST65"/>
      <c r="ESU65"/>
      <c r="ESV65"/>
      <c r="ESW65"/>
      <c r="ESX65"/>
      <c r="ESY65"/>
      <c r="ESZ65"/>
      <c r="ETA65"/>
      <c r="ETB65"/>
      <c r="ETC65"/>
      <c r="ETD65"/>
      <c r="ETE65"/>
      <c r="ETF65"/>
      <c r="ETG65"/>
      <c r="ETH65"/>
      <c r="ETI65"/>
      <c r="ETJ65"/>
      <c r="ETK65"/>
      <c r="ETL65"/>
      <c r="ETM65"/>
      <c r="ETN65"/>
      <c r="ETO65"/>
      <c r="ETP65"/>
      <c r="ETQ65"/>
      <c r="ETR65"/>
      <c r="ETS65"/>
      <c r="ETT65"/>
      <c r="ETU65"/>
      <c r="ETV65"/>
      <c r="ETW65"/>
      <c r="ETX65"/>
      <c r="ETY65"/>
      <c r="ETZ65"/>
      <c r="EUA65"/>
      <c r="EUB65"/>
      <c r="EUC65"/>
      <c r="EUD65"/>
      <c r="EUE65"/>
      <c r="EUF65"/>
      <c r="EUG65"/>
      <c r="EUH65"/>
      <c r="EUI65"/>
      <c r="EUJ65"/>
      <c r="EUK65"/>
      <c r="EUL65"/>
      <c r="EUM65"/>
      <c r="EUN65"/>
      <c r="EUO65"/>
      <c r="EUP65"/>
      <c r="EUQ65"/>
      <c r="EUR65"/>
      <c r="EUS65"/>
      <c r="EUT65"/>
      <c r="EUU65"/>
      <c r="EUV65"/>
      <c r="EUW65"/>
      <c r="EUX65"/>
      <c r="EUY65"/>
      <c r="EUZ65"/>
      <c r="EVA65"/>
      <c r="EVB65"/>
      <c r="EVC65"/>
      <c r="EVD65"/>
      <c r="EVE65"/>
      <c r="EVF65"/>
      <c r="EVG65"/>
      <c r="EVH65"/>
      <c r="EVI65"/>
      <c r="EVJ65"/>
      <c r="EVK65"/>
      <c r="EVL65"/>
      <c r="EVM65"/>
      <c r="EVN65"/>
      <c r="EVO65"/>
      <c r="EVP65"/>
      <c r="EVQ65"/>
      <c r="EVR65"/>
      <c r="EVS65"/>
      <c r="EVT65"/>
      <c r="EVU65"/>
      <c r="EVV65"/>
      <c r="EVW65"/>
      <c r="EVX65"/>
      <c r="EVY65"/>
      <c r="EVZ65"/>
      <c r="EWA65"/>
      <c r="EWB65"/>
      <c r="EWC65"/>
      <c r="EWD65"/>
      <c r="EWE65"/>
      <c r="EWF65"/>
      <c r="EWG65"/>
      <c r="EWH65"/>
      <c r="EWI65"/>
      <c r="EWJ65"/>
      <c r="EWK65"/>
      <c r="EWL65"/>
      <c r="EWM65"/>
      <c r="EWN65"/>
      <c r="EWO65"/>
      <c r="EWP65"/>
      <c r="EWQ65"/>
      <c r="EWR65"/>
      <c r="EWS65"/>
      <c r="EWT65"/>
      <c r="EWU65"/>
      <c r="EWV65"/>
      <c r="EWW65"/>
      <c r="EWX65"/>
      <c r="EWY65"/>
      <c r="EWZ65"/>
      <c r="EXA65"/>
      <c r="EXB65"/>
      <c r="EXC65"/>
      <c r="EXD65"/>
      <c r="EXE65"/>
      <c r="EXF65"/>
      <c r="EXG65"/>
      <c r="EXH65"/>
      <c r="EXI65"/>
      <c r="EXJ65"/>
      <c r="EXK65"/>
      <c r="EXL65"/>
      <c r="EXM65"/>
      <c r="EXN65"/>
      <c r="EXO65"/>
      <c r="EXP65"/>
      <c r="EXQ65"/>
      <c r="EXR65"/>
      <c r="EXS65"/>
      <c r="EXT65"/>
      <c r="EXU65"/>
      <c r="EXV65"/>
      <c r="EXW65"/>
      <c r="EXX65"/>
      <c r="EXY65"/>
      <c r="EXZ65"/>
      <c r="EYA65"/>
      <c r="EYB65"/>
      <c r="EYC65"/>
      <c r="EYD65"/>
      <c r="EYE65"/>
      <c r="EYF65"/>
      <c r="EYG65"/>
      <c r="EYH65"/>
      <c r="EYI65"/>
      <c r="EYJ65"/>
      <c r="EYK65"/>
      <c r="EYL65"/>
      <c r="EYM65"/>
      <c r="EYN65"/>
      <c r="EYO65"/>
      <c r="EYP65"/>
      <c r="EYQ65"/>
      <c r="EYR65"/>
      <c r="EYS65"/>
      <c r="EYT65"/>
      <c r="EYU65"/>
      <c r="EYV65"/>
      <c r="EYW65"/>
      <c r="EYX65"/>
      <c r="EYY65"/>
      <c r="EYZ65"/>
      <c r="EZA65"/>
      <c r="EZB65"/>
      <c r="EZC65"/>
      <c r="EZD65"/>
      <c r="EZE65"/>
      <c r="EZF65"/>
      <c r="EZG65"/>
      <c r="EZH65"/>
      <c r="EZI65"/>
      <c r="EZJ65"/>
      <c r="EZK65"/>
      <c r="EZL65"/>
      <c r="EZM65"/>
      <c r="EZN65"/>
      <c r="EZO65"/>
      <c r="EZP65"/>
      <c r="EZQ65"/>
      <c r="EZR65"/>
      <c r="EZS65"/>
      <c r="EZT65"/>
      <c r="EZU65"/>
      <c r="EZV65"/>
      <c r="EZW65"/>
      <c r="EZX65"/>
      <c r="EZY65"/>
      <c r="EZZ65"/>
      <c r="FAA65"/>
      <c r="FAB65"/>
      <c r="FAC65"/>
      <c r="FAD65"/>
      <c r="FAE65"/>
      <c r="FAF65"/>
      <c r="FAG65"/>
      <c r="FAH65"/>
      <c r="FAI65"/>
      <c r="FAJ65"/>
      <c r="FAK65"/>
      <c r="FAL65"/>
      <c r="FAM65"/>
      <c r="FAN65"/>
      <c r="FAO65"/>
      <c r="FAP65"/>
      <c r="FAQ65"/>
      <c r="FAR65"/>
      <c r="FAS65"/>
      <c r="FAT65"/>
      <c r="FAU65"/>
      <c r="FAV65"/>
      <c r="FAW65"/>
      <c r="FAX65"/>
      <c r="FAY65"/>
      <c r="FAZ65"/>
      <c r="FBA65"/>
      <c r="FBB65"/>
      <c r="FBC65"/>
      <c r="FBD65"/>
      <c r="FBE65"/>
      <c r="FBF65"/>
      <c r="FBG65"/>
      <c r="FBH65"/>
      <c r="FBI65"/>
      <c r="FBJ65"/>
      <c r="FBK65"/>
      <c r="FBL65"/>
      <c r="FBM65"/>
      <c r="FBN65"/>
      <c r="FBO65"/>
      <c r="FBP65"/>
      <c r="FBQ65"/>
      <c r="FBR65"/>
      <c r="FBS65"/>
      <c r="FBT65"/>
      <c r="FBU65"/>
      <c r="FBV65"/>
      <c r="FBW65"/>
      <c r="FBX65"/>
      <c r="FBY65"/>
      <c r="FBZ65"/>
      <c r="FCA65"/>
      <c r="FCB65"/>
      <c r="FCC65"/>
      <c r="FCD65"/>
      <c r="FCE65"/>
      <c r="FCF65"/>
      <c r="FCG65"/>
      <c r="FCH65"/>
      <c r="FCI65"/>
      <c r="FCJ65"/>
      <c r="FCK65"/>
      <c r="FCL65"/>
      <c r="FCM65"/>
      <c r="FCN65"/>
      <c r="FCO65"/>
      <c r="FCP65"/>
      <c r="FCQ65"/>
      <c r="FCR65"/>
      <c r="FCS65"/>
      <c r="FCT65"/>
      <c r="FCU65"/>
      <c r="FCV65"/>
      <c r="FCW65"/>
      <c r="FCX65"/>
      <c r="FCY65"/>
      <c r="FCZ65"/>
      <c r="FDA65"/>
      <c r="FDB65"/>
      <c r="FDC65"/>
      <c r="FDD65"/>
      <c r="FDE65"/>
      <c r="FDF65"/>
      <c r="FDG65"/>
      <c r="FDH65"/>
      <c r="FDI65"/>
      <c r="FDJ65"/>
      <c r="FDK65"/>
      <c r="FDL65"/>
      <c r="FDM65"/>
      <c r="FDN65"/>
      <c r="FDO65"/>
      <c r="FDP65"/>
      <c r="FDQ65"/>
      <c r="FDR65"/>
      <c r="FDS65"/>
      <c r="FDT65"/>
      <c r="FDU65"/>
      <c r="FDV65"/>
      <c r="FDW65"/>
      <c r="FDX65"/>
      <c r="FDY65"/>
      <c r="FDZ65"/>
      <c r="FEA65"/>
      <c r="FEB65"/>
      <c r="FEC65"/>
      <c r="FED65"/>
      <c r="FEE65"/>
      <c r="FEF65"/>
      <c r="FEG65"/>
      <c r="FEH65"/>
      <c r="FEI65"/>
      <c r="FEJ65"/>
      <c r="FEK65"/>
      <c r="FEL65"/>
      <c r="FEM65"/>
      <c r="FEN65"/>
      <c r="FEO65"/>
      <c r="FEP65"/>
      <c r="FEQ65"/>
      <c r="FER65"/>
      <c r="FES65"/>
      <c r="FET65"/>
      <c r="FEU65"/>
      <c r="FEV65"/>
      <c r="FEW65"/>
      <c r="FEX65"/>
      <c r="FEY65"/>
      <c r="FEZ65"/>
      <c r="FFA65"/>
      <c r="FFB65"/>
      <c r="FFC65"/>
      <c r="FFD65"/>
      <c r="FFE65"/>
      <c r="FFF65"/>
      <c r="FFG65"/>
      <c r="FFH65"/>
      <c r="FFI65"/>
      <c r="FFJ65"/>
      <c r="FFK65"/>
      <c r="FFL65"/>
      <c r="FFM65"/>
      <c r="FFN65"/>
      <c r="FFO65"/>
      <c r="FFP65"/>
      <c r="FFQ65"/>
      <c r="FFR65"/>
      <c r="FFS65"/>
      <c r="FFT65"/>
      <c r="FFU65"/>
      <c r="FFV65"/>
      <c r="FFW65"/>
      <c r="FFX65"/>
      <c r="FFY65"/>
      <c r="FFZ65"/>
      <c r="FGA65"/>
      <c r="FGB65"/>
      <c r="FGC65"/>
      <c r="FGD65"/>
      <c r="FGE65"/>
      <c r="FGF65"/>
      <c r="FGG65"/>
      <c r="FGH65"/>
      <c r="FGI65"/>
      <c r="FGJ65"/>
      <c r="FGK65"/>
      <c r="FGL65"/>
      <c r="FGM65"/>
      <c r="FGN65"/>
      <c r="FGO65"/>
      <c r="FGP65"/>
      <c r="FGQ65"/>
      <c r="FGR65"/>
      <c r="FGS65"/>
      <c r="FGT65"/>
      <c r="FGU65"/>
      <c r="FGV65"/>
      <c r="FGW65"/>
      <c r="FGX65"/>
      <c r="FGY65"/>
      <c r="FGZ65"/>
      <c r="FHA65"/>
      <c r="FHB65"/>
      <c r="FHC65"/>
      <c r="FHD65"/>
      <c r="FHE65"/>
      <c r="FHF65"/>
      <c r="FHG65"/>
      <c r="FHH65"/>
      <c r="FHI65"/>
      <c r="FHJ65"/>
      <c r="FHK65"/>
      <c r="FHL65"/>
      <c r="FHM65"/>
      <c r="FHN65"/>
      <c r="FHO65"/>
      <c r="FHP65"/>
      <c r="FHQ65"/>
      <c r="FHR65"/>
      <c r="FHS65"/>
      <c r="FHT65"/>
      <c r="FHU65"/>
      <c r="FHV65"/>
      <c r="FHW65"/>
      <c r="FHX65"/>
      <c r="FHY65"/>
      <c r="FHZ65"/>
      <c r="FIA65"/>
      <c r="FIB65"/>
      <c r="FIC65"/>
      <c r="FID65"/>
      <c r="FIE65"/>
      <c r="FIF65"/>
      <c r="FIG65"/>
      <c r="FIH65"/>
      <c r="FII65"/>
      <c r="FIJ65"/>
      <c r="FIK65"/>
      <c r="FIL65"/>
      <c r="FIM65"/>
      <c r="FIN65"/>
      <c r="FIO65"/>
      <c r="FIP65"/>
      <c r="FIQ65"/>
      <c r="FIR65"/>
      <c r="FIS65"/>
      <c r="FIT65"/>
      <c r="FIU65"/>
      <c r="FIV65"/>
      <c r="FIW65"/>
      <c r="FIX65"/>
      <c r="FIY65"/>
      <c r="FIZ65"/>
      <c r="FJA65"/>
      <c r="FJB65"/>
      <c r="FJC65"/>
      <c r="FJD65"/>
      <c r="FJE65"/>
      <c r="FJF65"/>
      <c r="FJG65"/>
      <c r="FJH65"/>
      <c r="FJI65"/>
      <c r="FJJ65"/>
      <c r="FJK65"/>
      <c r="FJL65"/>
      <c r="FJM65"/>
      <c r="FJN65"/>
      <c r="FJO65"/>
      <c r="FJP65"/>
      <c r="FJQ65"/>
      <c r="FJR65"/>
      <c r="FJS65"/>
      <c r="FJT65"/>
      <c r="FJU65"/>
      <c r="FJV65"/>
      <c r="FJW65"/>
      <c r="FJX65"/>
      <c r="FJY65"/>
      <c r="FJZ65"/>
      <c r="FKA65"/>
      <c r="FKB65"/>
      <c r="FKC65"/>
      <c r="FKD65"/>
      <c r="FKE65"/>
      <c r="FKF65"/>
      <c r="FKG65"/>
      <c r="FKH65"/>
      <c r="FKI65"/>
      <c r="FKJ65"/>
      <c r="FKK65"/>
      <c r="FKL65"/>
      <c r="FKM65"/>
      <c r="FKN65"/>
      <c r="FKO65"/>
      <c r="FKP65"/>
      <c r="FKQ65"/>
      <c r="FKR65"/>
      <c r="FKS65"/>
      <c r="FKT65"/>
      <c r="FKU65"/>
      <c r="FKV65"/>
      <c r="FKW65"/>
      <c r="FKX65"/>
      <c r="FKY65"/>
      <c r="FKZ65"/>
      <c r="FLA65"/>
      <c r="FLB65"/>
      <c r="FLC65"/>
      <c r="FLD65"/>
      <c r="FLE65"/>
      <c r="FLF65"/>
      <c r="FLG65"/>
      <c r="FLH65"/>
      <c r="FLI65"/>
      <c r="FLJ65"/>
      <c r="FLK65"/>
      <c r="FLL65"/>
      <c r="FLM65"/>
      <c r="FLN65"/>
      <c r="FLO65"/>
      <c r="FLP65"/>
      <c r="FLQ65"/>
      <c r="FLR65"/>
      <c r="FLS65"/>
      <c r="FLT65"/>
      <c r="FLU65"/>
      <c r="FLV65"/>
      <c r="FLW65"/>
      <c r="FLX65"/>
      <c r="FLY65"/>
      <c r="FLZ65"/>
      <c r="FMA65"/>
      <c r="FMB65"/>
      <c r="FMC65"/>
      <c r="FMD65"/>
      <c r="FME65"/>
      <c r="FMF65"/>
      <c r="FMG65"/>
      <c r="FMH65"/>
      <c r="FMI65"/>
      <c r="FMJ65"/>
      <c r="FMK65"/>
      <c r="FML65"/>
      <c r="FMM65"/>
      <c r="FMN65"/>
      <c r="FMO65"/>
      <c r="FMP65"/>
      <c r="FMQ65"/>
      <c r="FMR65"/>
      <c r="FMS65"/>
      <c r="FMT65"/>
      <c r="FMU65"/>
      <c r="FMV65"/>
      <c r="FMW65"/>
      <c r="FMX65"/>
      <c r="FMY65"/>
      <c r="FMZ65"/>
      <c r="FNA65"/>
      <c r="FNB65"/>
      <c r="FNC65"/>
      <c r="FND65"/>
      <c r="FNE65"/>
      <c r="FNF65"/>
      <c r="FNG65"/>
      <c r="FNH65"/>
      <c r="FNI65"/>
      <c r="FNJ65"/>
      <c r="FNK65"/>
      <c r="FNL65"/>
      <c r="FNM65"/>
      <c r="FNN65"/>
      <c r="FNO65"/>
      <c r="FNP65"/>
      <c r="FNQ65"/>
      <c r="FNR65"/>
      <c r="FNS65"/>
      <c r="FNT65"/>
      <c r="FNU65"/>
      <c r="FNV65"/>
      <c r="FNW65"/>
      <c r="FNX65"/>
      <c r="FNY65"/>
      <c r="FNZ65"/>
      <c r="FOA65"/>
      <c r="FOB65"/>
      <c r="FOC65"/>
      <c r="FOD65"/>
      <c r="FOE65"/>
      <c r="FOF65"/>
      <c r="FOG65"/>
      <c r="FOH65"/>
      <c r="FOI65"/>
      <c r="FOJ65"/>
      <c r="FOK65"/>
      <c r="FOL65"/>
      <c r="FOM65"/>
      <c r="FON65"/>
      <c r="FOO65"/>
      <c r="FOP65"/>
      <c r="FOQ65"/>
      <c r="FOR65"/>
      <c r="FOS65"/>
      <c r="FOT65"/>
      <c r="FOU65"/>
      <c r="FOV65"/>
      <c r="FOW65"/>
      <c r="FOX65"/>
      <c r="FOY65"/>
      <c r="FOZ65"/>
      <c r="FPA65"/>
      <c r="FPB65"/>
      <c r="FPC65"/>
      <c r="FPD65"/>
      <c r="FPE65"/>
      <c r="FPF65"/>
      <c r="FPG65"/>
      <c r="FPH65"/>
      <c r="FPI65"/>
      <c r="FPJ65"/>
      <c r="FPK65"/>
      <c r="FPL65"/>
      <c r="FPM65"/>
      <c r="FPN65"/>
      <c r="FPO65"/>
      <c r="FPP65"/>
      <c r="FPQ65"/>
      <c r="FPR65"/>
      <c r="FPS65"/>
      <c r="FPT65"/>
      <c r="FPU65"/>
      <c r="FPV65"/>
      <c r="FPW65"/>
      <c r="FPX65"/>
      <c r="FPY65"/>
      <c r="FPZ65"/>
      <c r="FQA65"/>
      <c r="FQB65"/>
      <c r="FQC65"/>
      <c r="FQD65"/>
      <c r="FQE65"/>
      <c r="FQF65"/>
      <c r="FQG65"/>
      <c r="FQH65"/>
      <c r="FQI65"/>
      <c r="FQJ65"/>
      <c r="FQK65"/>
      <c r="FQL65"/>
      <c r="FQM65"/>
      <c r="FQN65"/>
      <c r="FQO65"/>
      <c r="FQP65"/>
      <c r="FQQ65"/>
      <c r="FQR65"/>
      <c r="FQS65"/>
      <c r="FQT65"/>
      <c r="FQU65"/>
      <c r="FQV65"/>
      <c r="FQW65"/>
      <c r="FQX65"/>
      <c r="FQY65"/>
      <c r="FQZ65"/>
      <c r="FRA65"/>
      <c r="FRB65"/>
      <c r="FRC65"/>
      <c r="FRD65"/>
      <c r="FRE65"/>
      <c r="FRF65"/>
      <c r="FRG65"/>
      <c r="FRH65"/>
      <c r="FRI65"/>
      <c r="FRJ65"/>
      <c r="FRK65"/>
      <c r="FRL65"/>
      <c r="FRM65"/>
      <c r="FRN65"/>
      <c r="FRO65"/>
      <c r="FRP65"/>
      <c r="FRQ65"/>
      <c r="FRR65"/>
      <c r="FRS65"/>
      <c r="FRT65"/>
      <c r="FRU65"/>
      <c r="FRV65"/>
      <c r="FRW65"/>
      <c r="FRX65"/>
      <c r="FRY65"/>
      <c r="FRZ65"/>
      <c r="FSA65"/>
      <c r="FSB65"/>
      <c r="FSC65"/>
      <c r="FSD65"/>
      <c r="FSE65"/>
      <c r="FSF65"/>
      <c r="FSG65"/>
      <c r="FSH65"/>
      <c r="FSI65"/>
      <c r="FSJ65"/>
      <c r="FSK65"/>
      <c r="FSL65"/>
      <c r="FSM65"/>
      <c r="FSN65"/>
      <c r="FSO65"/>
      <c r="FSP65"/>
      <c r="FSQ65"/>
      <c r="FSR65"/>
      <c r="FSS65"/>
      <c r="FST65"/>
      <c r="FSU65"/>
      <c r="FSV65"/>
      <c r="FSW65"/>
      <c r="FSX65"/>
      <c r="FSY65"/>
      <c r="FSZ65"/>
      <c r="FTA65"/>
      <c r="FTB65"/>
      <c r="FTC65"/>
      <c r="FTD65"/>
      <c r="FTE65"/>
      <c r="FTF65"/>
      <c r="FTG65"/>
      <c r="FTH65"/>
      <c r="FTI65"/>
      <c r="FTJ65"/>
      <c r="FTK65"/>
      <c r="FTL65"/>
      <c r="FTM65"/>
      <c r="FTN65"/>
      <c r="FTO65"/>
      <c r="FTP65"/>
      <c r="FTQ65"/>
      <c r="FTR65"/>
      <c r="FTS65"/>
      <c r="FTT65"/>
      <c r="FTU65"/>
      <c r="FTV65"/>
      <c r="FTW65"/>
      <c r="FTX65"/>
      <c r="FTY65"/>
      <c r="FTZ65"/>
      <c r="FUA65"/>
      <c r="FUB65"/>
      <c r="FUC65"/>
      <c r="FUD65"/>
      <c r="FUE65"/>
      <c r="FUF65"/>
      <c r="FUG65"/>
      <c r="FUH65"/>
      <c r="FUI65"/>
      <c r="FUJ65"/>
      <c r="FUK65"/>
      <c r="FUL65"/>
      <c r="FUM65"/>
      <c r="FUN65"/>
      <c r="FUO65"/>
      <c r="FUP65"/>
      <c r="FUQ65"/>
      <c r="FUR65"/>
      <c r="FUS65"/>
      <c r="FUT65"/>
      <c r="FUU65"/>
      <c r="FUV65"/>
      <c r="FUW65"/>
      <c r="FUX65"/>
      <c r="FUY65"/>
      <c r="FUZ65"/>
      <c r="FVA65"/>
      <c r="FVB65"/>
      <c r="FVC65"/>
      <c r="FVD65"/>
      <c r="FVE65"/>
      <c r="FVF65"/>
      <c r="FVG65"/>
      <c r="FVH65"/>
      <c r="FVI65"/>
      <c r="FVJ65"/>
      <c r="FVK65"/>
      <c r="FVL65"/>
      <c r="FVM65"/>
      <c r="FVN65"/>
      <c r="FVO65"/>
      <c r="FVP65"/>
      <c r="FVQ65"/>
      <c r="FVR65"/>
      <c r="FVS65"/>
      <c r="FVT65"/>
      <c r="FVU65"/>
      <c r="FVV65"/>
      <c r="FVW65"/>
      <c r="FVX65"/>
      <c r="FVY65"/>
      <c r="FVZ65"/>
      <c r="FWA65"/>
      <c r="FWB65"/>
      <c r="FWC65"/>
      <c r="FWD65"/>
      <c r="FWE65"/>
      <c r="FWF65"/>
      <c r="FWG65"/>
      <c r="FWH65"/>
      <c r="FWI65"/>
      <c r="FWJ65"/>
      <c r="FWK65"/>
      <c r="FWL65"/>
      <c r="FWM65"/>
      <c r="FWN65"/>
      <c r="FWO65"/>
      <c r="FWP65"/>
      <c r="FWQ65"/>
      <c r="FWR65"/>
      <c r="FWS65"/>
      <c r="FWT65"/>
      <c r="FWU65"/>
      <c r="FWV65"/>
      <c r="FWW65"/>
      <c r="FWX65"/>
      <c r="FWY65"/>
      <c r="FWZ65"/>
      <c r="FXA65"/>
      <c r="FXB65"/>
      <c r="FXC65"/>
      <c r="FXD65"/>
      <c r="FXE65"/>
      <c r="FXF65"/>
      <c r="FXG65"/>
      <c r="FXH65"/>
      <c r="FXI65"/>
      <c r="FXJ65"/>
      <c r="FXK65"/>
      <c r="FXL65"/>
      <c r="FXM65"/>
      <c r="FXN65"/>
      <c r="FXO65"/>
      <c r="FXP65"/>
      <c r="FXQ65"/>
      <c r="FXR65"/>
      <c r="FXS65"/>
      <c r="FXT65"/>
      <c r="FXU65"/>
      <c r="FXV65"/>
      <c r="FXW65"/>
      <c r="FXX65"/>
      <c r="FXY65"/>
      <c r="FXZ65"/>
      <c r="FYA65"/>
      <c r="FYB65"/>
      <c r="FYC65"/>
      <c r="FYD65"/>
      <c r="FYE65"/>
      <c r="FYF65"/>
      <c r="FYG65"/>
      <c r="FYH65"/>
      <c r="FYI65"/>
      <c r="FYJ65"/>
      <c r="FYK65"/>
      <c r="FYL65"/>
      <c r="FYM65"/>
      <c r="FYN65"/>
      <c r="FYO65"/>
      <c r="FYP65"/>
      <c r="FYQ65"/>
      <c r="FYR65"/>
      <c r="FYS65"/>
      <c r="FYT65"/>
      <c r="FYU65"/>
      <c r="FYV65"/>
      <c r="FYW65"/>
      <c r="FYX65"/>
      <c r="FYY65"/>
      <c r="FYZ65"/>
      <c r="FZA65"/>
      <c r="FZB65"/>
      <c r="FZC65"/>
      <c r="FZD65"/>
      <c r="FZE65"/>
      <c r="FZF65"/>
      <c r="FZG65"/>
      <c r="FZH65"/>
      <c r="FZI65"/>
      <c r="FZJ65"/>
      <c r="FZK65"/>
      <c r="FZL65"/>
      <c r="FZM65"/>
      <c r="FZN65"/>
      <c r="FZO65"/>
      <c r="FZP65"/>
      <c r="FZQ65"/>
      <c r="FZR65"/>
      <c r="FZS65"/>
      <c r="FZT65"/>
      <c r="FZU65"/>
      <c r="FZV65"/>
      <c r="FZW65"/>
      <c r="FZX65"/>
      <c r="FZY65"/>
      <c r="FZZ65"/>
      <c r="GAA65"/>
      <c r="GAB65"/>
      <c r="GAC65"/>
      <c r="GAD65"/>
      <c r="GAE65"/>
      <c r="GAF65"/>
      <c r="GAG65"/>
      <c r="GAH65"/>
      <c r="GAI65"/>
      <c r="GAJ65"/>
      <c r="GAK65"/>
      <c r="GAL65"/>
      <c r="GAM65"/>
      <c r="GAN65"/>
      <c r="GAO65"/>
      <c r="GAP65"/>
      <c r="GAQ65"/>
      <c r="GAR65"/>
      <c r="GAS65"/>
      <c r="GAT65"/>
      <c r="GAU65"/>
      <c r="GAV65"/>
      <c r="GAW65"/>
      <c r="GAX65"/>
      <c r="GAY65"/>
      <c r="GAZ65"/>
      <c r="GBA65"/>
      <c r="GBB65"/>
      <c r="GBC65"/>
      <c r="GBD65"/>
      <c r="GBE65"/>
      <c r="GBF65"/>
      <c r="GBG65"/>
      <c r="GBH65"/>
      <c r="GBI65"/>
      <c r="GBJ65"/>
      <c r="GBK65"/>
      <c r="GBL65"/>
      <c r="GBM65"/>
      <c r="GBN65"/>
      <c r="GBO65"/>
      <c r="GBP65"/>
      <c r="GBQ65"/>
      <c r="GBR65"/>
      <c r="GBS65"/>
      <c r="GBT65"/>
      <c r="GBU65"/>
      <c r="GBV65"/>
      <c r="GBW65"/>
      <c r="GBX65"/>
      <c r="GBY65"/>
      <c r="GBZ65"/>
      <c r="GCA65"/>
      <c r="GCB65"/>
      <c r="GCC65"/>
      <c r="GCD65"/>
      <c r="GCE65"/>
      <c r="GCF65"/>
      <c r="GCG65"/>
      <c r="GCH65"/>
      <c r="GCI65"/>
      <c r="GCJ65"/>
      <c r="GCK65"/>
      <c r="GCL65"/>
      <c r="GCM65"/>
      <c r="GCN65"/>
      <c r="GCO65"/>
      <c r="GCP65"/>
      <c r="GCQ65"/>
      <c r="GCR65"/>
      <c r="GCS65"/>
      <c r="GCT65"/>
      <c r="GCU65"/>
      <c r="GCV65"/>
      <c r="GCW65"/>
      <c r="GCX65"/>
      <c r="GCY65"/>
      <c r="GCZ65"/>
      <c r="GDA65"/>
      <c r="GDB65"/>
      <c r="GDC65"/>
      <c r="GDD65"/>
      <c r="GDE65"/>
      <c r="GDF65"/>
      <c r="GDG65"/>
      <c r="GDH65"/>
      <c r="GDI65"/>
      <c r="GDJ65"/>
      <c r="GDK65"/>
      <c r="GDL65"/>
      <c r="GDM65"/>
      <c r="GDN65"/>
      <c r="GDO65"/>
      <c r="GDP65"/>
      <c r="GDQ65"/>
      <c r="GDR65"/>
      <c r="GDS65"/>
      <c r="GDT65"/>
      <c r="GDU65"/>
      <c r="GDV65"/>
      <c r="GDW65"/>
      <c r="GDX65"/>
      <c r="GDY65"/>
      <c r="GDZ65"/>
      <c r="GEA65"/>
      <c r="GEB65"/>
      <c r="GEC65"/>
      <c r="GED65"/>
      <c r="GEE65"/>
      <c r="GEF65"/>
      <c r="GEG65"/>
      <c r="GEH65"/>
      <c r="GEI65"/>
      <c r="GEJ65"/>
      <c r="GEK65"/>
      <c r="GEL65"/>
      <c r="GEM65"/>
      <c r="GEN65"/>
      <c r="GEO65"/>
      <c r="GEP65"/>
      <c r="GEQ65"/>
      <c r="GER65"/>
      <c r="GES65"/>
      <c r="GET65"/>
      <c r="GEU65"/>
      <c r="GEV65"/>
      <c r="GEW65"/>
      <c r="GEX65"/>
      <c r="GEY65"/>
      <c r="GEZ65"/>
      <c r="GFA65"/>
      <c r="GFB65"/>
      <c r="GFC65"/>
      <c r="GFD65"/>
      <c r="GFE65"/>
      <c r="GFF65"/>
      <c r="GFG65"/>
      <c r="GFH65"/>
      <c r="GFI65"/>
      <c r="GFJ65"/>
      <c r="GFK65"/>
      <c r="GFL65"/>
      <c r="GFM65"/>
      <c r="GFN65"/>
      <c r="GFO65"/>
      <c r="GFP65"/>
      <c r="GFQ65"/>
      <c r="GFR65"/>
      <c r="GFS65"/>
      <c r="GFT65"/>
      <c r="GFU65"/>
      <c r="GFV65"/>
      <c r="GFW65"/>
      <c r="GFX65"/>
      <c r="GFY65"/>
      <c r="GFZ65"/>
      <c r="GGA65"/>
      <c r="GGB65"/>
      <c r="GGC65"/>
      <c r="GGD65"/>
      <c r="GGE65"/>
      <c r="GGF65"/>
      <c r="GGG65"/>
      <c r="GGH65"/>
      <c r="GGI65"/>
      <c r="GGJ65"/>
      <c r="GGK65"/>
      <c r="GGL65"/>
      <c r="GGM65"/>
      <c r="GGN65"/>
      <c r="GGO65"/>
      <c r="GGP65"/>
      <c r="GGQ65"/>
      <c r="GGR65"/>
      <c r="GGS65"/>
      <c r="GGT65"/>
      <c r="GGU65"/>
      <c r="GGV65"/>
      <c r="GGW65"/>
      <c r="GGX65"/>
      <c r="GGY65"/>
      <c r="GGZ65"/>
      <c r="GHA65"/>
      <c r="GHB65"/>
      <c r="GHC65"/>
      <c r="GHD65"/>
      <c r="GHE65"/>
      <c r="GHF65"/>
      <c r="GHG65"/>
      <c r="GHH65"/>
      <c r="GHI65"/>
      <c r="GHJ65"/>
      <c r="GHK65"/>
      <c r="GHL65"/>
      <c r="GHM65"/>
      <c r="GHN65"/>
      <c r="GHO65"/>
      <c r="GHP65"/>
      <c r="GHQ65"/>
      <c r="GHR65"/>
      <c r="GHS65"/>
      <c r="GHT65"/>
      <c r="GHU65"/>
      <c r="GHV65"/>
      <c r="GHW65"/>
      <c r="GHX65"/>
      <c r="GHY65"/>
      <c r="GHZ65"/>
      <c r="GIA65"/>
      <c r="GIB65"/>
      <c r="GIC65"/>
      <c r="GID65"/>
      <c r="GIE65"/>
      <c r="GIF65"/>
      <c r="GIG65"/>
      <c r="GIH65"/>
      <c r="GII65"/>
      <c r="GIJ65"/>
      <c r="GIK65"/>
      <c r="GIL65"/>
      <c r="GIM65"/>
      <c r="GIN65"/>
      <c r="GIO65"/>
      <c r="GIP65"/>
      <c r="GIQ65"/>
      <c r="GIR65"/>
      <c r="GIS65"/>
      <c r="GIT65"/>
      <c r="GIU65"/>
      <c r="GIV65"/>
      <c r="GIW65"/>
      <c r="GIX65"/>
      <c r="GIY65"/>
      <c r="GIZ65"/>
      <c r="GJA65"/>
      <c r="GJB65"/>
      <c r="GJC65"/>
      <c r="GJD65"/>
      <c r="GJE65"/>
      <c r="GJF65"/>
      <c r="GJG65"/>
      <c r="GJH65"/>
      <c r="GJI65"/>
      <c r="GJJ65"/>
      <c r="GJK65"/>
      <c r="GJL65"/>
      <c r="GJM65"/>
      <c r="GJN65"/>
      <c r="GJO65"/>
      <c r="GJP65"/>
      <c r="GJQ65"/>
      <c r="GJR65"/>
      <c r="GJS65"/>
      <c r="GJT65"/>
      <c r="GJU65"/>
      <c r="GJV65"/>
      <c r="GJW65"/>
      <c r="GJX65"/>
      <c r="GJY65"/>
      <c r="GJZ65"/>
      <c r="GKA65"/>
      <c r="GKB65"/>
      <c r="GKC65"/>
      <c r="GKD65"/>
      <c r="GKE65"/>
      <c r="GKF65"/>
      <c r="GKG65"/>
      <c r="GKH65"/>
      <c r="GKI65"/>
      <c r="GKJ65"/>
      <c r="GKK65"/>
      <c r="GKL65"/>
      <c r="GKM65"/>
      <c r="GKN65"/>
      <c r="GKO65"/>
      <c r="GKP65"/>
      <c r="GKQ65"/>
      <c r="GKR65"/>
      <c r="GKS65"/>
      <c r="GKT65"/>
      <c r="GKU65"/>
      <c r="GKV65"/>
      <c r="GKW65"/>
      <c r="GKX65"/>
      <c r="GKY65"/>
      <c r="GKZ65"/>
      <c r="GLA65"/>
      <c r="GLB65"/>
      <c r="GLC65"/>
      <c r="GLD65"/>
      <c r="GLE65"/>
      <c r="GLF65"/>
      <c r="GLG65"/>
      <c r="GLH65"/>
      <c r="GLI65"/>
      <c r="GLJ65"/>
      <c r="GLK65"/>
      <c r="GLL65"/>
      <c r="GLM65"/>
      <c r="GLN65"/>
      <c r="GLO65"/>
      <c r="GLP65"/>
      <c r="GLQ65"/>
      <c r="GLR65"/>
      <c r="GLS65"/>
      <c r="GLT65"/>
      <c r="GLU65"/>
      <c r="GLV65"/>
      <c r="GLW65"/>
      <c r="GLX65"/>
      <c r="GLY65"/>
      <c r="GLZ65"/>
      <c r="GMA65"/>
      <c r="GMB65"/>
      <c r="GMC65"/>
      <c r="GMD65"/>
      <c r="GME65"/>
      <c r="GMF65"/>
      <c r="GMG65"/>
      <c r="GMH65"/>
      <c r="GMI65"/>
      <c r="GMJ65"/>
      <c r="GMK65"/>
      <c r="GML65"/>
      <c r="GMM65"/>
      <c r="GMN65"/>
      <c r="GMO65"/>
      <c r="GMP65"/>
      <c r="GMQ65"/>
      <c r="GMR65"/>
      <c r="GMS65"/>
      <c r="GMT65"/>
      <c r="GMU65"/>
      <c r="GMV65"/>
      <c r="GMW65"/>
      <c r="GMX65"/>
      <c r="GMY65"/>
      <c r="GMZ65"/>
      <c r="GNA65"/>
      <c r="GNB65"/>
      <c r="GNC65"/>
      <c r="GND65"/>
      <c r="GNE65"/>
      <c r="GNF65"/>
      <c r="GNG65"/>
      <c r="GNH65"/>
      <c r="GNI65"/>
      <c r="GNJ65"/>
      <c r="GNK65"/>
      <c r="GNL65"/>
      <c r="GNM65"/>
      <c r="GNN65"/>
      <c r="GNO65"/>
      <c r="GNP65"/>
      <c r="GNQ65"/>
      <c r="GNR65"/>
      <c r="GNS65"/>
      <c r="GNT65"/>
      <c r="GNU65"/>
      <c r="GNV65"/>
      <c r="GNW65"/>
      <c r="GNX65"/>
      <c r="GNY65"/>
      <c r="GNZ65"/>
      <c r="GOA65"/>
      <c r="GOB65"/>
      <c r="GOC65"/>
      <c r="GOD65"/>
      <c r="GOE65"/>
      <c r="GOF65"/>
      <c r="GOG65"/>
      <c r="GOH65"/>
      <c r="GOI65"/>
      <c r="GOJ65"/>
      <c r="GOK65"/>
      <c r="GOL65"/>
      <c r="GOM65"/>
      <c r="GON65"/>
      <c r="GOO65"/>
      <c r="GOP65"/>
      <c r="GOQ65"/>
      <c r="GOR65"/>
      <c r="GOS65"/>
      <c r="GOT65"/>
      <c r="GOU65"/>
      <c r="GOV65"/>
      <c r="GOW65"/>
      <c r="GOX65"/>
      <c r="GOY65"/>
      <c r="GOZ65"/>
      <c r="GPA65"/>
      <c r="GPB65"/>
      <c r="GPC65"/>
      <c r="GPD65"/>
      <c r="GPE65"/>
      <c r="GPF65"/>
      <c r="GPG65"/>
      <c r="GPH65"/>
      <c r="GPI65"/>
      <c r="GPJ65"/>
      <c r="GPK65"/>
      <c r="GPL65"/>
      <c r="GPM65"/>
      <c r="GPN65"/>
      <c r="GPO65"/>
      <c r="GPP65"/>
      <c r="GPQ65"/>
      <c r="GPR65"/>
      <c r="GPS65"/>
      <c r="GPT65"/>
      <c r="GPU65"/>
      <c r="GPV65"/>
      <c r="GPW65"/>
      <c r="GPX65"/>
      <c r="GPY65"/>
      <c r="GPZ65"/>
      <c r="GQA65"/>
      <c r="GQB65"/>
      <c r="GQC65"/>
      <c r="GQD65"/>
      <c r="GQE65"/>
      <c r="GQF65"/>
      <c r="GQG65"/>
      <c r="GQH65"/>
      <c r="GQI65"/>
      <c r="GQJ65"/>
      <c r="GQK65"/>
      <c r="GQL65"/>
      <c r="GQM65"/>
      <c r="GQN65"/>
      <c r="GQO65"/>
      <c r="GQP65"/>
      <c r="GQQ65"/>
      <c r="GQR65"/>
      <c r="GQS65"/>
      <c r="GQT65"/>
      <c r="GQU65"/>
      <c r="GQV65"/>
      <c r="GQW65"/>
      <c r="GQX65"/>
      <c r="GQY65"/>
      <c r="GQZ65"/>
      <c r="GRA65"/>
      <c r="GRB65"/>
      <c r="GRC65"/>
      <c r="GRD65"/>
      <c r="GRE65"/>
      <c r="GRF65"/>
      <c r="GRG65"/>
      <c r="GRH65"/>
      <c r="GRI65"/>
      <c r="GRJ65"/>
      <c r="GRK65"/>
      <c r="GRL65"/>
      <c r="GRM65"/>
      <c r="GRN65"/>
      <c r="GRO65"/>
      <c r="GRP65"/>
      <c r="GRQ65"/>
      <c r="GRR65"/>
      <c r="GRS65"/>
      <c r="GRT65"/>
      <c r="GRU65"/>
      <c r="GRV65"/>
      <c r="GRW65"/>
      <c r="GRX65"/>
      <c r="GRY65"/>
      <c r="GRZ65"/>
      <c r="GSA65"/>
      <c r="GSB65"/>
      <c r="GSC65"/>
      <c r="GSD65"/>
      <c r="GSE65"/>
      <c r="GSF65"/>
      <c r="GSG65"/>
      <c r="GSH65"/>
      <c r="GSI65"/>
      <c r="GSJ65"/>
      <c r="GSK65"/>
      <c r="GSL65"/>
      <c r="GSM65"/>
      <c r="GSN65"/>
      <c r="GSO65"/>
      <c r="GSP65"/>
      <c r="GSQ65"/>
      <c r="GSR65"/>
      <c r="GSS65"/>
      <c r="GST65"/>
      <c r="GSU65"/>
      <c r="GSV65"/>
      <c r="GSW65"/>
      <c r="GSX65"/>
      <c r="GSY65"/>
      <c r="GSZ65"/>
      <c r="GTA65"/>
      <c r="GTB65"/>
      <c r="GTC65"/>
      <c r="GTD65"/>
      <c r="GTE65"/>
      <c r="GTF65"/>
      <c r="GTG65"/>
      <c r="GTH65"/>
      <c r="GTI65"/>
      <c r="GTJ65"/>
      <c r="GTK65"/>
      <c r="GTL65"/>
      <c r="GTM65"/>
      <c r="GTN65"/>
      <c r="GTO65"/>
      <c r="GTP65"/>
      <c r="GTQ65"/>
      <c r="GTR65"/>
      <c r="GTS65"/>
      <c r="GTT65"/>
      <c r="GTU65"/>
      <c r="GTV65"/>
      <c r="GTW65"/>
      <c r="GTX65"/>
      <c r="GTY65"/>
      <c r="GTZ65"/>
      <c r="GUA65"/>
      <c r="GUB65"/>
      <c r="GUC65"/>
      <c r="GUD65"/>
      <c r="GUE65"/>
      <c r="GUF65"/>
      <c r="GUG65"/>
      <c r="GUH65"/>
      <c r="GUI65"/>
      <c r="GUJ65"/>
      <c r="GUK65"/>
      <c r="GUL65"/>
      <c r="GUM65"/>
      <c r="GUN65"/>
      <c r="GUO65"/>
      <c r="GUP65"/>
      <c r="GUQ65"/>
      <c r="GUR65"/>
      <c r="GUS65"/>
      <c r="GUT65"/>
      <c r="GUU65"/>
      <c r="GUV65"/>
      <c r="GUW65"/>
      <c r="GUX65"/>
      <c r="GUY65"/>
      <c r="GUZ65"/>
      <c r="GVA65"/>
      <c r="GVB65"/>
      <c r="GVC65"/>
      <c r="GVD65"/>
      <c r="GVE65"/>
      <c r="GVF65"/>
      <c r="GVG65"/>
      <c r="GVH65"/>
      <c r="GVI65"/>
      <c r="GVJ65"/>
      <c r="GVK65"/>
      <c r="GVL65"/>
      <c r="GVM65"/>
      <c r="GVN65"/>
      <c r="GVO65"/>
      <c r="GVP65"/>
      <c r="GVQ65"/>
      <c r="GVR65"/>
      <c r="GVS65"/>
      <c r="GVT65"/>
      <c r="GVU65"/>
      <c r="GVV65"/>
      <c r="GVW65"/>
      <c r="GVX65"/>
      <c r="GVY65"/>
      <c r="GVZ65"/>
      <c r="GWA65"/>
      <c r="GWB65"/>
      <c r="GWC65"/>
      <c r="GWD65"/>
      <c r="GWE65"/>
      <c r="GWF65"/>
      <c r="GWG65"/>
      <c r="GWH65"/>
      <c r="GWI65"/>
      <c r="GWJ65"/>
      <c r="GWK65"/>
      <c r="GWL65"/>
      <c r="GWM65"/>
      <c r="GWN65"/>
      <c r="GWO65"/>
      <c r="GWP65"/>
      <c r="GWQ65"/>
      <c r="GWR65"/>
      <c r="GWS65"/>
      <c r="GWT65"/>
      <c r="GWU65"/>
      <c r="GWV65"/>
      <c r="GWW65"/>
      <c r="GWX65"/>
      <c r="GWY65"/>
      <c r="GWZ65"/>
      <c r="GXA65"/>
      <c r="GXB65"/>
      <c r="GXC65"/>
      <c r="GXD65"/>
      <c r="GXE65"/>
      <c r="GXF65"/>
      <c r="GXG65"/>
      <c r="GXH65"/>
      <c r="GXI65"/>
      <c r="GXJ65"/>
      <c r="GXK65"/>
      <c r="GXL65"/>
      <c r="GXM65"/>
      <c r="GXN65"/>
      <c r="GXO65"/>
      <c r="GXP65"/>
      <c r="GXQ65"/>
      <c r="GXR65"/>
      <c r="GXS65"/>
      <c r="GXT65"/>
      <c r="GXU65"/>
      <c r="GXV65"/>
      <c r="GXW65"/>
      <c r="GXX65"/>
      <c r="GXY65"/>
      <c r="GXZ65"/>
      <c r="GYA65"/>
      <c r="GYB65"/>
      <c r="GYC65"/>
      <c r="GYD65"/>
      <c r="GYE65"/>
      <c r="GYF65"/>
      <c r="GYG65"/>
      <c r="GYH65"/>
      <c r="GYI65"/>
      <c r="GYJ65"/>
      <c r="GYK65"/>
      <c r="GYL65"/>
      <c r="GYM65"/>
      <c r="GYN65"/>
      <c r="GYO65"/>
      <c r="GYP65"/>
      <c r="GYQ65"/>
      <c r="GYR65"/>
      <c r="GYS65"/>
      <c r="GYT65"/>
      <c r="GYU65"/>
      <c r="GYV65"/>
      <c r="GYW65"/>
      <c r="GYX65"/>
      <c r="GYY65"/>
      <c r="GYZ65"/>
      <c r="GZA65"/>
      <c r="GZB65"/>
      <c r="GZC65"/>
      <c r="GZD65"/>
      <c r="GZE65"/>
      <c r="GZF65"/>
      <c r="GZG65"/>
      <c r="GZH65"/>
      <c r="GZI65"/>
      <c r="GZJ65"/>
      <c r="GZK65"/>
      <c r="GZL65"/>
      <c r="GZM65"/>
      <c r="GZN65"/>
      <c r="GZO65"/>
      <c r="GZP65"/>
      <c r="GZQ65"/>
      <c r="GZR65"/>
      <c r="GZS65"/>
      <c r="GZT65"/>
      <c r="GZU65"/>
      <c r="GZV65"/>
      <c r="GZW65"/>
      <c r="GZX65"/>
      <c r="GZY65"/>
      <c r="GZZ65"/>
      <c r="HAA65"/>
      <c r="HAB65"/>
      <c r="HAC65"/>
      <c r="HAD65"/>
      <c r="HAE65"/>
      <c r="HAF65"/>
      <c r="HAG65"/>
      <c r="HAH65"/>
      <c r="HAI65"/>
      <c r="HAJ65"/>
      <c r="HAK65"/>
      <c r="HAL65"/>
      <c r="HAM65"/>
      <c r="HAN65"/>
      <c r="HAO65"/>
      <c r="HAP65"/>
      <c r="HAQ65"/>
      <c r="HAR65"/>
      <c r="HAS65"/>
      <c r="HAT65"/>
      <c r="HAU65"/>
      <c r="HAV65"/>
      <c r="HAW65"/>
      <c r="HAX65"/>
      <c r="HAY65"/>
      <c r="HAZ65"/>
      <c r="HBA65"/>
      <c r="HBB65"/>
      <c r="HBC65"/>
      <c r="HBD65"/>
      <c r="HBE65"/>
      <c r="HBF65"/>
      <c r="HBG65"/>
      <c r="HBH65"/>
      <c r="HBI65"/>
      <c r="HBJ65"/>
      <c r="HBK65"/>
      <c r="HBL65"/>
      <c r="HBM65"/>
      <c r="HBN65"/>
      <c r="HBO65"/>
      <c r="HBP65"/>
      <c r="HBQ65"/>
      <c r="HBR65"/>
      <c r="HBS65"/>
      <c r="HBT65"/>
      <c r="HBU65"/>
      <c r="HBV65"/>
      <c r="HBW65"/>
      <c r="HBX65"/>
      <c r="HBY65"/>
      <c r="HBZ65"/>
      <c r="HCA65"/>
      <c r="HCB65"/>
      <c r="HCC65"/>
      <c r="HCD65"/>
      <c r="HCE65"/>
      <c r="HCF65"/>
      <c r="HCG65"/>
      <c r="HCH65"/>
      <c r="HCI65"/>
      <c r="HCJ65"/>
      <c r="HCK65"/>
      <c r="HCL65"/>
      <c r="HCM65"/>
      <c r="HCN65"/>
      <c r="HCO65"/>
      <c r="HCP65"/>
      <c r="HCQ65"/>
      <c r="HCR65"/>
      <c r="HCS65"/>
      <c r="HCT65"/>
      <c r="HCU65"/>
      <c r="HCV65"/>
      <c r="HCW65"/>
      <c r="HCX65"/>
      <c r="HCY65"/>
      <c r="HCZ65"/>
      <c r="HDA65"/>
      <c r="HDB65"/>
      <c r="HDC65"/>
      <c r="HDD65"/>
      <c r="HDE65"/>
      <c r="HDF65"/>
      <c r="HDG65"/>
      <c r="HDH65"/>
      <c r="HDI65"/>
      <c r="HDJ65"/>
      <c r="HDK65"/>
      <c r="HDL65"/>
      <c r="HDM65"/>
      <c r="HDN65"/>
      <c r="HDO65"/>
      <c r="HDP65"/>
      <c r="HDQ65"/>
      <c r="HDR65"/>
      <c r="HDS65"/>
      <c r="HDT65"/>
      <c r="HDU65"/>
      <c r="HDV65"/>
      <c r="HDW65"/>
      <c r="HDX65"/>
      <c r="HDY65"/>
      <c r="HDZ65"/>
      <c r="HEA65"/>
      <c r="HEB65"/>
      <c r="HEC65"/>
      <c r="HED65"/>
      <c r="HEE65"/>
      <c r="HEF65"/>
      <c r="HEG65"/>
      <c r="HEH65"/>
      <c r="HEI65"/>
      <c r="HEJ65"/>
      <c r="HEK65"/>
      <c r="HEL65"/>
      <c r="HEM65"/>
      <c r="HEN65"/>
      <c r="HEO65"/>
      <c r="HEP65"/>
      <c r="HEQ65"/>
      <c r="HER65"/>
      <c r="HES65"/>
      <c r="HET65"/>
      <c r="HEU65"/>
      <c r="HEV65"/>
      <c r="HEW65"/>
      <c r="HEX65"/>
      <c r="HEY65"/>
      <c r="HEZ65"/>
      <c r="HFA65"/>
      <c r="HFB65"/>
      <c r="HFC65"/>
      <c r="HFD65"/>
      <c r="HFE65"/>
      <c r="HFF65"/>
      <c r="HFG65"/>
      <c r="HFH65"/>
      <c r="HFI65"/>
      <c r="HFJ65"/>
      <c r="HFK65"/>
      <c r="HFL65"/>
      <c r="HFM65"/>
      <c r="HFN65"/>
      <c r="HFO65"/>
      <c r="HFP65"/>
      <c r="HFQ65"/>
      <c r="HFR65"/>
      <c r="HFS65"/>
      <c r="HFT65"/>
      <c r="HFU65"/>
      <c r="HFV65"/>
      <c r="HFW65"/>
      <c r="HFX65"/>
      <c r="HFY65"/>
      <c r="HFZ65"/>
      <c r="HGA65"/>
      <c r="HGB65"/>
      <c r="HGC65"/>
      <c r="HGD65"/>
      <c r="HGE65"/>
      <c r="HGF65"/>
      <c r="HGG65"/>
      <c r="HGH65"/>
      <c r="HGI65"/>
      <c r="HGJ65"/>
      <c r="HGK65"/>
      <c r="HGL65"/>
      <c r="HGM65"/>
      <c r="HGN65"/>
      <c r="HGO65"/>
      <c r="HGP65"/>
      <c r="HGQ65"/>
      <c r="HGR65"/>
      <c r="HGS65"/>
      <c r="HGT65"/>
      <c r="HGU65"/>
      <c r="HGV65"/>
      <c r="HGW65"/>
      <c r="HGX65"/>
      <c r="HGY65"/>
      <c r="HGZ65"/>
      <c r="HHA65"/>
      <c r="HHB65"/>
      <c r="HHC65"/>
      <c r="HHD65"/>
      <c r="HHE65"/>
      <c r="HHF65"/>
      <c r="HHG65"/>
      <c r="HHH65"/>
      <c r="HHI65"/>
      <c r="HHJ65"/>
      <c r="HHK65"/>
      <c r="HHL65"/>
      <c r="HHM65"/>
      <c r="HHN65"/>
      <c r="HHO65"/>
      <c r="HHP65"/>
      <c r="HHQ65"/>
      <c r="HHR65"/>
      <c r="HHS65"/>
      <c r="HHT65"/>
      <c r="HHU65"/>
      <c r="HHV65"/>
      <c r="HHW65"/>
      <c r="HHX65"/>
      <c r="HHY65"/>
      <c r="HHZ65"/>
      <c r="HIA65"/>
      <c r="HIB65"/>
      <c r="HIC65"/>
      <c r="HID65"/>
      <c r="HIE65"/>
      <c r="HIF65"/>
      <c r="HIG65"/>
      <c r="HIH65"/>
      <c r="HII65"/>
      <c r="HIJ65"/>
      <c r="HIK65"/>
      <c r="HIL65"/>
      <c r="HIM65"/>
      <c r="HIN65"/>
      <c r="HIO65"/>
      <c r="HIP65"/>
      <c r="HIQ65"/>
      <c r="HIR65"/>
      <c r="HIS65"/>
      <c r="HIT65"/>
      <c r="HIU65"/>
      <c r="HIV65"/>
      <c r="HIW65"/>
      <c r="HIX65"/>
      <c r="HIY65"/>
      <c r="HIZ65"/>
      <c r="HJA65"/>
      <c r="HJB65"/>
      <c r="HJC65"/>
      <c r="HJD65"/>
      <c r="HJE65"/>
      <c r="HJF65"/>
      <c r="HJG65"/>
      <c r="HJH65"/>
      <c r="HJI65"/>
      <c r="HJJ65"/>
      <c r="HJK65"/>
      <c r="HJL65"/>
      <c r="HJM65"/>
      <c r="HJN65"/>
      <c r="HJO65"/>
      <c r="HJP65"/>
      <c r="HJQ65"/>
      <c r="HJR65"/>
      <c r="HJS65"/>
      <c r="HJT65"/>
      <c r="HJU65"/>
      <c r="HJV65"/>
      <c r="HJW65"/>
      <c r="HJX65"/>
      <c r="HJY65"/>
      <c r="HJZ65"/>
      <c r="HKA65"/>
      <c r="HKB65"/>
      <c r="HKC65"/>
      <c r="HKD65"/>
      <c r="HKE65"/>
      <c r="HKF65"/>
      <c r="HKG65"/>
      <c r="HKH65"/>
      <c r="HKI65"/>
      <c r="HKJ65"/>
      <c r="HKK65"/>
      <c r="HKL65"/>
      <c r="HKM65"/>
      <c r="HKN65"/>
      <c r="HKO65"/>
      <c r="HKP65"/>
      <c r="HKQ65"/>
      <c r="HKR65"/>
      <c r="HKS65"/>
      <c r="HKT65"/>
      <c r="HKU65"/>
      <c r="HKV65"/>
      <c r="HKW65"/>
      <c r="HKX65"/>
      <c r="HKY65"/>
      <c r="HKZ65"/>
      <c r="HLA65"/>
      <c r="HLB65"/>
      <c r="HLC65"/>
      <c r="HLD65"/>
      <c r="HLE65"/>
      <c r="HLF65"/>
      <c r="HLG65"/>
      <c r="HLH65"/>
      <c r="HLI65"/>
      <c r="HLJ65"/>
      <c r="HLK65"/>
      <c r="HLL65"/>
      <c r="HLM65"/>
      <c r="HLN65"/>
      <c r="HLO65"/>
      <c r="HLP65"/>
      <c r="HLQ65"/>
      <c r="HLR65"/>
      <c r="HLS65"/>
      <c r="HLT65"/>
      <c r="HLU65"/>
      <c r="HLV65"/>
      <c r="HLW65"/>
      <c r="HLX65"/>
      <c r="HLY65"/>
      <c r="HLZ65"/>
      <c r="HMA65"/>
      <c r="HMB65"/>
      <c r="HMC65"/>
      <c r="HMD65"/>
      <c r="HME65"/>
      <c r="HMF65"/>
      <c r="HMG65"/>
      <c r="HMH65"/>
      <c r="HMI65"/>
      <c r="HMJ65"/>
      <c r="HMK65"/>
      <c r="HML65"/>
      <c r="HMM65"/>
      <c r="HMN65"/>
      <c r="HMO65"/>
      <c r="HMP65"/>
      <c r="HMQ65"/>
      <c r="HMR65"/>
      <c r="HMS65"/>
      <c r="HMT65"/>
      <c r="HMU65"/>
      <c r="HMV65"/>
      <c r="HMW65"/>
      <c r="HMX65"/>
      <c r="HMY65"/>
      <c r="HMZ65"/>
      <c r="HNA65"/>
      <c r="HNB65"/>
      <c r="HNC65"/>
      <c r="HND65"/>
      <c r="HNE65"/>
      <c r="HNF65"/>
      <c r="HNG65"/>
      <c r="HNH65"/>
      <c r="HNI65"/>
      <c r="HNJ65"/>
      <c r="HNK65"/>
      <c r="HNL65"/>
      <c r="HNM65"/>
      <c r="HNN65"/>
      <c r="HNO65"/>
      <c r="HNP65"/>
      <c r="HNQ65"/>
      <c r="HNR65"/>
      <c r="HNS65"/>
      <c r="HNT65"/>
      <c r="HNU65"/>
      <c r="HNV65"/>
      <c r="HNW65"/>
      <c r="HNX65"/>
      <c r="HNY65"/>
      <c r="HNZ65"/>
      <c r="HOA65"/>
      <c r="HOB65"/>
      <c r="HOC65"/>
      <c r="HOD65"/>
      <c r="HOE65"/>
      <c r="HOF65"/>
      <c r="HOG65"/>
      <c r="HOH65"/>
      <c r="HOI65"/>
      <c r="HOJ65"/>
      <c r="HOK65"/>
      <c r="HOL65"/>
      <c r="HOM65"/>
      <c r="HON65"/>
      <c r="HOO65"/>
      <c r="HOP65"/>
      <c r="HOQ65"/>
      <c r="HOR65"/>
      <c r="HOS65"/>
      <c r="HOT65"/>
      <c r="HOU65"/>
      <c r="HOV65"/>
      <c r="HOW65"/>
      <c r="HOX65"/>
      <c r="HOY65"/>
      <c r="HOZ65"/>
      <c r="HPA65"/>
      <c r="HPB65"/>
      <c r="HPC65"/>
      <c r="HPD65"/>
      <c r="HPE65"/>
      <c r="HPF65"/>
      <c r="HPG65"/>
      <c r="HPH65"/>
      <c r="HPI65"/>
      <c r="HPJ65"/>
      <c r="HPK65"/>
      <c r="HPL65"/>
      <c r="HPM65"/>
      <c r="HPN65"/>
      <c r="HPO65"/>
      <c r="HPP65"/>
      <c r="HPQ65"/>
      <c r="HPR65"/>
      <c r="HPS65"/>
      <c r="HPT65"/>
      <c r="HPU65"/>
      <c r="HPV65"/>
      <c r="HPW65"/>
      <c r="HPX65"/>
      <c r="HPY65"/>
      <c r="HPZ65"/>
      <c r="HQA65"/>
      <c r="HQB65"/>
      <c r="HQC65"/>
      <c r="HQD65"/>
      <c r="HQE65"/>
      <c r="HQF65"/>
      <c r="HQG65"/>
      <c r="HQH65"/>
      <c r="HQI65"/>
      <c r="HQJ65"/>
      <c r="HQK65"/>
      <c r="HQL65"/>
      <c r="HQM65"/>
      <c r="HQN65"/>
      <c r="HQO65"/>
      <c r="HQP65"/>
      <c r="HQQ65"/>
      <c r="HQR65"/>
      <c r="HQS65"/>
      <c r="HQT65"/>
      <c r="HQU65"/>
      <c r="HQV65"/>
      <c r="HQW65"/>
      <c r="HQX65"/>
      <c r="HQY65"/>
      <c r="HQZ65"/>
      <c r="HRA65"/>
      <c r="HRB65"/>
      <c r="HRC65"/>
      <c r="HRD65"/>
      <c r="HRE65"/>
      <c r="HRF65"/>
      <c r="HRG65"/>
      <c r="HRH65"/>
      <c r="HRI65"/>
      <c r="HRJ65"/>
      <c r="HRK65"/>
      <c r="HRL65"/>
      <c r="HRM65"/>
      <c r="HRN65"/>
      <c r="HRO65"/>
      <c r="HRP65"/>
      <c r="HRQ65"/>
      <c r="HRR65"/>
      <c r="HRS65"/>
      <c r="HRT65"/>
      <c r="HRU65"/>
      <c r="HRV65"/>
      <c r="HRW65"/>
      <c r="HRX65"/>
      <c r="HRY65"/>
      <c r="HRZ65"/>
      <c r="HSA65"/>
      <c r="HSB65"/>
      <c r="HSC65"/>
      <c r="HSD65"/>
      <c r="HSE65"/>
      <c r="HSF65"/>
      <c r="HSG65"/>
      <c r="HSH65"/>
      <c r="HSI65"/>
      <c r="HSJ65"/>
      <c r="HSK65"/>
      <c r="HSL65"/>
      <c r="HSM65"/>
      <c r="HSN65"/>
      <c r="HSO65"/>
      <c r="HSP65"/>
      <c r="HSQ65"/>
      <c r="HSR65"/>
      <c r="HSS65"/>
      <c r="HST65"/>
      <c r="HSU65"/>
      <c r="HSV65"/>
      <c r="HSW65"/>
      <c r="HSX65"/>
      <c r="HSY65"/>
      <c r="HSZ65"/>
      <c r="HTA65"/>
      <c r="HTB65"/>
      <c r="HTC65"/>
      <c r="HTD65"/>
      <c r="HTE65"/>
      <c r="HTF65"/>
      <c r="HTG65"/>
      <c r="HTH65"/>
      <c r="HTI65"/>
      <c r="HTJ65"/>
      <c r="HTK65"/>
      <c r="HTL65"/>
      <c r="HTM65"/>
      <c r="HTN65"/>
      <c r="HTO65"/>
      <c r="HTP65"/>
      <c r="HTQ65"/>
      <c r="HTR65"/>
      <c r="HTS65"/>
      <c r="HTT65"/>
      <c r="HTU65"/>
      <c r="HTV65"/>
      <c r="HTW65"/>
      <c r="HTX65"/>
      <c r="HTY65"/>
      <c r="HTZ65"/>
      <c r="HUA65"/>
      <c r="HUB65"/>
      <c r="HUC65"/>
      <c r="HUD65"/>
      <c r="HUE65"/>
      <c r="HUF65"/>
      <c r="HUG65"/>
      <c r="HUH65"/>
      <c r="HUI65"/>
      <c r="HUJ65"/>
      <c r="HUK65"/>
      <c r="HUL65"/>
      <c r="HUM65"/>
      <c r="HUN65"/>
      <c r="HUO65"/>
      <c r="HUP65"/>
      <c r="HUQ65"/>
      <c r="HUR65"/>
      <c r="HUS65"/>
      <c r="HUT65"/>
      <c r="HUU65"/>
      <c r="HUV65"/>
      <c r="HUW65"/>
      <c r="HUX65"/>
      <c r="HUY65"/>
      <c r="HUZ65"/>
      <c r="HVA65"/>
      <c r="HVB65"/>
      <c r="HVC65"/>
      <c r="HVD65"/>
      <c r="HVE65"/>
      <c r="HVF65"/>
      <c r="HVG65"/>
      <c r="HVH65"/>
      <c r="HVI65"/>
      <c r="HVJ65"/>
      <c r="HVK65"/>
      <c r="HVL65"/>
      <c r="HVM65"/>
      <c r="HVN65"/>
      <c r="HVO65"/>
      <c r="HVP65"/>
      <c r="HVQ65"/>
      <c r="HVR65"/>
      <c r="HVS65"/>
      <c r="HVT65"/>
      <c r="HVU65"/>
      <c r="HVV65"/>
      <c r="HVW65"/>
      <c r="HVX65"/>
      <c r="HVY65"/>
      <c r="HVZ65"/>
      <c r="HWA65"/>
      <c r="HWB65"/>
      <c r="HWC65"/>
      <c r="HWD65"/>
      <c r="HWE65"/>
      <c r="HWF65"/>
      <c r="HWG65"/>
      <c r="HWH65"/>
      <c r="HWI65"/>
      <c r="HWJ65"/>
      <c r="HWK65"/>
      <c r="HWL65"/>
      <c r="HWM65"/>
      <c r="HWN65"/>
      <c r="HWO65"/>
      <c r="HWP65"/>
      <c r="HWQ65"/>
      <c r="HWR65"/>
      <c r="HWS65"/>
      <c r="HWT65"/>
      <c r="HWU65"/>
      <c r="HWV65"/>
      <c r="HWW65"/>
      <c r="HWX65"/>
      <c r="HWY65"/>
      <c r="HWZ65"/>
      <c r="HXA65"/>
      <c r="HXB65"/>
      <c r="HXC65"/>
      <c r="HXD65"/>
      <c r="HXE65"/>
      <c r="HXF65"/>
      <c r="HXG65"/>
      <c r="HXH65"/>
      <c r="HXI65"/>
      <c r="HXJ65"/>
      <c r="HXK65"/>
      <c r="HXL65"/>
      <c r="HXM65"/>
      <c r="HXN65"/>
      <c r="HXO65"/>
      <c r="HXP65"/>
      <c r="HXQ65"/>
      <c r="HXR65"/>
      <c r="HXS65"/>
      <c r="HXT65"/>
      <c r="HXU65"/>
      <c r="HXV65"/>
      <c r="HXW65"/>
      <c r="HXX65"/>
      <c r="HXY65"/>
      <c r="HXZ65"/>
      <c r="HYA65"/>
      <c r="HYB65"/>
      <c r="HYC65"/>
      <c r="HYD65"/>
      <c r="HYE65"/>
      <c r="HYF65"/>
      <c r="HYG65"/>
      <c r="HYH65"/>
      <c r="HYI65"/>
      <c r="HYJ65"/>
      <c r="HYK65"/>
      <c r="HYL65"/>
      <c r="HYM65"/>
      <c r="HYN65"/>
      <c r="HYO65"/>
      <c r="HYP65"/>
      <c r="HYQ65"/>
      <c r="HYR65"/>
      <c r="HYS65"/>
      <c r="HYT65"/>
      <c r="HYU65"/>
      <c r="HYV65"/>
      <c r="HYW65"/>
      <c r="HYX65"/>
      <c r="HYY65"/>
      <c r="HYZ65"/>
      <c r="HZA65"/>
      <c r="HZB65"/>
      <c r="HZC65"/>
      <c r="HZD65"/>
      <c r="HZE65"/>
      <c r="HZF65"/>
      <c r="HZG65"/>
      <c r="HZH65"/>
      <c r="HZI65"/>
      <c r="HZJ65"/>
      <c r="HZK65"/>
      <c r="HZL65"/>
      <c r="HZM65"/>
      <c r="HZN65"/>
      <c r="HZO65"/>
      <c r="HZP65"/>
      <c r="HZQ65"/>
      <c r="HZR65"/>
      <c r="HZS65"/>
      <c r="HZT65"/>
      <c r="HZU65"/>
      <c r="HZV65"/>
      <c r="HZW65"/>
      <c r="HZX65"/>
      <c r="HZY65"/>
      <c r="HZZ65"/>
      <c r="IAA65"/>
      <c r="IAB65"/>
      <c r="IAC65"/>
      <c r="IAD65"/>
      <c r="IAE65"/>
      <c r="IAF65"/>
      <c r="IAG65"/>
      <c r="IAH65"/>
      <c r="IAI65"/>
      <c r="IAJ65"/>
      <c r="IAK65"/>
      <c r="IAL65"/>
      <c r="IAM65"/>
      <c r="IAN65"/>
      <c r="IAO65"/>
      <c r="IAP65"/>
      <c r="IAQ65"/>
      <c r="IAR65"/>
      <c r="IAS65"/>
      <c r="IAT65"/>
      <c r="IAU65"/>
      <c r="IAV65"/>
      <c r="IAW65"/>
      <c r="IAX65"/>
      <c r="IAY65"/>
      <c r="IAZ65"/>
      <c r="IBA65"/>
      <c r="IBB65"/>
      <c r="IBC65"/>
      <c r="IBD65"/>
      <c r="IBE65"/>
      <c r="IBF65"/>
      <c r="IBG65"/>
      <c r="IBH65"/>
      <c r="IBI65"/>
      <c r="IBJ65"/>
      <c r="IBK65"/>
      <c r="IBL65"/>
      <c r="IBM65"/>
      <c r="IBN65"/>
      <c r="IBO65"/>
      <c r="IBP65"/>
      <c r="IBQ65"/>
      <c r="IBR65"/>
      <c r="IBS65"/>
      <c r="IBT65"/>
      <c r="IBU65"/>
      <c r="IBV65"/>
      <c r="IBW65"/>
      <c r="IBX65"/>
      <c r="IBY65"/>
      <c r="IBZ65"/>
      <c r="ICA65"/>
      <c r="ICB65"/>
      <c r="ICC65"/>
      <c r="ICD65"/>
      <c r="ICE65"/>
      <c r="ICF65"/>
      <c r="ICG65"/>
      <c r="ICH65"/>
      <c r="ICI65"/>
      <c r="ICJ65"/>
      <c r="ICK65"/>
      <c r="ICL65"/>
      <c r="ICM65"/>
      <c r="ICN65"/>
      <c r="ICO65"/>
      <c r="ICP65"/>
      <c r="ICQ65"/>
      <c r="ICR65"/>
      <c r="ICS65"/>
      <c r="ICT65"/>
      <c r="ICU65"/>
      <c r="ICV65"/>
      <c r="ICW65"/>
      <c r="ICX65"/>
      <c r="ICY65"/>
      <c r="ICZ65"/>
      <c r="IDA65"/>
      <c r="IDB65"/>
      <c r="IDC65"/>
      <c r="IDD65"/>
      <c r="IDE65"/>
      <c r="IDF65"/>
      <c r="IDG65"/>
      <c r="IDH65"/>
      <c r="IDI65"/>
      <c r="IDJ65"/>
      <c r="IDK65"/>
      <c r="IDL65"/>
      <c r="IDM65"/>
      <c r="IDN65"/>
      <c r="IDO65"/>
      <c r="IDP65"/>
      <c r="IDQ65"/>
      <c r="IDR65"/>
      <c r="IDS65"/>
      <c r="IDT65"/>
      <c r="IDU65"/>
      <c r="IDV65"/>
      <c r="IDW65"/>
      <c r="IDX65"/>
      <c r="IDY65"/>
      <c r="IDZ65"/>
      <c r="IEA65"/>
      <c r="IEB65"/>
      <c r="IEC65"/>
      <c r="IED65"/>
      <c r="IEE65"/>
      <c r="IEF65"/>
      <c r="IEG65"/>
      <c r="IEH65"/>
      <c r="IEI65"/>
      <c r="IEJ65"/>
      <c r="IEK65"/>
      <c r="IEL65"/>
      <c r="IEM65"/>
      <c r="IEN65"/>
      <c r="IEO65"/>
      <c r="IEP65"/>
      <c r="IEQ65"/>
      <c r="IER65"/>
      <c r="IES65"/>
      <c r="IET65"/>
      <c r="IEU65"/>
      <c r="IEV65"/>
      <c r="IEW65"/>
      <c r="IEX65"/>
      <c r="IEY65"/>
      <c r="IEZ65"/>
      <c r="IFA65"/>
      <c r="IFB65"/>
      <c r="IFC65"/>
      <c r="IFD65"/>
      <c r="IFE65"/>
      <c r="IFF65"/>
      <c r="IFG65"/>
      <c r="IFH65"/>
      <c r="IFI65"/>
      <c r="IFJ65"/>
      <c r="IFK65"/>
      <c r="IFL65"/>
      <c r="IFM65"/>
      <c r="IFN65"/>
      <c r="IFO65"/>
      <c r="IFP65"/>
      <c r="IFQ65"/>
      <c r="IFR65"/>
      <c r="IFS65"/>
      <c r="IFT65"/>
      <c r="IFU65"/>
      <c r="IFV65"/>
      <c r="IFW65"/>
      <c r="IFX65"/>
      <c r="IFY65"/>
      <c r="IFZ65"/>
      <c r="IGA65"/>
      <c r="IGB65"/>
      <c r="IGC65"/>
      <c r="IGD65"/>
      <c r="IGE65"/>
      <c r="IGF65"/>
      <c r="IGG65"/>
      <c r="IGH65"/>
      <c r="IGI65"/>
      <c r="IGJ65"/>
      <c r="IGK65"/>
      <c r="IGL65"/>
      <c r="IGM65"/>
      <c r="IGN65"/>
      <c r="IGO65"/>
      <c r="IGP65"/>
      <c r="IGQ65"/>
      <c r="IGR65"/>
      <c r="IGS65"/>
      <c r="IGT65"/>
      <c r="IGU65"/>
      <c r="IGV65"/>
      <c r="IGW65"/>
      <c r="IGX65"/>
      <c r="IGY65"/>
      <c r="IGZ65"/>
      <c r="IHA65"/>
      <c r="IHB65"/>
      <c r="IHC65"/>
      <c r="IHD65"/>
      <c r="IHE65"/>
      <c r="IHF65"/>
      <c r="IHG65"/>
      <c r="IHH65"/>
      <c r="IHI65"/>
      <c r="IHJ65"/>
      <c r="IHK65"/>
      <c r="IHL65"/>
      <c r="IHM65"/>
      <c r="IHN65"/>
      <c r="IHO65"/>
      <c r="IHP65"/>
      <c r="IHQ65"/>
      <c r="IHR65"/>
      <c r="IHS65"/>
      <c r="IHT65"/>
      <c r="IHU65"/>
      <c r="IHV65"/>
      <c r="IHW65"/>
      <c r="IHX65"/>
      <c r="IHY65"/>
      <c r="IHZ65"/>
      <c r="IIA65"/>
      <c r="IIB65"/>
      <c r="IIC65"/>
      <c r="IID65"/>
      <c r="IIE65"/>
      <c r="IIF65"/>
      <c r="IIG65"/>
      <c r="IIH65"/>
      <c r="III65"/>
      <c r="IIJ65"/>
      <c r="IIK65"/>
      <c r="IIL65"/>
      <c r="IIM65"/>
      <c r="IIN65"/>
      <c r="IIO65"/>
      <c r="IIP65"/>
      <c r="IIQ65"/>
      <c r="IIR65"/>
      <c r="IIS65"/>
      <c r="IIT65"/>
      <c r="IIU65"/>
      <c r="IIV65"/>
      <c r="IIW65"/>
      <c r="IIX65"/>
      <c r="IIY65"/>
      <c r="IIZ65"/>
      <c r="IJA65"/>
      <c r="IJB65"/>
      <c r="IJC65"/>
      <c r="IJD65"/>
      <c r="IJE65"/>
      <c r="IJF65"/>
      <c r="IJG65"/>
      <c r="IJH65"/>
      <c r="IJI65"/>
      <c r="IJJ65"/>
      <c r="IJK65"/>
      <c r="IJL65"/>
      <c r="IJM65"/>
      <c r="IJN65"/>
      <c r="IJO65"/>
      <c r="IJP65"/>
      <c r="IJQ65"/>
      <c r="IJR65"/>
      <c r="IJS65"/>
      <c r="IJT65"/>
      <c r="IJU65"/>
      <c r="IJV65"/>
      <c r="IJW65"/>
      <c r="IJX65"/>
      <c r="IJY65"/>
      <c r="IJZ65"/>
      <c r="IKA65"/>
      <c r="IKB65"/>
      <c r="IKC65"/>
      <c r="IKD65"/>
      <c r="IKE65"/>
      <c r="IKF65"/>
      <c r="IKG65"/>
      <c r="IKH65"/>
      <c r="IKI65"/>
      <c r="IKJ65"/>
      <c r="IKK65"/>
      <c r="IKL65"/>
      <c r="IKM65"/>
      <c r="IKN65"/>
      <c r="IKO65"/>
      <c r="IKP65"/>
      <c r="IKQ65"/>
      <c r="IKR65"/>
      <c r="IKS65"/>
      <c r="IKT65"/>
      <c r="IKU65"/>
      <c r="IKV65"/>
      <c r="IKW65"/>
      <c r="IKX65"/>
      <c r="IKY65"/>
      <c r="IKZ65"/>
      <c r="ILA65"/>
      <c r="ILB65"/>
      <c r="ILC65"/>
      <c r="ILD65"/>
      <c r="ILE65"/>
      <c r="ILF65"/>
      <c r="ILG65"/>
      <c r="ILH65"/>
      <c r="ILI65"/>
      <c r="ILJ65"/>
      <c r="ILK65"/>
      <c r="ILL65"/>
      <c r="ILM65"/>
      <c r="ILN65"/>
      <c r="ILO65"/>
      <c r="ILP65"/>
      <c r="ILQ65"/>
      <c r="ILR65"/>
      <c r="ILS65"/>
      <c r="ILT65"/>
      <c r="ILU65"/>
      <c r="ILV65"/>
      <c r="ILW65"/>
      <c r="ILX65"/>
      <c r="ILY65"/>
      <c r="ILZ65"/>
      <c r="IMA65"/>
      <c r="IMB65"/>
      <c r="IMC65"/>
      <c r="IMD65"/>
      <c r="IME65"/>
      <c r="IMF65"/>
      <c r="IMG65"/>
      <c r="IMH65"/>
      <c r="IMI65"/>
      <c r="IMJ65"/>
      <c r="IMK65"/>
      <c r="IML65"/>
      <c r="IMM65"/>
      <c r="IMN65"/>
      <c r="IMO65"/>
      <c r="IMP65"/>
      <c r="IMQ65"/>
      <c r="IMR65"/>
      <c r="IMS65"/>
      <c r="IMT65"/>
      <c r="IMU65"/>
      <c r="IMV65"/>
      <c r="IMW65"/>
      <c r="IMX65"/>
      <c r="IMY65"/>
      <c r="IMZ65"/>
      <c r="INA65"/>
      <c r="INB65"/>
      <c r="INC65"/>
      <c r="IND65"/>
      <c r="INE65"/>
      <c r="INF65"/>
      <c r="ING65"/>
      <c r="INH65"/>
      <c r="INI65"/>
      <c r="INJ65"/>
      <c r="INK65"/>
      <c r="INL65"/>
      <c r="INM65"/>
      <c r="INN65"/>
      <c r="INO65"/>
      <c r="INP65"/>
      <c r="INQ65"/>
      <c r="INR65"/>
      <c r="INS65"/>
      <c r="INT65"/>
      <c r="INU65"/>
      <c r="INV65"/>
      <c r="INW65"/>
      <c r="INX65"/>
      <c r="INY65"/>
      <c r="INZ65"/>
      <c r="IOA65"/>
      <c r="IOB65"/>
      <c r="IOC65"/>
      <c r="IOD65"/>
      <c r="IOE65"/>
      <c r="IOF65"/>
      <c r="IOG65"/>
      <c r="IOH65"/>
      <c r="IOI65"/>
      <c r="IOJ65"/>
      <c r="IOK65"/>
      <c r="IOL65"/>
      <c r="IOM65"/>
      <c r="ION65"/>
      <c r="IOO65"/>
      <c r="IOP65"/>
      <c r="IOQ65"/>
      <c r="IOR65"/>
      <c r="IOS65"/>
      <c r="IOT65"/>
      <c r="IOU65"/>
      <c r="IOV65"/>
      <c r="IOW65"/>
      <c r="IOX65"/>
      <c r="IOY65"/>
      <c r="IOZ65"/>
      <c r="IPA65"/>
      <c r="IPB65"/>
      <c r="IPC65"/>
      <c r="IPD65"/>
      <c r="IPE65"/>
      <c r="IPF65"/>
      <c r="IPG65"/>
      <c r="IPH65"/>
      <c r="IPI65"/>
      <c r="IPJ65"/>
      <c r="IPK65"/>
      <c r="IPL65"/>
      <c r="IPM65"/>
      <c r="IPN65"/>
      <c r="IPO65"/>
      <c r="IPP65"/>
      <c r="IPQ65"/>
      <c r="IPR65"/>
      <c r="IPS65"/>
      <c r="IPT65"/>
      <c r="IPU65"/>
      <c r="IPV65"/>
      <c r="IPW65"/>
      <c r="IPX65"/>
      <c r="IPY65"/>
      <c r="IPZ65"/>
      <c r="IQA65"/>
      <c r="IQB65"/>
      <c r="IQC65"/>
      <c r="IQD65"/>
      <c r="IQE65"/>
      <c r="IQF65"/>
      <c r="IQG65"/>
      <c r="IQH65"/>
      <c r="IQI65"/>
      <c r="IQJ65"/>
      <c r="IQK65"/>
      <c r="IQL65"/>
      <c r="IQM65"/>
      <c r="IQN65"/>
      <c r="IQO65"/>
      <c r="IQP65"/>
      <c r="IQQ65"/>
      <c r="IQR65"/>
      <c r="IQS65"/>
      <c r="IQT65"/>
      <c r="IQU65"/>
      <c r="IQV65"/>
      <c r="IQW65"/>
      <c r="IQX65"/>
      <c r="IQY65"/>
      <c r="IQZ65"/>
      <c r="IRA65"/>
      <c r="IRB65"/>
      <c r="IRC65"/>
      <c r="IRD65"/>
      <c r="IRE65"/>
      <c r="IRF65"/>
      <c r="IRG65"/>
      <c r="IRH65"/>
      <c r="IRI65"/>
      <c r="IRJ65"/>
      <c r="IRK65"/>
      <c r="IRL65"/>
      <c r="IRM65"/>
      <c r="IRN65"/>
      <c r="IRO65"/>
      <c r="IRP65"/>
      <c r="IRQ65"/>
      <c r="IRR65"/>
      <c r="IRS65"/>
      <c r="IRT65"/>
      <c r="IRU65"/>
      <c r="IRV65"/>
      <c r="IRW65"/>
      <c r="IRX65"/>
      <c r="IRY65"/>
      <c r="IRZ65"/>
      <c r="ISA65"/>
      <c r="ISB65"/>
      <c r="ISC65"/>
      <c r="ISD65"/>
      <c r="ISE65"/>
      <c r="ISF65"/>
      <c r="ISG65"/>
      <c r="ISH65"/>
      <c r="ISI65"/>
      <c r="ISJ65"/>
      <c r="ISK65"/>
      <c r="ISL65"/>
      <c r="ISM65"/>
      <c r="ISN65"/>
      <c r="ISO65"/>
      <c r="ISP65"/>
      <c r="ISQ65"/>
      <c r="ISR65"/>
      <c r="ISS65"/>
      <c r="IST65"/>
      <c r="ISU65"/>
      <c r="ISV65"/>
      <c r="ISW65"/>
      <c r="ISX65"/>
      <c r="ISY65"/>
      <c r="ISZ65"/>
      <c r="ITA65"/>
      <c r="ITB65"/>
      <c r="ITC65"/>
      <c r="ITD65"/>
      <c r="ITE65"/>
      <c r="ITF65"/>
      <c r="ITG65"/>
      <c r="ITH65"/>
      <c r="ITI65"/>
      <c r="ITJ65"/>
      <c r="ITK65"/>
      <c r="ITL65"/>
      <c r="ITM65"/>
      <c r="ITN65"/>
      <c r="ITO65"/>
      <c r="ITP65"/>
      <c r="ITQ65"/>
      <c r="ITR65"/>
      <c r="ITS65"/>
      <c r="ITT65"/>
      <c r="ITU65"/>
      <c r="ITV65"/>
      <c r="ITW65"/>
      <c r="ITX65"/>
      <c r="ITY65"/>
      <c r="ITZ65"/>
      <c r="IUA65"/>
      <c r="IUB65"/>
      <c r="IUC65"/>
      <c r="IUD65"/>
      <c r="IUE65"/>
      <c r="IUF65"/>
      <c r="IUG65"/>
      <c r="IUH65"/>
      <c r="IUI65"/>
      <c r="IUJ65"/>
      <c r="IUK65"/>
      <c r="IUL65"/>
      <c r="IUM65"/>
      <c r="IUN65"/>
      <c r="IUO65"/>
      <c r="IUP65"/>
      <c r="IUQ65"/>
      <c r="IUR65"/>
      <c r="IUS65"/>
      <c r="IUT65"/>
      <c r="IUU65"/>
      <c r="IUV65"/>
      <c r="IUW65"/>
      <c r="IUX65"/>
      <c r="IUY65"/>
      <c r="IUZ65"/>
      <c r="IVA65"/>
      <c r="IVB65"/>
      <c r="IVC65"/>
      <c r="IVD65"/>
      <c r="IVE65"/>
      <c r="IVF65"/>
      <c r="IVG65"/>
      <c r="IVH65"/>
      <c r="IVI65"/>
      <c r="IVJ65"/>
      <c r="IVK65"/>
      <c r="IVL65"/>
      <c r="IVM65"/>
      <c r="IVN65"/>
      <c r="IVO65"/>
      <c r="IVP65"/>
      <c r="IVQ65"/>
      <c r="IVR65"/>
      <c r="IVS65"/>
      <c r="IVT65"/>
      <c r="IVU65"/>
      <c r="IVV65"/>
      <c r="IVW65"/>
      <c r="IVX65"/>
      <c r="IVY65"/>
      <c r="IVZ65"/>
      <c r="IWA65"/>
      <c r="IWB65"/>
      <c r="IWC65"/>
      <c r="IWD65"/>
      <c r="IWE65"/>
      <c r="IWF65"/>
      <c r="IWG65"/>
      <c r="IWH65"/>
      <c r="IWI65"/>
      <c r="IWJ65"/>
      <c r="IWK65"/>
      <c r="IWL65"/>
      <c r="IWM65"/>
      <c r="IWN65"/>
      <c r="IWO65"/>
      <c r="IWP65"/>
      <c r="IWQ65"/>
      <c r="IWR65"/>
      <c r="IWS65"/>
      <c r="IWT65"/>
      <c r="IWU65"/>
      <c r="IWV65"/>
      <c r="IWW65"/>
      <c r="IWX65"/>
      <c r="IWY65"/>
      <c r="IWZ65"/>
      <c r="IXA65"/>
      <c r="IXB65"/>
      <c r="IXC65"/>
      <c r="IXD65"/>
      <c r="IXE65"/>
      <c r="IXF65"/>
      <c r="IXG65"/>
      <c r="IXH65"/>
      <c r="IXI65"/>
      <c r="IXJ65"/>
      <c r="IXK65"/>
      <c r="IXL65"/>
      <c r="IXM65"/>
      <c r="IXN65"/>
      <c r="IXO65"/>
      <c r="IXP65"/>
      <c r="IXQ65"/>
      <c r="IXR65"/>
      <c r="IXS65"/>
      <c r="IXT65"/>
      <c r="IXU65"/>
      <c r="IXV65"/>
      <c r="IXW65"/>
      <c r="IXX65"/>
      <c r="IXY65"/>
      <c r="IXZ65"/>
      <c r="IYA65"/>
      <c r="IYB65"/>
      <c r="IYC65"/>
      <c r="IYD65"/>
      <c r="IYE65"/>
      <c r="IYF65"/>
      <c r="IYG65"/>
      <c r="IYH65"/>
      <c r="IYI65"/>
      <c r="IYJ65"/>
      <c r="IYK65"/>
      <c r="IYL65"/>
      <c r="IYM65"/>
      <c r="IYN65"/>
      <c r="IYO65"/>
      <c r="IYP65"/>
      <c r="IYQ65"/>
      <c r="IYR65"/>
      <c r="IYS65"/>
      <c r="IYT65"/>
      <c r="IYU65"/>
      <c r="IYV65"/>
      <c r="IYW65"/>
      <c r="IYX65"/>
      <c r="IYY65"/>
      <c r="IYZ65"/>
      <c r="IZA65"/>
      <c r="IZB65"/>
      <c r="IZC65"/>
      <c r="IZD65"/>
      <c r="IZE65"/>
      <c r="IZF65"/>
      <c r="IZG65"/>
      <c r="IZH65"/>
      <c r="IZI65"/>
      <c r="IZJ65"/>
      <c r="IZK65"/>
      <c r="IZL65"/>
      <c r="IZM65"/>
      <c r="IZN65"/>
      <c r="IZO65"/>
      <c r="IZP65"/>
      <c r="IZQ65"/>
      <c r="IZR65"/>
      <c r="IZS65"/>
      <c r="IZT65"/>
      <c r="IZU65"/>
      <c r="IZV65"/>
      <c r="IZW65"/>
      <c r="IZX65"/>
      <c r="IZY65"/>
      <c r="IZZ65"/>
      <c r="JAA65"/>
      <c r="JAB65"/>
      <c r="JAC65"/>
      <c r="JAD65"/>
      <c r="JAE65"/>
      <c r="JAF65"/>
      <c r="JAG65"/>
      <c r="JAH65"/>
      <c r="JAI65"/>
      <c r="JAJ65"/>
      <c r="JAK65"/>
      <c r="JAL65"/>
      <c r="JAM65"/>
      <c r="JAN65"/>
      <c r="JAO65"/>
      <c r="JAP65"/>
      <c r="JAQ65"/>
      <c r="JAR65"/>
      <c r="JAS65"/>
      <c r="JAT65"/>
      <c r="JAU65"/>
      <c r="JAV65"/>
      <c r="JAW65"/>
      <c r="JAX65"/>
      <c r="JAY65"/>
      <c r="JAZ65"/>
      <c r="JBA65"/>
      <c r="JBB65"/>
      <c r="JBC65"/>
      <c r="JBD65"/>
      <c r="JBE65"/>
      <c r="JBF65"/>
      <c r="JBG65"/>
      <c r="JBH65"/>
      <c r="JBI65"/>
      <c r="JBJ65"/>
      <c r="JBK65"/>
      <c r="JBL65"/>
      <c r="JBM65"/>
      <c r="JBN65"/>
      <c r="JBO65"/>
      <c r="JBP65"/>
      <c r="JBQ65"/>
      <c r="JBR65"/>
      <c r="JBS65"/>
      <c r="JBT65"/>
      <c r="JBU65"/>
      <c r="JBV65"/>
      <c r="JBW65"/>
      <c r="JBX65"/>
      <c r="JBY65"/>
      <c r="JBZ65"/>
      <c r="JCA65"/>
      <c r="JCB65"/>
      <c r="JCC65"/>
      <c r="JCD65"/>
      <c r="JCE65"/>
      <c r="JCF65"/>
      <c r="JCG65"/>
      <c r="JCH65"/>
      <c r="JCI65"/>
      <c r="JCJ65"/>
      <c r="JCK65"/>
      <c r="JCL65"/>
      <c r="JCM65"/>
      <c r="JCN65"/>
      <c r="JCO65"/>
      <c r="JCP65"/>
      <c r="JCQ65"/>
      <c r="JCR65"/>
      <c r="JCS65"/>
      <c r="JCT65"/>
      <c r="JCU65"/>
      <c r="JCV65"/>
      <c r="JCW65"/>
      <c r="JCX65"/>
      <c r="JCY65"/>
      <c r="JCZ65"/>
      <c r="JDA65"/>
      <c r="JDB65"/>
      <c r="JDC65"/>
      <c r="JDD65"/>
      <c r="JDE65"/>
      <c r="JDF65"/>
      <c r="JDG65"/>
      <c r="JDH65"/>
      <c r="JDI65"/>
      <c r="JDJ65"/>
      <c r="JDK65"/>
      <c r="JDL65"/>
      <c r="JDM65"/>
      <c r="JDN65"/>
      <c r="JDO65"/>
      <c r="JDP65"/>
      <c r="JDQ65"/>
      <c r="JDR65"/>
      <c r="JDS65"/>
      <c r="JDT65"/>
      <c r="JDU65"/>
      <c r="JDV65"/>
      <c r="JDW65"/>
      <c r="JDX65"/>
      <c r="JDY65"/>
      <c r="JDZ65"/>
      <c r="JEA65"/>
      <c r="JEB65"/>
      <c r="JEC65"/>
      <c r="JED65"/>
      <c r="JEE65"/>
      <c r="JEF65"/>
      <c r="JEG65"/>
      <c r="JEH65"/>
      <c r="JEI65"/>
      <c r="JEJ65"/>
      <c r="JEK65"/>
      <c r="JEL65"/>
      <c r="JEM65"/>
      <c r="JEN65"/>
      <c r="JEO65"/>
      <c r="JEP65"/>
      <c r="JEQ65"/>
      <c r="JER65"/>
      <c r="JES65"/>
      <c r="JET65"/>
      <c r="JEU65"/>
      <c r="JEV65"/>
      <c r="JEW65"/>
      <c r="JEX65"/>
      <c r="JEY65"/>
      <c r="JEZ65"/>
      <c r="JFA65"/>
      <c r="JFB65"/>
      <c r="JFC65"/>
      <c r="JFD65"/>
      <c r="JFE65"/>
      <c r="JFF65"/>
      <c r="JFG65"/>
      <c r="JFH65"/>
      <c r="JFI65"/>
      <c r="JFJ65"/>
      <c r="JFK65"/>
      <c r="JFL65"/>
      <c r="JFM65"/>
      <c r="JFN65"/>
      <c r="JFO65"/>
      <c r="JFP65"/>
      <c r="JFQ65"/>
      <c r="JFR65"/>
      <c r="JFS65"/>
      <c r="JFT65"/>
      <c r="JFU65"/>
      <c r="JFV65"/>
      <c r="JFW65"/>
      <c r="JFX65"/>
      <c r="JFY65"/>
      <c r="JFZ65"/>
      <c r="JGA65"/>
      <c r="JGB65"/>
      <c r="JGC65"/>
      <c r="JGD65"/>
      <c r="JGE65"/>
      <c r="JGF65"/>
      <c r="JGG65"/>
      <c r="JGH65"/>
      <c r="JGI65"/>
      <c r="JGJ65"/>
      <c r="JGK65"/>
      <c r="JGL65"/>
      <c r="JGM65"/>
      <c r="JGN65"/>
      <c r="JGO65"/>
      <c r="JGP65"/>
      <c r="JGQ65"/>
      <c r="JGR65"/>
      <c r="JGS65"/>
      <c r="JGT65"/>
      <c r="JGU65"/>
      <c r="JGV65"/>
      <c r="JGW65"/>
      <c r="JGX65"/>
      <c r="JGY65"/>
      <c r="JGZ65"/>
      <c r="JHA65"/>
      <c r="JHB65"/>
      <c r="JHC65"/>
      <c r="JHD65"/>
      <c r="JHE65"/>
      <c r="JHF65"/>
      <c r="JHG65"/>
      <c r="JHH65"/>
      <c r="JHI65"/>
      <c r="JHJ65"/>
      <c r="JHK65"/>
      <c r="JHL65"/>
      <c r="JHM65"/>
      <c r="JHN65"/>
      <c r="JHO65"/>
      <c r="JHP65"/>
      <c r="JHQ65"/>
      <c r="JHR65"/>
      <c r="JHS65"/>
      <c r="JHT65"/>
      <c r="JHU65"/>
      <c r="JHV65"/>
      <c r="JHW65"/>
      <c r="JHX65"/>
      <c r="JHY65"/>
      <c r="JHZ65"/>
      <c r="JIA65"/>
      <c r="JIB65"/>
      <c r="JIC65"/>
      <c r="JID65"/>
      <c r="JIE65"/>
      <c r="JIF65"/>
      <c r="JIG65"/>
      <c r="JIH65"/>
      <c r="JII65"/>
      <c r="JIJ65"/>
      <c r="JIK65"/>
      <c r="JIL65"/>
      <c r="JIM65"/>
      <c r="JIN65"/>
      <c r="JIO65"/>
      <c r="JIP65"/>
      <c r="JIQ65"/>
      <c r="JIR65"/>
      <c r="JIS65"/>
      <c r="JIT65"/>
      <c r="JIU65"/>
      <c r="JIV65"/>
      <c r="JIW65"/>
      <c r="JIX65"/>
      <c r="JIY65"/>
      <c r="JIZ65"/>
      <c r="JJA65"/>
      <c r="JJB65"/>
      <c r="JJC65"/>
      <c r="JJD65"/>
      <c r="JJE65"/>
      <c r="JJF65"/>
      <c r="JJG65"/>
      <c r="JJH65"/>
      <c r="JJI65"/>
      <c r="JJJ65"/>
      <c r="JJK65"/>
      <c r="JJL65"/>
      <c r="JJM65"/>
      <c r="JJN65"/>
      <c r="JJO65"/>
      <c r="JJP65"/>
      <c r="JJQ65"/>
      <c r="JJR65"/>
      <c r="JJS65"/>
      <c r="JJT65"/>
      <c r="JJU65"/>
      <c r="JJV65"/>
      <c r="JJW65"/>
      <c r="JJX65"/>
      <c r="JJY65"/>
      <c r="JJZ65"/>
      <c r="JKA65"/>
      <c r="JKB65"/>
      <c r="JKC65"/>
      <c r="JKD65"/>
      <c r="JKE65"/>
      <c r="JKF65"/>
      <c r="JKG65"/>
      <c r="JKH65"/>
      <c r="JKI65"/>
      <c r="JKJ65"/>
      <c r="JKK65"/>
      <c r="JKL65"/>
      <c r="JKM65"/>
      <c r="JKN65"/>
      <c r="JKO65"/>
      <c r="JKP65"/>
      <c r="JKQ65"/>
      <c r="JKR65"/>
      <c r="JKS65"/>
      <c r="JKT65"/>
      <c r="JKU65"/>
      <c r="JKV65"/>
      <c r="JKW65"/>
      <c r="JKX65"/>
      <c r="JKY65"/>
      <c r="JKZ65"/>
      <c r="JLA65"/>
      <c r="JLB65"/>
      <c r="JLC65"/>
      <c r="JLD65"/>
      <c r="JLE65"/>
      <c r="JLF65"/>
      <c r="JLG65"/>
      <c r="JLH65"/>
      <c r="JLI65"/>
      <c r="JLJ65"/>
      <c r="JLK65"/>
      <c r="JLL65"/>
      <c r="JLM65"/>
      <c r="JLN65"/>
      <c r="JLO65"/>
      <c r="JLP65"/>
      <c r="JLQ65"/>
      <c r="JLR65"/>
      <c r="JLS65"/>
      <c r="JLT65"/>
      <c r="JLU65"/>
      <c r="JLV65"/>
      <c r="JLW65"/>
      <c r="JLX65"/>
      <c r="JLY65"/>
      <c r="JLZ65"/>
      <c r="JMA65"/>
      <c r="JMB65"/>
      <c r="JMC65"/>
      <c r="JMD65"/>
      <c r="JME65"/>
      <c r="JMF65"/>
      <c r="JMG65"/>
      <c r="JMH65"/>
      <c r="JMI65"/>
      <c r="JMJ65"/>
      <c r="JMK65"/>
      <c r="JML65"/>
      <c r="JMM65"/>
      <c r="JMN65"/>
      <c r="JMO65"/>
      <c r="JMP65"/>
      <c r="JMQ65"/>
      <c r="JMR65"/>
      <c r="JMS65"/>
      <c r="JMT65"/>
      <c r="JMU65"/>
      <c r="JMV65"/>
      <c r="JMW65"/>
      <c r="JMX65"/>
      <c r="JMY65"/>
      <c r="JMZ65"/>
      <c r="JNA65"/>
      <c r="JNB65"/>
      <c r="JNC65"/>
      <c r="JND65"/>
      <c r="JNE65"/>
      <c r="JNF65"/>
      <c r="JNG65"/>
      <c r="JNH65"/>
      <c r="JNI65"/>
      <c r="JNJ65"/>
      <c r="JNK65"/>
      <c r="JNL65"/>
      <c r="JNM65"/>
      <c r="JNN65"/>
      <c r="JNO65"/>
      <c r="JNP65"/>
      <c r="JNQ65"/>
      <c r="JNR65"/>
      <c r="JNS65"/>
      <c r="JNT65"/>
      <c r="JNU65"/>
      <c r="JNV65"/>
      <c r="JNW65"/>
      <c r="JNX65"/>
      <c r="JNY65"/>
      <c r="JNZ65"/>
      <c r="JOA65"/>
      <c r="JOB65"/>
      <c r="JOC65"/>
      <c r="JOD65"/>
      <c r="JOE65"/>
      <c r="JOF65"/>
      <c r="JOG65"/>
      <c r="JOH65"/>
      <c r="JOI65"/>
      <c r="JOJ65"/>
      <c r="JOK65"/>
      <c r="JOL65"/>
      <c r="JOM65"/>
      <c r="JON65"/>
      <c r="JOO65"/>
      <c r="JOP65"/>
      <c r="JOQ65"/>
      <c r="JOR65"/>
      <c r="JOS65"/>
      <c r="JOT65"/>
      <c r="JOU65"/>
      <c r="JOV65"/>
      <c r="JOW65"/>
      <c r="JOX65"/>
      <c r="JOY65"/>
      <c r="JOZ65"/>
      <c r="JPA65"/>
      <c r="JPB65"/>
      <c r="JPC65"/>
      <c r="JPD65"/>
      <c r="JPE65"/>
      <c r="JPF65"/>
      <c r="JPG65"/>
      <c r="JPH65"/>
      <c r="JPI65"/>
      <c r="JPJ65"/>
      <c r="JPK65"/>
      <c r="JPL65"/>
      <c r="JPM65"/>
      <c r="JPN65"/>
      <c r="JPO65"/>
      <c r="JPP65"/>
      <c r="JPQ65"/>
      <c r="JPR65"/>
      <c r="JPS65"/>
      <c r="JPT65"/>
      <c r="JPU65"/>
      <c r="JPV65"/>
      <c r="JPW65"/>
      <c r="JPX65"/>
      <c r="JPY65"/>
      <c r="JPZ65"/>
      <c r="JQA65"/>
      <c r="JQB65"/>
      <c r="JQC65"/>
      <c r="JQD65"/>
      <c r="JQE65"/>
      <c r="JQF65"/>
      <c r="JQG65"/>
      <c r="JQH65"/>
      <c r="JQI65"/>
      <c r="JQJ65"/>
      <c r="JQK65"/>
      <c r="JQL65"/>
      <c r="JQM65"/>
      <c r="JQN65"/>
      <c r="JQO65"/>
      <c r="JQP65"/>
      <c r="JQQ65"/>
      <c r="JQR65"/>
      <c r="JQS65"/>
      <c r="JQT65"/>
      <c r="JQU65"/>
      <c r="JQV65"/>
      <c r="JQW65"/>
      <c r="JQX65"/>
      <c r="JQY65"/>
      <c r="JQZ65"/>
      <c r="JRA65"/>
      <c r="JRB65"/>
      <c r="JRC65"/>
      <c r="JRD65"/>
      <c r="JRE65"/>
      <c r="JRF65"/>
      <c r="JRG65"/>
      <c r="JRH65"/>
      <c r="JRI65"/>
      <c r="JRJ65"/>
      <c r="JRK65"/>
      <c r="JRL65"/>
      <c r="JRM65"/>
      <c r="JRN65"/>
      <c r="JRO65"/>
      <c r="JRP65"/>
      <c r="JRQ65"/>
      <c r="JRR65"/>
      <c r="JRS65"/>
      <c r="JRT65"/>
      <c r="JRU65"/>
      <c r="JRV65"/>
      <c r="JRW65"/>
      <c r="JRX65"/>
      <c r="JRY65"/>
      <c r="JRZ65"/>
      <c r="JSA65"/>
      <c r="JSB65"/>
      <c r="JSC65"/>
      <c r="JSD65"/>
      <c r="JSE65"/>
      <c r="JSF65"/>
      <c r="JSG65"/>
      <c r="JSH65"/>
      <c r="JSI65"/>
      <c r="JSJ65"/>
      <c r="JSK65"/>
      <c r="JSL65"/>
      <c r="JSM65"/>
      <c r="JSN65"/>
      <c r="JSO65"/>
      <c r="JSP65"/>
      <c r="JSQ65"/>
      <c r="JSR65"/>
      <c r="JSS65"/>
      <c r="JST65"/>
      <c r="JSU65"/>
      <c r="JSV65"/>
      <c r="JSW65"/>
      <c r="JSX65"/>
      <c r="JSY65"/>
      <c r="JSZ65"/>
      <c r="JTA65"/>
      <c r="JTB65"/>
      <c r="JTC65"/>
      <c r="JTD65"/>
      <c r="JTE65"/>
      <c r="JTF65"/>
      <c r="JTG65"/>
      <c r="JTH65"/>
      <c r="JTI65"/>
      <c r="JTJ65"/>
      <c r="JTK65"/>
      <c r="JTL65"/>
      <c r="JTM65"/>
      <c r="JTN65"/>
      <c r="JTO65"/>
      <c r="JTP65"/>
      <c r="JTQ65"/>
      <c r="JTR65"/>
      <c r="JTS65"/>
      <c r="JTT65"/>
      <c r="JTU65"/>
      <c r="JTV65"/>
      <c r="JTW65"/>
      <c r="JTX65"/>
      <c r="JTY65"/>
      <c r="JTZ65"/>
      <c r="JUA65"/>
      <c r="JUB65"/>
      <c r="JUC65"/>
      <c r="JUD65"/>
      <c r="JUE65"/>
      <c r="JUF65"/>
      <c r="JUG65"/>
      <c r="JUH65"/>
      <c r="JUI65"/>
      <c r="JUJ65"/>
      <c r="JUK65"/>
      <c r="JUL65"/>
      <c r="JUM65"/>
      <c r="JUN65"/>
      <c r="JUO65"/>
      <c r="JUP65"/>
      <c r="JUQ65"/>
      <c r="JUR65"/>
      <c r="JUS65"/>
      <c r="JUT65"/>
      <c r="JUU65"/>
      <c r="JUV65"/>
      <c r="JUW65"/>
      <c r="JUX65"/>
      <c r="JUY65"/>
      <c r="JUZ65"/>
      <c r="JVA65"/>
      <c r="JVB65"/>
      <c r="JVC65"/>
      <c r="JVD65"/>
      <c r="JVE65"/>
      <c r="JVF65"/>
      <c r="JVG65"/>
      <c r="JVH65"/>
      <c r="JVI65"/>
      <c r="JVJ65"/>
      <c r="JVK65"/>
      <c r="JVL65"/>
      <c r="JVM65"/>
      <c r="JVN65"/>
      <c r="JVO65"/>
      <c r="JVP65"/>
      <c r="JVQ65"/>
      <c r="JVR65"/>
      <c r="JVS65"/>
      <c r="JVT65"/>
      <c r="JVU65"/>
      <c r="JVV65"/>
      <c r="JVW65"/>
      <c r="JVX65"/>
      <c r="JVY65"/>
      <c r="JVZ65"/>
      <c r="JWA65"/>
      <c r="JWB65"/>
      <c r="JWC65"/>
      <c r="JWD65"/>
      <c r="JWE65"/>
      <c r="JWF65"/>
      <c r="JWG65"/>
      <c r="JWH65"/>
      <c r="JWI65"/>
      <c r="JWJ65"/>
      <c r="JWK65"/>
      <c r="JWL65"/>
      <c r="JWM65"/>
      <c r="JWN65"/>
      <c r="JWO65"/>
      <c r="JWP65"/>
      <c r="JWQ65"/>
      <c r="JWR65"/>
      <c r="JWS65"/>
      <c r="JWT65"/>
      <c r="JWU65"/>
      <c r="JWV65"/>
      <c r="JWW65"/>
      <c r="JWX65"/>
      <c r="JWY65"/>
      <c r="JWZ65"/>
      <c r="JXA65"/>
      <c r="JXB65"/>
      <c r="JXC65"/>
      <c r="JXD65"/>
      <c r="JXE65"/>
      <c r="JXF65"/>
      <c r="JXG65"/>
      <c r="JXH65"/>
      <c r="JXI65"/>
      <c r="JXJ65"/>
      <c r="JXK65"/>
      <c r="JXL65"/>
      <c r="JXM65"/>
      <c r="JXN65"/>
      <c r="JXO65"/>
      <c r="JXP65"/>
      <c r="JXQ65"/>
      <c r="JXR65"/>
      <c r="JXS65"/>
      <c r="JXT65"/>
      <c r="JXU65"/>
      <c r="JXV65"/>
      <c r="JXW65"/>
      <c r="JXX65"/>
      <c r="JXY65"/>
      <c r="JXZ65"/>
      <c r="JYA65"/>
      <c r="JYB65"/>
      <c r="JYC65"/>
      <c r="JYD65"/>
      <c r="JYE65"/>
      <c r="JYF65"/>
      <c r="JYG65"/>
      <c r="JYH65"/>
      <c r="JYI65"/>
      <c r="JYJ65"/>
      <c r="JYK65"/>
      <c r="JYL65"/>
      <c r="JYM65"/>
      <c r="JYN65"/>
      <c r="JYO65"/>
      <c r="JYP65"/>
      <c r="JYQ65"/>
      <c r="JYR65"/>
      <c r="JYS65"/>
      <c r="JYT65"/>
      <c r="JYU65"/>
      <c r="JYV65"/>
      <c r="JYW65"/>
      <c r="JYX65"/>
      <c r="JYY65"/>
      <c r="JYZ65"/>
      <c r="JZA65"/>
      <c r="JZB65"/>
      <c r="JZC65"/>
      <c r="JZD65"/>
      <c r="JZE65"/>
      <c r="JZF65"/>
      <c r="JZG65"/>
      <c r="JZH65"/>
      <c r="JZI65"/>
      <c r="JZJ65"/>
      <c r="JZK65"/>
      <c r="JZL65"/>
      <c r="JZM65"/>
      <c r="JZN65"/>
      <c r="JZO65"/>
      <c r="JZP65"/>
      <c r="JZQ65"/>
      <c r="JZR65"/>
      <c r="JZS65"/>
      <c r="JZT65"/>
      <c r="JZU65"/>
      <c r="JZV65"/>
      <c r="JZW65"/>
      <c r="JZX65"/>
      <c r="JZY65"/>
      <c r="JZZ65"/>
      <c r="KAA65"/>
      <c r="KAB65"/>
      <c r="KAC65"/>
      <c r="KAD65"/>
      <c r="KAE65"/>
      <c r="KAF65"/>
      <c r="KAG65"/>
      <c r="KAH65"/>
      <c r="KAI65"/>
      <c r="KAJ65"/>
      <c r="KAK65"/>
      <c r="KAL65"/>
      <c r="KAM65"/>
      <c r="KAN65"/>
      <c r="KAO65"/>
      <c r="KAP65"/>
      <c r="KAQ65"/>
      <c r="KAR65"/>
      <c r="KAS65"/>
      <c r="KAT65"/>
      <c r="KAU65"/>
      <c r="KAV65"/>
      <c r="KAW65"/>
      <c r="KAX65"/>
      <c r="KAY65"/>
      <c r="KAZ65"/>
      <c r="KBA65"/>
      <c r="KBB65"/>
      <c r="KBC65"/>
      <c r="KBD65"/>
      <c r="KBE65"/>
      <c r="KBF65"/>
      <c r="KBG65"/>
      <c r="KBH65"/>
      <c r="KBI65"/>
      <c r="KBJ65"/>
      <c r="KBK65"/>
      <c r="KBL65"/>
      <c r="KBM65"/>
      <c r="KBN65"/>
      <c r="KBO65"/>
      <c r="KBP65"/>
      <c r="KBQ65"/>
      <c r="KBR65"/>
      <c r="KBS65"/>
      <c r="KBT65"/>
      <c r="KBU65"/>
      <c r="KBV65"/>
      <c r="KBW65"/>
      <c r="KBX65"/>
      <c r="KBY65"/>
      <c r="KBZ65"/>
      <c r="KCA65"/>
      <c r="KCB65"/>
      <c r="KCC65"/>
      <c r="KCD65"/>
      <c r="KCE65"/>
      <c r="KCF65"/>
      <c r="KCG65"/>
      <c r="KCH65"/>
      <c r="KCI65"/>
      <c r="KCJ65"/>
      <c r="KCK65"/>
      <c r="KCL65"/>
      <c r="KCM65"/>
      <c r="KCN65"/>
      <c r="KCO65"/>
      <c r="KCP65"/>
      <c r="KCQ65"/>
      <c r="KCR65"/>
      <c r="KCS65"/>
      <c r="KCT65"/>
      <c r="KCU65"/>
      <c r="KCV65"/>
      <c r="KCW65"/>
      <c r="KCX65"/>
      <c r="KCY65"/>
      <c r="KCZ65"/>
      <c r="KDA65"/>
      <c r="KDB65"/>
      <c r="KDC65"/>
      <c r="KDD65"/>
      <c r="KDE65"/>
      <c r="KDF65"/>
      <c r="KDG65"/>
      <c r="KDH65"/>
      <c r="KDI65"/>
      <c r="KDJ65"/>
      <c r="KDK65"/>
      <c r="KDL65"/>
      <c r="KDM65"/>
      <c r="KDN65"/>
      <c r="KDO65"/>
      <c r="KDP65"/>
      <c r="KDQ65"/>
      <c r="KDR65"/>
      <c r="KDS65"/>
      <c r="KDT65"/>
      <c r="KDU65"/>
      <c r="KDV65"/>
      <c r="KDW65"/>
      <c r="KDX65"/>
      <c r="KDY65"/>
      <c r="KDZ65"/>
      <c r="KEA65"/>
      <c r="KEB65"/>
      <c r="KEC65"/>
      <c r="KED65"/>
      <c r="KEE65"/>
      <c r="KEF65"/>
      <c r="KEG65"/>
      <c r="KEH65"/>
      <c r="KEI65"/>
      <c r="KEJ65"/>
      <c r="KEK65"/>
      <c r="KEL65"/>
      <c r="KEM65"/>
      <c r="KEN65"/>
      <c r="KEO65"/>
      <c r="KEP65"/>
      <c r="KEQ65"/>
      <c r="KER65"/>
      <c r="KES65"/>
      <c r="KET65"/>
      <c r="KEU65"/>
      <c r="KEV65"/>
      <c r="KEW65"/>
      <c r="KEX65"/>
      <c r="KEY65"/>
      <c r="KEZ65"/>
      <c r="KFA65"/>
      <c r="KFB65"/>
      <c r="KFC65"/>
      <c r="KFD65"/>
      <c r="KFE65"/>
      <c r="KFF65"/>
      <c r="KFG65"/>
      <c r="KFH65"/>
      <c r="KFI65"/>
      <c r="KFJ65"/>
      <c r="KFK65"/>
      <c r="KFL65"/>
      <c r="KFM65"/>
      <c r="KFN65"/>
      <c r="KFO65"/>
      <c r="KFP65"/>
      <c r="KFQ65"/>
      <c r="KFR65"/>
      <c r="KFS65"/>
      <c r="KFT65"/>
      <c r="KFU65"/>
      <c r="KFV65"/>
      <c r="KFW65"/>
      <c r="KFX65"/>
      <c r="KFY65"/>
      <c r="KFZ65"/>
      <c r="KGA65"/>
      <c r="KGB65"/>
      <c r="KGC65"/>
      <c r="KGD65"/>
      <c r="KGE65"/>
      <c r="KGF65"/>
      <c r="KGG65"/>
      <c r="KGH65"/>
      <c r="KGI65"/>
      <c r="KGJ65"/>
      <c r="KGK65"/>
      <c r="KGL65"/>
      <c r="KGM65"/>
      <c r="KGN65"/>
      <c r="KGO65"/>
      <c r="KGP65"/>
      <c r="KGQ65"/>
      <c r="KGR65"/>
      <c r="KGS65"/>
      <c r="KGT65"/>
      <c r="KGU65"/>
      <c r="KGV65"/>
      <c r="KGW65"/>
      <c r="KGX65"/>
      <c r="KGY65"/>
      <c r="KGZ65"/>
      <c r="KHA65"/>
      <c r="KHB65"/>
      <c r="KHC65"/>
      <c r="KHD65"/>
      <c r="KHE65"/>
      <c r="KHF65"/>
      <c r="KHG65"/>
      <c r="KHH65"/>
      <c r="KHI65"/>
      <c r="KHJ65"/>
      <c r="KHK65"/>
      <c r="KHL65"/>
      <c r="KHM65"/>
      <c r="KHN65"/>
      <c r="KHO65"/>
      <c r="KHP65"/>
      <c r="KHQ65"/>
      <c r="KHR65"/>
      <c r="KHS65"/>
      <c r="KHT65"/>
      <c r="KHU65"/>
      <c r="KHV65"/>
      <c r="KHW65"/>
      <c r="KHX65"/>
      <c r="KHY65"/>
      <c r="KHZ65"/>
      <c r="KIA65"/>
      <c r="KIB65"/>
      <c r="KIC65"/>
      <c r="KID65"/>
      <c r="KIE65"/>
      <c r="KIF65"/>
      <c r="KIG65"/>
      <c r="KIH65"/>
      <c r="KII65"/>
      <c r="KIJ65"/>
      <c r="KIK65"/>
      <c r="KIL65"/>
      <c r="KIM65"/>
      <c r="KIN65"/>
      <c r="KIO65"/>
      <c r="KIP65"/>
      <c r="KIQ65"/>
      <c r="KIR65"/>
      <c r="KIS65"/>
      <c r="KIT65"/>
      <c r="KIU65"/>
      <c r="KIV65"/>
      <c r="KIW65"/>
      <c r="KIX65"/>
      <c r="KIY65"/>
      <c r="KIZ65"/>
      <c r="KJA65"/>
      <c r="KJB65"/>
      <c r="KJC65"/>
      <c r="KJD65"/>
      <c r="KJE65"/>
      <c r="KJF65"/>
      <c r="KJG65"/>
      <c r="KJH65"/>
      <c r="KJI65"/>
      <c r="KJJ65"/>
      <c r="KJK65"/>
      <c r="KJL65"/>
      <c r="KJM65"/>
      <c r="KJN65"/>
      <c r="KJO65"/>
      <c r="KJP65"/>
      <c r="KJQ65"/>
      <c r="KJR65"/>
      <c r="KJS65"/>
      <c r="KJT65"/>
      <c r="KJU65"/>
      <c r="KJV65"/>
      <c r="KJW65"/>
      <c r="KJX65"/>
      <c r="KJY65"/>
      <c r="KJZ65"/>
      <c r="KKA65"/>
      <c r="KKB65"/>
      <c r="KKC65"/>
      <c r="KKD65"/>
      <c r="KKE65"/>
      <c r="KKF65"/>
      <c r="KKG65"/>
      <c r="KKH65"/>
      <c r="KKI65"/>
      <c r="KKJ65"/>
      <c r="KKK65"/>
      <c r="KKL65"/>
      <c r="KKM65"/>
      <c r="KKN65"/>
      <c r="KKO65"/>
      <c r="KKP65"/>
      <c r="KKQ65"/>
      <c r="KKR65"/>
      <c r="KKS65"/>
      <c r="KKT65"/>
      <c r="KKU65"/>
      <c r="KKV65"/>
      <c r="KKW65"/>
      <c r="KKX65"/>
      <c r="KKY65"/>
      <c r="KKZ65"/>
      <c r="KLA65"/>
      <c r="KLB65"/>
      <c r="KLC65"/>
      <c r="KLD65"/>
      <c r="KLE65"/>
      <c r="KLF65"/>
      <c r="KLG65"/>
      <c r="KLH65"/>
      <c r="KLI65"/>
      <c r="KLJ65"/>
      <c r="KLK65"/>
      <c r="KLL65"/>
      <c r="KLM65"/>
      <c r="KLN65"/>
      <c r="KLO65"/>
      <c r="KLP65"/>
      <c r="KLQ65"/>
      <c r="KLR65"/>
      <c r="KLS65"/>
      <c r="KLT65"/>
      <c r="KLU65"/>
      <c r="KLV65"/>
      <c r="KLW65"/>
      <c r="KLX65"/>
      <c r="KLY65"/>
      <c r="KLZ65"/>
      <c r="KMA65"/>
      <c r="KMB65"/>
      <c r="KMC65"/>
      <c r="KMD65"/>
      <c r="KME65"/>
      <c r="KMF65"/>
      <c r="KMG65"/>
      <c r="KMH65"/>
      <c r="KMI65"/>
      <c r="KMJ65"/>
      <c r="KMK65"/>
      <c r="KML65"/>
      <c r="KMM65"/>
      <c r="KMN65"/>
      <c r="KMO65"/>
      <c r="KMP65"/>
      <c r="KMQ65"/>
      <c r="KMR65"/>
      <c r="KMS65"/>
      <c r="KMT65"/>
      <c r="KMU65"/>
      <c r="KMV65"/>
      <c r="KMW65"/>
      <c r="KMX65"/>
      <c r="KMY65"/>
      <c r="KMZ65"/>
      <c r="KNA65"/>
      <c r="KNB65"/>
      <c r="KNC65"/>
      <c r="KND65"/>
      <c r="KNE65"/>
      <c r="KNF65"/>
      <c r="KNG65"/>
      <c r="KNH65"/>
      <c r="KNI65"/>
      <c r="KNJ65"/>
      <c r="KNK65"/>
      <c r="KNL65"/>
      <c r="KNM65"/>
      <c r="KNN65"/>
      <c r="KNO65"/>
      <c r="KNP65"/>
      <c r="KNQ65"/>
      <c r="KNR65"/>
      <c r="KNS65"/>
      <c r="KNT65"/>
      <c r="KNU65"/>
      <c r="KNV65"/>
      <c r="KNW65"/>
      <c r="KNX65"/>
      <c r="KNY65"/>
      <c r="KNZ65"/>
      <c r="KOA65"/>
      <c r="KOB65"/>
      <c r="KOC65"/>
      <c r="KOD65"/>
      <c r="KOE65"/>
      <c r="KOF65"/>
      <c r="KOG65"/>
      <c r="KOH65"/>
      <c r="KOI65"/>
      <c r="KOJ65"/>
      <c r="KOK65"/>
      <c r="KOL65"/>
      <c r="KOM65"/>
      <c r="KON65"/>
      <c r="KOO65"/>
      <c r="KOP65"/>
      <c r="KOQ65"/>
      <c r="KOR65"/>
      <c r="KOS65"/>
      <c r="KOT65"/>
      <c r="KOU65"/>
      <c r="KOV65"/>
      <c r="KOW65"/>
      <c r="KOX65"/>
      <c r="KOY65"/>
      <c r="KOZ65"/>
      <c r="KPA65"/>
      <c r="KPB65"/>
      <c r="KPC65"/>
      <c r="KPD65"/>
      <c r="KPE65"/>
      <c r="KPF65"/>
      <c r="KPG65"/>
      <c r="KPH65"/>
      <c r="KPI65"/>
      <c r="KPJ65"/>
      <c r="KPK65"/>
      <c r="KPL65"/>
      <c r="KPM65"/>
      <c r="KPN65"/>
      <c r="KPO65"/>
      <c r="KPP65"/>
      <c r="KPQ65"/>
      <c r="KPR65"/>
      <c r="KPS65"/>
      <c r="KPT65"/>
      <c r="KPU65"/>
      <c r="KPV65"/>
      <c r="KPW65"/>
      <c r="KPX65"/>
      <c r="KPY65"/>
      <c r="KPZ65"/>
      <c r="KQA65"/>
      <c r="KQB65"/>
      <c r="KQC65"/>
      <c r="KQD65"/>
      <c r="KQE65"/>
      <c r="KQF65"/>
      <c r="KQG65"/>
      <c r="KQH65"/>
      <c r="KQI65"/>
      <c r="KQJ65"/>
      <c r="KQK65"/>
      <c r="KQL65"/>
      <c r="KQM65"/>
      <c r="KQN65"/>
      <c r="KQO65"/>
      <c r="KQP65"/>
      <c r="KQQ65"/>
      <c r="KQR65"/>
      <c r="KQS65"/>
      <c r="KQT65"/>
      <c r="KQU65"/>
      <c r="KQV65"/>
      <c r="KQW65"/>
      <c r="KQX65"/>
      <c r="KQY65"/>
      <c r="KQZ65"/>
      <c r="KRA65"/>
      <c r="KRB65"/>
      <c r="KRC65"/>
      <c r="KRD65"/>
      <c r="KRE65"/>
      <c r="KRF65"/>
      <c r="KRG65"/>
      <c r="KRH65"/>
      <c r="KRI65"/>
      <c r="KRJ65"/>
      <c r="KRK65"/>
      <c r="KRL65"/>
      <c r="KRM65"/>
      <c r="KRN65"/>
      <c r="KRO65"/>
      <c r="KRP65"/>
      <c r="KRQ65"/>
      <c r="KRR65"/>
      <c r="KRS65"/>
      <c r="KRT65"/>
      <c r="KRU65"/>
      <c r="KRV65"/>
      <c r="KRW65"/>
      <c r="KRX65"/>
      <c r="KRY65"/>
      <c r="KRZ65"/>
      <c r="KSA65"/>
      <c r="KSB65"/>
      <c r="KSC65"/>
      <c r="KSD65"/>
      <c r="KSE65"/>
      <c r="KSF65"/>
      <c r="KSG65"/>
      <c r="KSH65"/>
      <c r="KSI65"/>
      <c r="KSJ65"/>
      <c r="KSK65"/>
      <c r="KSL65"/>
      <c r="KSM65"/>
      <c r="KSN65"/>
      <c r="KSO65"/>
      <c r="KSP65"/>
      <c r="KSQ65"/>
      <c r="KSR65"/>
      <c r="KSS65"/>
      <c r="KST65"/>
      <c r="KSU65"/>
      <c r="KSV65"/>
      <c r="KSW65"/>
      <c r="KSX65"/>
      <c r="KSY65"/>
      <c r="KSZ65"/>
      <c r="KTA65"/>
      <c r="KTB65"/>
      <c r="KTC65"/>
      <c r="KTD65"/>
      <c r="KTE65"/>
      <c r="KTF65"/>
      <c r="KTG65"/>
      <c r="KTH65"/>
      <c r="KTI65"/>
      <c r="KTJ65"/>
      <c r="KTK65"/>
      <c r="KTL65"/>
      <c r="KTM65"/>
      <c r="KTN65"/>
      <c r="KTO65"/>
      <c r="KTP65"/>
      <c r="KTQ65"/>
      <c r="KTR65"/>
      <c r="KTS65"/>
      <c r="KTT65"/>
      <c r="KTU65"/>
      <c r="KTV65"/>
      <c r="KTW65"/>
      <c r="KTX65"/>
      <c r="KTY65"/>
      <c r="KTZ65"/>
      <c r="KUA65"/>
      <c r="KUB65"/>
      <c r="KUC65"/>
      <c r="KUD65"/>
      <c r="KUE65"/>
      <c r="KUF65"/>
      <c r="KUG65"/>
      <c r="KUH65"/>
      <c r="KUI65"/>
      <c r="KUJ65"/>
      <c r="KUK65"/>
      <c r="KUL65"/>
      <c r="KUM65"/>
      <c r="KUN65"/>
      <c r="KUO65"/>
      <c r="KUP65"/>
      <c r="KUQ65"/>
      <c r="KUR65"/>
      <c r="KUS65"/>
      <c r="KUT65"/>
      <c r="KUU65"/>
      <c r="KUV65"/>
      <c r="KUW65"/>
      <c r="KUX65"/>
      <c r="KUY65"/>
      <c r="KUZ65"/>
      <c r="KVA65"/>
      <c r="KVB65"/>
      <c r="KVC65"/>
      <c r="KVD65"/>
      <c r="KVE65"/>
      <c r="KVF65"/>
      <c r="KVG65"/>
      <c r="KVH65"/>
      <c r="KVI65"/>
      <c r="KVJ65"/>
      <c r="KVK65"/>
      <c r="KVL65"/>
      <c r="KVM65"/>
      <c r="KVN65"/>
      <c r="KVO65"/>
      <c r="KVP65"/>
      <c r="KVQ65"/>
      <c r="KVR65"/>
      <c r="KVS65"/>
      <c r="KVT65"/>
      <c r="KVU65"/>
      <c r="KVV65"/>
      <c r="KVW65"/>
      <c r="KVX65"/>
      <c r="KVY65"/>
      <c r="KVZ65"/>
      <c r="KWA65"/>
      <c r="KWB65"/>
      <c r="KWC65"/>
      <c r="KWD65"/>
      <c r="KWE65"/>
      <c r="KWF65"/>
      <c r="KWG65"/>
      <c r="KWH65"/>
      <c r="KWI65"/>
      <c r="KWJ65"/>
      <c r="KWK65"/>
      <c r="KWL65"/>
      <c r="KWM65"/>
      <c r="KWN65"/>
      <c r="KWO65"/>
      <c r="KWP65"/>
      <c r="KWQ65"/>
      <c r="KWR65"/>
      <c r="KWS65"/>
      <c r="KWT65"/>
      <c r="KWU65"/>
      <c r="KWV65"/>
      <c r="KWW65"/>
      <c r="KWX65"/>
      <c r="KWY65"/>
      <c r="KWZ65"/>
      <c r="KXA65"/>
      <c r="KXB65"/>
      <c r="KXC65"/>
      <c r="KXD65"/>
      <c r="KXE65"/>
      <c r="KXF65"/>
      <c r="KXG65"/>
      <c r="KXH65"/>
      <c r="KXI65"/>
      <c r="KXJ65"/>
      <c r="KXK65"/>
      <c r="KXL65"/>
      <c r="KXM65"/>
      <c r="KXN65"/>
      <c r="KXO65"/>
      <c r="KXP65"/>
      <c r="KXQ65"/>
      <c r="KXR65"/>
      <c r="KXS65"/>
      <c r="KXT65"/>
      <c r="KXU65"/>
      <c r="KXV65"/>
      <c r="KXW65"/>
      <c r="KXX65"/>
      <c r="KXY65"/>
      <c r="KXZ65"/>
      <c r="KYA65"/>
      <c r="KYB65"/>
      <c r="KYC65"/>
      <c r="KYD65"/>
      <c r="KYE65"/>
      <c r="KYF65"/>
      <c r="KYG65"/>
      <c r="KYH65"/>
      <c r="KYI65"/>
      <c r="KYJ65"/>
      <c r="KYK65"/>
      <c r="KYL65"/>
      <c r="KYM65"/>
      <c r="KYN65"/>
      <c r="KYO65"/>
      <c r="KYP65"/>
      <c r="KYQ65"/>
      <c r="KYR65"/>
      <c r="KYS65"/>
      <c r="KYT65"/>
      <c r="KYU65"/>
      <c r="KYV65"/>
      <c r="KYW65"/>
      <c r="KYX65"/>
      <c r="KYY65"/>
      <c r="KYZ65"/>
      <c r="KZA65"/>
      <c r="KZB65"/>
      <c r="KZC65"/>
      <c r="KZD65"/>
      <c r="KZE65"/>
      <c r="KZF65"/>
      <c r="KZG65"/>
      <c r="KZH65"/>
      <c r="KZI65"/>
      <c r="KZJ65"/>
      <c r="KZK65"/>
      <c r="KZL65"/>
      <c r="KZM65"/>
      <c r="KZN65"/>
      <c r="KZO65"/>
      <c r="KZP65"/>
      <c r="KZQ65"/>
      <c r="KZR65"/>
      <c r="KZS65"/>
      <c r="KZT65"/>
      <c r="KZU65"/>
      <c r="KZV65"/>
      <c r="KZW65"/>
      <c r="KZX65"/>
      <c r="KZY65"/>
      <c r="KZZ65"/>
      <c r="LAA65"/>
      <c r="LAB65"/>
      <c r="LAC65"/>
      <c r="LAD65"/>
      <c r="LAE65"/>
      <c r="LAF65"/>
      <c r="LAG65"/>
      <c r="LAH65"/>
      <c r="LAI65"/>
      <c r="LAJ65"/>
      <c r="LAK65"/>
      <c r="LAL65"/>
      <c r="LAM65"/>
      <c r="LAN65"/>
      <c r="LAO65"/>
      <c r="LAP65"/>
      <c r="LAQ65"/>
      <c r="LAR65"/>
      <c r="LAS65"/>
      <c r="LAT65"/>
      <c r="LAU65"/>
      <c r="LAV65"/>
      <c r="LAW65"/>
      <c r="LAX65"/>
      <c r="LAY65"/>
      <c r="LAZ65"/>
      <c r="LBA65"/>
      <c r="LBB65"/>
      <c r="LBC65"/>
      <c r="LBD65"/>
      <c r="LBE65"/>
      <c r="LBF65"/>
      <c r="LBG65"/>
      <c r="LBH65"/>
      <c r="LBI65"/>
      <c r="LBJ65"/>
      <c r="LBK65"/>
      <c r="LBL65"/>
      <c r="LBM65"/>
      <c r="LBN65"/>
      <c r="LBO65"/>
      <c r="LBP65"/>
      <c r="LBQ65"/>
      <c r="LBR65"/>
      <c r="LBS65"/>
      <c r="LBT65"/>
      <c r="LBU65"/>
      <c r="LBV65"/>
      <c r="LBW65"/>
      <c r="LBX65"/>
      <c r="LBY65"/>
      <c r="LBZ65"/>
      <c r="LCA65"/>
      <c r="LCB65"/>
      <c r="LCC65"/>
      <c r="LCD65"/>
      <c r="LCE65"/>
      <c r="LCF65"/>
      <c r="LCG65"/>
      <c r="LCH65"/>
      <c r="LCI65"/>
      <c r="LCJ65"/>
      <c r="LCK65"/>
      <c r="LCL65"/>
      <c r="LCM65"/>
      <c r="LCN65"/>
      <c r="LCO65"/>
      <c r="LCP65"/>
      <c r="LCQ65"/>
      <c r="LCR65"/>
      <c r="LCS65"/>
      <c r="LCT65"/>
      <c r="LCU65"/>
      <c r="LCV65"/>
      <c r="LCW65"/>
      <c r="LCX65"/>
      <c r="LCY65"/>
      <c r="LCZ65"/>
      <c r="LDA65"/>
      <c r="LDB65"/>
      <c r="LDC65"/>
      <c r="LDD65"/>
      <c r="LDE65"/>
      <c r="LDF65"/>
      <c r="LDG65"/>
      <c r="LDH65"/>
      <c r="LDI65"/>
      <c r="LDJ65"/>
      <c r="LDK65"/>
      <c r="LDL65"/>
      <c r="LDM65"/>
      <c r="LDN65"/>
      <c r="LDO65"/>
      <c r="LDP65"/>
      <c r="LDQ65"/>
      <c r="LDR65"/>
      <c r="LDS65"/>
      <c r="LDT65"/>
      <c r="LDU65"/>
      <c r="LDV65"/>
      <c r="LDW65"/>
      <c r="LDX65"/>
      <c r="LDY65"/>
      <c r="LDZ65"/>
      <c r="LEA65"/>
      <c r="LEB65"/>
      <c r="LEC65"/>
      <c r="LED65"/>
      <c r="LEE65"/>
      <c r="LEF65"/>
      <c r="LEG65"/>
      <c r="LEH65"/>
      <c r="LEI65"/>
      <c r="LEJ65"/>
      <c r="LEK65"/>
      <c r="LEL65"/>
      <c r="LEM65"/>
      <c r="LEN65"/>
      <c r="LEO65"/>
      <c r="LEP65"/>
      <c r="LEQ65"/>
      <c r="LER65"/>
      <c r="LES65"/>
      <c r="LET65"/>
      <c r="LEU65"/>
      <c r="LEV65"/>
      <c r="LEW65"/>
      <c r="LEX65"/>
      <c r="LEY65"/>
      <c r="LEZ65"/>
      <c r="LFA65"/>
      <c r="LFB65"/>
      <c r="LFC65"/>
      <c r="LFD65"/>
      <c r="LFE65"/>
      <c r="LFF65"/>
      <c r="LFG65"/>
      <c r="LFH65"/>
      <c r="LFI65"/>
      <c r="LFJ65"/>
      <c r="LFK65"/>
      <c r="LFL65"/>
      <c r="LFM65"/>
      <c r="LFN65"/>
      <c r="LFO65"/>
      <c r="LFP65"/>
      <c r="LFQ65"/>
      <c r="LFR65"/>
      <c r="LFS65"/>
      <c r="LFT65"/>
      <c r="LFU65"/>
      <c r="LFV65"/>
      <c r="LFW65"/>
      <c r="LFX65"/>
      <c r="LFY65"/>
      <c r="LFZ65"/>
      <c r="LGA65"/>
      <c r="LGB65"/>
      <c r="LGC65"/>
      <c r="LGD65"/>
      <c r="LGE65"/>
      <c r="LGF65"/>
      <c r="LGG65"/>
      <c r="LGH65"/>
      <c r="LGI65"/>
      <c r="LGJ65"/>
      <c r="LGK65"/>
      <c r="LGL65"/>
      <c r="LGM65"/>
      <c r="LGN65"/>
      <c r="LGO65"/>
      <c r="LGP65"/>
      <c r="LGQ65"/>
      <c r="LGR65"/>
      <c r="LGS65"/>
      <c r="LGT65"/>
      <c r="LGU65"/>
      <c r="LGV65"/>
      <c r="LGW65"/>
      <c r="LGX65"/>
      <c r="LGY65"/>
      <c r="LGZ65"/>
      <c r="LHA65"/>
      <c r="LHB65"/>
      <c r="LHC65"/>
      <c r="LHD65"/>
      <c r="LHE65"/>
      <c r="LHF65"/>
      <c r="LHG65"/>
      <c r="LHH65"/>
      <c r="LHI65"/>
      <c r="LHJ65"/>
      <c r="LHK65"/>
      <c r="LHL65"/>
      <c r="LHM65"/>
      <c r="LHN65"/>
      <c r="LHO65"/>
      <c r="LHP65"/>
      <c r="LHQ65"/>
      <c r="LHR65"/>
      <c r="LHS65"/>
      <c r="LHT65"/>
      <c r="LHU65"/>
      <c r="LHV65"/>
      <c r="LHW65"/>
      <c r="LHX65"/>
      <c r="LHY65"/>
      <c r="LHZ65"/>
      <c r="LIA65"/>
      <c r="LIB65"/>
      <c r="LIC65"/>
      <c r="LID65"/>
      <c r="LIE65"/>
      <c r="LIF65"/>
      <c r="LIG65"/>
      <c r="LIH65"/>
      <c r="LII65"/>
      <c r="LIJ65"/>
      <c r="LIK65"/>
      <c r="LIL65"/>
      <c r="LIM65"/>
      <c r="LIN65"/>
      <c r="LIO65"/>
      <c r="LIP65"/>
      <c r="LIQ65"/>
      <c r="LIR65"/>
      <c r="LIS65"/>
      <c r="LIT65"/>
      <c r="LIU65"/>
      <c r="LIV65"/>
      <c r="LIW65"/>
      <c r="LIX65"/>
      <c r="LIY65"/>
      <c r="LIZ65"/>
      <c r="LJA65"/>
      <c r="LJB65"/>
      <c r="LJC65"/>
      <c r="LJD65"/>
      <c r="LJE65"/>
      <c r="LJF65"/>
      <c r="LJG65"/>
      <c r="LJH65"/>
      <c r="LJI65"/>
      <c r="LJJ65"/>
      <c r="LJK65"/>
      <c r="LJL65"/>
      <c r="LJM65"/>
      <c r="LJN65"/>
      <c r="LJO65"/>
      <c r="LJP65"/>
      <c r="LJQ65"/>
      <c r="LJR65"/>
      <c r="LJS65"/>
      <c r="LJT65"/>
      <c r="LJU65"/>
      <c r="LJV65"/>
      <c r="LJW65"/>
      <c r="LJX65"/>
      <c r="LJY65"/>
      <c r="LJZ65"/>
      <c r="LKA65"/>
      <c r="LKB65"/>
      <c r="LKC65"/>
      <c r="LKD65"/>
      <c r="LKE65"/>
      <c r="LKF65"/>
      <c r="LKG65"/>
      <c r="LKH65"/>
      <c r="LKI65"/>
      <c r="LKJ65"/>
      <c r="LKK65"/>
      <c r="LKL65"/>
      <c r="LKM65"/>
      <c r="LKN65"/>
      <c r="LKO65"/>
      <c r="LKP65"/>
      <c r="LKQ65"/>
      <c r="LKR65"/>
      <c r="LKS65"/>
      <c r="LKT65"/>
      <c r="LKU65"/>
      <c r="LKV65"/>
      <c r="LKW65"/>
      <c r="LKX65"/>
      <c r="LKY65"/>
      <c r="LKZ65"/>
      <c r="LLA65"/>
      <c r="LLB65"/>
      <c r="LLC65"/>
      <c r="LLD65"/>
      <c r="LLE65"/>
      <c r="LLF65"/>
      <c r="LLG65"/>
      <c r="LLH65"/>
      <c r="LLI65"/>
      <c r="LLJ65"/>
      <c r="LLK65"/>
      <c r="LLL65"/>
      <c r="LLM65"/>
      <c r="LLN65"/>
      <c r="LLO65"/>
      <c r="LLP65"/>
      <c r="LLQ65"/>
      <c r="LLR65"/>
      <c r="LLS65"/>
      <c r="LLT65"/>
      <c r="LLU65"/>
      <c r="LLV65"/>
      <c r="LLW65"/>
      <c r="LLX65"/>
      <c r="LLY65"/>
      <c r="LLZ65"/>
      <c r="LMA65"/>
      <c r="LMB65"/>
      <c r="LMC65"/>
      <c r="LMD65"/>
      <c r="LME65"/>
      <c r="LMF65"/>
      <c r="LMG65"/>
      <c r="LMH65"/>
      <c r="LMI65"/>
      <c r="LMJ65"/>
      <c r="LMK65"/>
      <c r="LML65"/>
      <c r="LMM65"/>
      <c r="LMN65"/>
      <c r="LMO65"/>
      <c r="LMP65"/>
      <c r="LMQ65"/>
      <c r="LMR65"/>
      <c r="LMS65"/>
      <c r="LMT65"/>
      <c r="LMU65"/>
      <c r="LMV65"/>
      <c r="LMW65"/>
      <c r="LMX65"/>
      <c r="LMY65"/>
      <c r="LMZ65"/>
      <c r="LNA65"/>
      <c r="LNB65"/>
      <c r="LNC65"/>
      <c r="LND65"/>
      <c r="LNE65"/>
      <c r="LNF65"/>
      <c r="LNG65"/>
      <c r="LNH65"/>
      <c r="LNI65"/>
      <c r="LNJ65"/>
      <c r="LNK65"/>
      <c r="LNL65"/>
      <c r="LNM65"/>
      <c r="LNN65"/>
      <c r="LNO65"/>
      <c r="LNP65"/>
      <c r="LNQ65"/>
      <c r="LNR65"/>
      <c r="LNS65"/>
      <c r="LNT65"/>
      <c r="LNU65"/>
      <c r="LNV65"/>
      <c r="LNW65"/>
      <c r="LNX65"/>
      <c r="LNY65"/>
      <c r="LNZ65"/>
      <c r="LOA65"/>
      <c r="LOB65"/>
      <c r="LOC65"/>
      <c r="LOD65"/>
      <c r="LOE65"/>
      <c r="LOF65"/>
      <c r="LOG65"/>
      <c r="LOH65"/>
      <c r="LOI65"/>
      <c r="LOJ65"/>
      <c r="LOK65"/>
      <c r="LOL65"/>
      <c r="LOM65"/>
      <c r="LON65"/>
      <c r="LOO65"/>
      <c r="LOP65"/>
      <c r="LOQ65"/>
      <c r="LOR65"/>
      <c r="LOS65"/>
      <c r="LOT65"/>
      <c r="LOU65"/>
      <c r="LOV65"/>
      <c r="LOW65"/>
      <c r="LOX65"/>
      <c r="LOY65"/>
      <c r="LOZ65"/>
      <c r="LPA65"/>
      <c r="LPB65"/>
      <c r="LPC65"/>
      <c r="LPD65"/>
      <c r="LPE65"/>
      <c r="LPF65"/>
      <c r="LPG65"/>
      <c r="LPH65"/>
      <c r="LPI65"/>
      <c r="LPJ65"/>
      <c r="LPK65"/>
      <c r="LPL65"/>
      <c r="LPM65"/>
      <c r="LPN65"/>
      <c r="LPO65"/>
      <c r="LPP65"/>
      <c r="LPQ65"/>
      <c r="LPR65"/>
      <c r="LPS65"/>
      <c r="LPT65"/>
      <c r="LPU65"/>
      <c r="LPV65"/>
      <c r="LPW65"/>
      <c r="LPX65"/>
      <c r="LPY65"/>
      <c r="LPZ65"/>
      <c r="LQA65"/>
      <c r="LQB65"/>
      <c r="LQC65"/>
      <c r="LQD65"/>
      <c r="LQE65"/>
      <c r="LQF65"/>
      <c r="LQG65"/>
      <c r="LQH65"/>
      <c r="LQI65"/>
      <c r="LQJ65"/>
      <c r="LQK65"/>
      <c r="LQL65"/>
      <c r="LQM65"/>
      <c r="LQN65"/>
      <c r="LQO65"/>
      <c r="LQP65"/>
      <c r="LQQ65"/>
      <c r="LQR65"/>
      <c r="LQS65"/>
      <c r="LQT65"/>
      <c r="LQU65"/>
      <c r="LQV65"/>
      <c r="LQW65"/>
      <c r="LQX65"/>
      <c r="LQY65"/>
      <c r="LQZ65"/>
      <c r="LRA65"/>
      <c r="LRB65"/>
      <c r="LRC65"/>
      <c r="LRD65"/>
      <c r="LRE65"/>
      <c r="LRF65"/>
      <c r="LRG65"/>
      <c r="LRH65"/>
      <c r="LRI65"/>
      <c r="LRJ65"/>
      <c r="LRK65"/>
      <c r="LRL65"/>
      <c r="LRM65"/>
      <c r="LRN65"/>
      <c r="LRO65"/>
      <c r="LRP65"/>
      <c r="LRQ65"/>
      <c r="LRR65"/>
      <c r="LRS65"/>
      <c r="LRT65"/>
      <c r="LRU65"/>
      <c r="LRV65"/>
      <c r="LRW65"/>
      <c r="LRX65"/>
      <c r="LRY65"/>
      <c r="LRZ65"/>
      <c r="LSA65"/>
      <c r="LSB65"/>
      <c r="LSC65"/>
      <c r="LSD65"/>
      <c r="LSE65"/>
      <c r="LSF65"/>
      <c r="LSG65"/>
      <c r="LSH65"/>
      <c r="LSI65"/>
      <c r="LSJ65"/>
      <c r="LSK65"/>
      <c r="LSL65"/>
      <c r="LSM65"/>
      <c r="LSN65"/>
      <c r="LSO65"/>
      <c r="LSP65"/>
      <c r="LSQ65"/>
      <c r="LSR65"/>
      <c r="LSS65"/>
      <c r="LST65"/>
      <c r="LSU65"/>
      <c r="LSV65"/>
      <c r="LSW65"/>
      <c r="LSX65"/>
      <c r="LSY65"/>
      <c r="LSZ65"/>
      <c r="LTA65"/>
      <c r="LTB65"/>
      <c r="LTC65"/>
      <c r="LTD65"/>
      <c r="LTE65"/>
      <c r="LTF65"/>
      <c r="LTG65"/>
      <c r="LTH65"/>
      <c r="LTI65"/>
      <c r="LTJ65"/>
      <c r="LTK65"/>
      <c r="LTL65"/>
      <c r="LTM65"/>
      <c r="LTN65"/>
      <c r="LTO65"/>
      <c r="LTP65"/>
      <c r="LTQ65"/>
      <c r="LTR65"/>
      <c r="LTS65"/>
      <c r="LTT65"/>
      <c r="LTU65"/>
      <c r="LTV65"/>
      <c r="LTW65"/>
      <c r="LTX65"/>
      <c r="LTY65"/>
      <c r="LTZ65"/>
      <c r="LUA65"/>
      <c r="LUB65"/>
      <c r="LUC65"/>
      <c r="LUD65"/>
      <c r="LUE65"/>
      <c r="LUF65"/>
      <c r="LUG65"/>
      <c r="LUH65"/>
      <c r="LUI65"/>
      <c r="LUJ65"/>
      <c r="LUK65"/>
      <c r="LUL65"/>
      <c r="LUM65"/>
      <c r="LUN65"/>
      <c r="LUO65"/>
      <c r="LUP65"/>
      <c r="LUQ65"/>
      <c r="LUR65"/>
      <c r="LUS65"/>
      <c r="LUT65"/>
      <c r="LUU65"/>
      <c r="LUV65"/>
      <c r="LUW65"/>
      <c r="LUX65"/>
      <c r="LUY65"/>
      <c r="LUZ65"/>
      <c r="LVA65"/>
      <c r="LVB65"/>
      <c r="LVC65"/>
      <c r="LVD65"/>
      <c r="LVE65"/>
      <c r="LVF65"/>
      <c r="LVG65"/>
      <c r="LVH65"/>
      <c r="LVI65"/>
      <c r="LVJ65"/>
      <c r="LVK65"/>
      <c r="LVL65"/>
      <c r="LVM65"/>
      <c r="LVN65"/>
      <c r="LVO65"/>
      <c r="LVP65"/>
      <c r="LVQ65"/>
      <c r="LVR65"/>
      <c r="LVS65"/>
      <c r="LVT65"/>
      <c r="LVU65"/>
      <c r="LVV65"/>
      <c r="LVW65"/>
      <c r="LVX65"/>
      <c r="LVY65"/>
      <c r="LVZ65"/>
      <c r="LWA65"/>
      <c r="LWB65"/>
      <c r="LWC65"/>
      <c r="LWD65"/>
      <c r="LWE65"/>
      <c r="LWF65"/>
      <c r="LWG65"/>
      <c r="LWH65"/>
      <c r="LWI65"/>
      <c r="LWJ65"/>
      <c r="LWK65"/>
      <c r="LWL65"/>
      <c r="LWM65"/>
      <c r="LWN65"/>
      <c r="LWO65"/>
      <c r="LWP65"/>
      <c r="LWQ65"/>
      <c r="LWR65"/>
      <c r="LWS65"/>
      <c r="LWT65"/>
      <c r="LWU65"/>
      <c r="LWV65"/>
      <c r="LWW65"/>
      <c r="LWX65"/>
      <c r="LWY65"/>
      <c r="LWZ65"/>
      <c r="LXA65"/>
      <c r="LXB65"/>
      <c r="LXC65"/>
      <c r="LXD65"/>
      <c r="LXE65"/>
      <c r="LXF65"/>
      <c r="LXG65"/>
      <c r="LXH65"/>
      <c r="LXI65"/>
      <c r="LXJ65"/>
      <c r="LXK65"/>
      <c r="LXL65"/>
      <c r="LXM65"/>
      <c r="LXN65"/>
      <c r="LXO65"/>
      <c r="LXP65"/>
      <c r="LXQ65"/>
      <c r="LXR65"/>
      <c r="LXS65"/>
      <c r="LXT65"/>
      <c r="LXU65"/>
      <c r="LXV65"/>
      <c r="LXW65"/>
      <c r="LXX65"/>
      <c r="LXY65"/>
      <c r="LXZ65"/>
      <c r="LYA65"/>
      <c r="LYB65"/>
      <c r="LYC65"/>
      <c r="LYD65"/>
      <c r="LYE65"/>
      <c r="LYF65"/>
      <c r="LYG65"/>
      <c r="LYH65"/>
      <c r="LYI65"/>
      <c r="LYJ65"/>
      <c r="LYK65"/>
      <c r="LYL65"/>
      <c r="LYM65"/>
      <c r="LYN65"/>
      <c r="LYO65"/>
      <c r="LYP65"/>
      <c r="LYQ65"/>
      <c r="LYR65"/>
      <c r="LYS65"/>
      <c r="LYT65"/>
      <c r="LYU65"/>
      <c r="LYV65"/>
      <c r="LYW65"/>
      <c r="LYX65"/>
      <c r="LYY65"/>
      <c r="LYZ65"/>
      <c r="LZA65"/>
      <c r="LZB65"/>
      <c r="LZC65"/>
      <c r="LZD65"/>
      <c r="LZE65"/>
      <c r="LZF65"/>
      <c r="LZG65"/>
      <c r="LZH65"/>
      <c r="LZI65"/>
      <c r="LZJ65"/>
      <c r="LZK65"/>
      <c r="LZL65"/>
      <c r="LZM65"/>
      <c r="LZN65"/>
      <c r="LZO65"/>
      <c r="LZP65"/>
      <c r="LZQ65"/>
      <c r="LZR65"/>
      <c r="LZS65"/>
      <c r="LZT65"/>
      <c r="LZU65"/>
      <c r="LZV65"/>
      <c r="LZW65"/>
      <c r="LZX65"/>
      <c r="LZY65"/>
      <c r="LZZ65"/>
      <c r="MAA65"/>
      <c r="MAB65"/>
      <c r="MAC65"/>
      <c r="MAD65"/>
      <c r="MAE65"/>
      <c r="MAF65"/>
      <c r="MAG65"/>
      <c r="MAH65"/>
      <c r="MAI65"/>
      <c r="MAJ65"/>
      <c r="MAK65"/>
      <c r="MAL65"/>
      <c r="MAM65"/>
      <c r="MAN65"/>
      <c r="MAO65"/>
      <c r="MAP65"/>
      <c r="MAQ65"/>
      <c r="MAR65"/>
      <c r="MAS65"/>
      <c r="MAT65"/>
      <c r="MAU65"/>
      <c r="MAV65"/>
      <c r="MAW65"/>
      <c r="MAX65"/>
      <c r="MAY65"/>
      <c r="MAZ65"/>
      <c r="MBA65"/>
      <c r="MBB65"/>
      <c r="MBC65"/>
      <c r="MBD65"/>
      <c r="MBE65"/>
      <c r="MBF65"/>
      <c r="MBG65"/>
      <c r="MBH65"/>
      <c r="MBI65"/>
      <c r="MBJ65"/>
      <c r="MBK65"/>
      <c r="MBL65"/>
      <c r="MBM65"/>
      <c r="MBN65"/>
      <c r="MBO65"/>
      <c r="MBP65"/>
      <c r="MBQ65"/>
      <c r="MBR65"/>
      <c r="MBS65"/>
      <c r="MBT65"/>
      <c r="MBU65"/>
      <c r="MBV65"/>
      <c r="MBW65"/>
      <c r="MBX65"/>
      <c r="MBY65"/>
      <c r="MBZ65"/>
      <c r="MCA65"/>
      <c r="MCB65"/>
      <c r="MCC65"/>
      <c r="MCD65"/>
      <c r="MCE65"/>
      <c r="MCF65"/>
      <c r="MCG65"/>
      <c r="MCH65"/>
      <c r="MCI65"/>
      <c r="MCJ65"/>
      <c r="MCK65"/>
      <c r="MCL65"/>
      <c r="MCM65"/>
      <c r="MCN65"/>
      <c r="MCO65"/>
      <c r="MCP65"/>
      <c r="MCQ65"/>
      <c r="MCR65"/>
      <c r="MCS65"/>
      <c r="MCT65"/>
      <c r="MCU65"/>
      <c r="MCV65"/>
      <c r="MCW65"/>
      <c r="MCX65"/>
      <c r="MCY65"/>
      <c r="MCZ65"/>
      <c r="MDA65"/>
      <c r="MDB65"/>
      <c r="MDC65"/>
      <c r="MDD65"/>
      <c r="MDE65"/>
      <c r="MDF65"/>
      <c r="MDG65"/>
      <c r="MDH65"/>
      <c r="MDI65"/>
      <c r="MDJ65"/>
      <c r="MDK65"/>
      <c r="MDL65"/>
      <c r="MDM65"/>
      <c r="MDN65"/>
      <c r="MDO65"/>
      <c r="MDP65"/>
      <c r="MDQ65"/>
      <c r="MDR65"/>
      <c r="MDS65"/>
      <c r="MDT65"/>
      <c r="MDU65"/>
      <c r="MDV65"/>
      <c r="MDW65"/>
      <c r="MDX65"/>
      <c r="MDY65"/>
      <c r="MDZ65"/>
      <c r="MEA65"/>
      <c r="MEB65"/>
      <c r="MEC65"/>
      <c r="MED65"/>
      <c r="MEE65"/>
      <c r="MEF65"/>
      <c r="MEG65"/>
      <c r="MEH65"/>
      <c r="MEI65"/>
      <c r="MEJ65"/>
      <c r="MEK65"/>
      <c r="MEL65"/>
      <c r="MEM65"/>
      <c r="MEN65"/>
      <c r="MEO65"/>
      <c r="MEP65"/>
      <c r="MEQ65"/>
      <c r="MER65"/>
      <c r="MES65"/>
      <c r="MET65"/>
      <c r="MEU65"/>
      <c r="MEV65"/>
      <c r="MEW65"/>
      <c r="MEX65"/>
      <c r="MEY65"/>
      <c r="MEZ65"/>
      <c r="MFA65"/>
      <c r="MFB65"/>
      <c r="MFC65"/>
      <c r="MFD65"/>
      <c r="MFE65"/>
      <c r="MFF65"/>
      <c r="MFG65"/>
      <c r="MFH65"/>
      <c r="MFI65"/>
      <c r="MFJ65"/>
      <c r="MFK65"/>
      <c r="MFL65"/>
      <c r="MFM65"/>
      <c r="MFN65"/>
      <c r="MFO65"/>
      <c r="MFP65"/>
      <c r="MFQ65"/>
      <c r="MFR65"/>
      <c r="MFS65"/>
      <c r="MFT65"/>
      <c r="MFU65"/>
      <c r="MFV65"/>
      <c r="MFW65"/>
      <c r="MFX65"/>
      <c r="MFY65"/>
      <c r="MFZ65"/>
      <c r="MGA65"/>
      <c r="MGB65"/>
      <c r="MGC65"/>
      <c r="MGD65"/>
      <c r="MGE65"/>
      <c r="MGF65"/>
      <c r="MGG65"/>
      <c r="MGH65"/>
      <c r="MGI65"/>
      <c r="MGJ65"/>
      <c r="MGK65"/>
      <c r="MGL65"/>
      <c r="MGM65"/>
      <c r="MGN65"/>
      <c r="MGO65"/>
      <c r="MGP65"/>
      <c r="MGQ65"/>
      <c r="MGR65"/>
      <c r="MGS65"/>
      <c r="MGT65"/>
      <c r="MGU65"/>
      <c r="MGV65"/>
      <c r="MGW65"/>
      <c r="MGX65"/>
      <c r="MGY65"/>
      <c r="MGZ65"/>
      <c r="MHA65"/>
      <c r="MHB65"/>
      <c r="MHC65"/>
      <c r="MHD65"/>
      <c r="MHE65"/>
      <c r="MHF65"/>
      <c r="MHG65"/>
      <c r="MHH65"/>
      <c r="MHI65"/>
      <c r="MHJ65"/>
      <c r="MHK65"/>
      <c r="MHL65"/>
      <c r="MHM65"/>
      <c r="MHN65"/>
      <c r="MHO65"/>
      <c r="MHP65"/>
      <c r="MHQ65"/>
      <c r="MHR65"/>
      <c r="MHS65"/>
      <c r="MHT65"/>
      <c r="MHU65"/>
      <c r="MHV65"/>
      <c r="MHW65"/>
      <c r="MHX65"/>
      <c r="MHY65"/>
      <c r="MHZ65"/>
      <c r="MIA65"/>
      <c r="MIB65"/>
      <c r="MIC65"/>
      <c r="MID65"/>
      <c r="MIE65"/>
      <c r="MIF65"/>
      <c r="MIG65"/>
      <c r="MIH65"/>
      <c r="MII65"/>
      <c r="MIJ65"/>
      <c r="MIK65"/>
      <c r="MIL65"/>
      <c r="MIM65"/>
      <c r="MIN65"/>
      <c r="MIO65"/>
      <c r="MIP65"/>
      <c r="MIQ65"/>
      <c r="MIR65"/>
      <c r="MIS65"/>
      <c r="MIT65"/>
      <c r="MIU65"/>
      <c r="MIV65"/>
      <c r="MIW65"/>
      <c r="MIX65"/>
      <c r="MIY65"/>
      <c r="MIZ65"/>
      <c r="MJA65"/>
      <c r="MJB65"/>
      <c r="MJC65"/>
      <c r="MJD65"/>
      <c r="MJE65"/>
      <c r="MJF65"/>
      <c r="MJG65"/>
      <c r="MJH65"/>
      <c r="MJI65"/>
      <c r="MJJ65"/>
      <c r="MJK65"/>
      <c r="MJL65"/>
      <c r="MJM65"/>
      <c r="MJN65"/>
      <c r="MJO65"/>
      <c r="MJP65"/>
      <c r="MJQ65"/>
      <c r="MJR65"/>
      <c r="MJS65"/>
      <c r="MJT65"/>
      <c r="MJU65"/>
      <c r="MJV65"/>
      <c r="MJW65"/>
      <c r="MJX65"/>
      <c r="MJY65"/>
      <c r="MJZ65"/>
      <c r="MKA65"/>
      <c r="MKB65"/>
      <c r="MKC65"/>
      <c r="MKD65"/>
      <c r="MKE65"/>
      <c r="MKF65"/>
      <c r="MKG65"/>
      <c r="MKH65"/>
      <c r="MKI65"/>
      <c r="MKJ65"/>
      <c r="MKK65"/>
      <c r="MKL65"/>
      <c r="MKM65"/>
      <c r="MKN65"/>
      <c r="MKO65"/>
      <c r="MKP65"/>
      <c r="MKQ65"/>
      <c r="MKR65"/>
      <c r="MKS65"/>
      <c r="MKT65"/>
      <c r="MKU65"/>
      <c r="MKV65"/>
      <c r="MKW65"/>
      <c r="MKX65"/>
      <c r="MKY65"/>
      <c r="MKZ65"/>
      <c r="MLA65"/>
      <c r="MLB65"/>
      <c r="MLC65"/>
      <c r="MLD65"/>
      <c r="MLE65"/>
      <c r="MLF65"/>
      <c r="MLG65"/>
      <c r="MLH65"/>
      <c r="MLI65"/>
      <c r="MLJ65"/>
      <c r="MLK65"/>
      <c r="MLL65"/>
      <c r="MLM65"/>
      <c r="MLN65"/>
      <c r="MLO65"/>
      <c r="MLP65"/>
      <c r="MLQ65"/>
      <c r="MLR65"/>
      <c r="MLS65"/>
      <c r="MLT65"/>
      <c r="MLU65"/>
      <c r="MLV65"/>
      <c r="MLW65"/>
      <c r="MLX65"/>
      <c r="MLY65"/>
      <c r="MLZ65"/>
      <c r="MMA65"/>
      <c r="MMB65"/>
      <c r="MMC65"/>
      <c r="MMD65"/>
      <c r="MME65"/>
      <c r="MMF65"/>
      <c r="MMG65"/>
      <c r="MMH65"/>
      <c r="MMI65"/>
      <c r="MMJ65"/>
      <c r="MMK65"/>
      <c r="MML65"/>
      <c r="MMM65"/>
      <c r="MMN65"/>
      <c r="MMO65"/>
      <c r="MMP65"/>
      <c r="MMQ65"/>
      <c r="MMR65"/>
      <c r="MMS65"/>
      <c r="MMT65"/>
      <c r="MMU65"/>
      <c r="MMV65"/>
      <c r="MMW65"/>
      <c r="MMX65"/>
      <c r="MMY65"/>
      <c r="MMZ65"/>
      <c r="MNA65"/>
      <c r="MNB65"/>
      <c r="MNC65"/>
      <c r="MND65"/>
      <c r="MNE65"/>
      <c r="MNF65"/>
      <c r="MNG65"/>
      <c r="MNH65"/>
      <c r="MNI65"/>
      <c r="MNJ65"/>
      <c r="MNK65"/>
      <c r="MNL65"/>
      <c r="MNM65"/>
      <c r="MNN65"/>
      <c r="MNO65"/>
      <c r="MNP65"/>
      <c r="MNQ65"/>
      <c r="MNR65"/>
      <c r="MNS65"/>
      <c r="MNT65"/>
      <c r="MNU65"/>
      <c r="MNV65"/>
      <c r="MNW65"/>
      <c r="MNX65"/>
      <c r="MNY65"/>
      <c r="MNZ65"/>
      <c r="MOA65"/>
      <c r="MOB65"/>
      <c r="MOC65"/>
      <c r="MOD65"/>
      <c r="MOE65"/>
      <c r="MOF65"/>
      <c r="MOG65"/>
      <c r="MOH65"/>
      <c r="MOI65"/>
      <c r="MOJ65"/>
      <c r="MOK65"/>
      <c r="MOL65"/>
      <c r="MOM65"/>
      <c r="MON65"/>
      <c r="MOO65"/>
      <c r="MOP65"/>
      <c r="MOQ65"/>
      <c r="MOR65"/>
      <c r="MOS65"/>
      <c r="MOT65"/>
      <c r="MOU65"/>
      <c r="MOV65"/>
      <c r="MOW65"/>
      <c r="MOX65"/>
      <c r="MOY65"/>
      <c r="MOZ65"/>
      <c r="MPA65"/>
      <c r="MPB65"/>
      <c r="MPC65"/>
      <c r="MPD65"/>
      <c r="MPE65"/>
      <c r="MPF65"/>
      <c r="MPG65"/>
      <c r="MPH65"/>
      <c r="MPI65"/>
      <c r="MPJ65"/>
      <c r="MPK65"/>
      <c r="MPL65"/>
      <c r="MPM65"/>
      <c r="MPN65"/>
      <c r="MPO65"/>
      <c r="MPP65"/>
      <c r="MPQ65"/>
      <c r="MPR65"/>
      <c r="MPS65"/>
      <c r="MPT65"/>
      <c r="MPU65"/>
      <c r="MPV65"/>
      <c r="MPW65"/>
      <c r="MPX65"/>
      <c r="MPY65"/>
      <c r="MPZ65"/>
      <c r="MQA65"/>
      <c r="MQB65"/>
      <c r="MQC65"/>
      <c r="MQD65"/>
      <c r="MQE65"/>
      <c r="MQF65"/>
      <c r="MQG65"/>
      <c r="MQH65"/>
      <c r="MQI65"/>
      <c r="MQJ65"/>
      <c r="MQK65"/>
      <c r="MQL65"/>
      <c r="MQM65"/>
      <c r="MQN65"/>
      <c r="MQO65"/>
      <c r="MQP65"/>
      <c r="MQQ65"/>
      <c r="MQR65"/>
      <c r="MQS65"/>
      <c r="MQT65"/>
      <c r="MQU65"/>
      <c r="MQV65"/>
      <c r="MQW65"/>
      <c r="MQX65"/>
      <c r="MQY65"/>
      <c r="MQZ65"/>
      <c r="MRA65"/>
      <c r="MRB65"/>
      <c r="MRC65"/>
      <c r="MRD65"/>
      <c r="MRE65"/>
      <c r="MRF65"/>
      <c r="MRG65"/>
      <c r="MRH65"/>
      <c r="MRI65"/>
      <c r="MRJ65"/>
      <c r="MRK65"/>
      <c r="MRL65"/>
      <c r="MRM65"/>
      <c r="MRN65"/>
      <c r="MRO65"/>
      <c r="MRP65"/>
      <c r="MRQ65"/>
      <c r="MRR65"/>
      <c r="MRS65"/>
      <c r="MRT65"/>
      <c r="MRU65"/>
      <c r="MRV65"/>
      <c r="MRW65"/>
      <c r="MRX65"/>
      <c r="MRY65"/>
      <c r="MRZ65"/>
      <c r="MSA65"/>
      <c r="MSB65"/>
      <c r="MSC65"/>
      <c r="MSD65"/>
      <c r="MSE65"/>
      <c r="MSF65"/>
      <c r="MSG65"/>
      <c r="MSH65"/>
      <c r="MSI65"/>
      <c r="MSJ65"/>
      <c r="MSK65"/>
      <c r="MSL65"/>
      <c r="MSM65"/>
      <c r="MSN65"/>
      <c r="MSO65"/>
      <c r="MSP65"/>
      <c r="MSQ65"/>
      <c r="MSR65"/>
      <c r="MSS65"/>
      <c r="MST65"/>
      <c r="MSU65"/>
      <c r="MSV65"/>
      <c r="MSW65"/>
      <c r="MSX65"/>
      <c r="MSY65"/>
      <c r="MSZ65"/>
      <c r="MTA65"/>
      <c r="MTB65"/>
      <c r="MTC65"/>
      <c r="MTD65"/>
      <c r="MTE65"/>
      <c r="MTF65"/>
      <c r="MTG65"/>
      <c r="MTH65"/>
      <c r="MTI65"/>
      <c r="MTJ65"/>
      <c r="MTK65"/>
      <c r="MTL65"/>
      <c r="MTM65"/>
      <c r="MTN65"/>
      <c r="MTO65"/>
      <c r="MTP65"/>
      <c r="MTQ65"/>
      <c r="MTR65"/>
      <c r="MTS65"/>
      <c r="MTT65"/>
      <c r="MTU65"/>
      <c r="MTV65"/>
      <c r="MTW65"/>
      <c r="MTX65"/>
      <c r="MTY65"/>
      <c r="MTZ65"/>
      <c r="MUA65"/>
      <c r="MUB65"/>
      <c r="MUC65"/>
      <c r="MUD65"/>
      <c r="MUE65"/>
      <c r="MUF65"/>
      <c r="MUG65"/>
      <c r="MUH65"/>
      <c r="MUI65"/>
      <c r="MUJ65"/>
      <c r="MUK65"/>
      <c r="MUL65"/>
      <c r="MUM65"/>
      <c r="MUN65"/>
      <c r="MUO65"/>
      <c r="MUP65"/>
      <c r="MUQ65"/>
      <c r="MUR65"/>
      <c r="MUS65"/>
      <c r="MUT65"/>
      <c r="MUU65"/>
      <c r="MUV65"/>
      <c r="MUW65"/>
      <c r="MUX65"/>
      <c r="MUY65"/>
      <c r="MUZ65"/>
      <c r="MVA65"/>
      <c r="MVB65"/>
      <c r="MVC65"/>
      <c r="MVD65"/>
      <c r="MVE65"/>
      <c r="MVF65"/>
      <c r="MVG65"/>
      <c r="MVH65"/>
      <c r="MVI65"/>
      <c r="MVJ65"/>
      <c r="MVK65"/>
      <c r="MVL65"/>
      <c r="MVM65"/>
      <c r="MVN65"/>
      <c r="MVO65"/>
      <c r="MVP65"/>
      <c r="MVQ65"/>
      <c r="MVR65"/>
      <c r="MVS65"/>
      <c r="MVT65"/>
      <c r="MVU65"/>
      <c r="MVV65"/>
      <c r="MVW65"/>
      <c r="MVX65"/>
      <c r="MVY65"/>
      <c r="MVZ65"/>
      <c r="MWA65"/>
      <c r="MWB65"/>
      <c r="MWC65"/>
      <c r="MWD65"/>
      <c r="MWE65"/>
      <c r="MWF65"/>
      <c r="MWG65"/>
      <c r="MWH65"/>
      <c r="MWI65"/>
      <c r="MWJ65"/>
      <c r="MWK65"/>
      <c r="MWL65"/>
      <c r="MWM65"/>
      <c r="MWN65"/>
      <c r="MWO65"/>
      <c r="MWP65"/>
      <c r="MWQ65"/>
      <c r="MWR65"/>
      <c r="MWS65"/>
      <c r="MWT65"/>
      <c r="MWU65"/>
      <c r="MWV65"/>
      <c r="MWW65"/>
      <c r="MWX65"/>
      <c r="MWY65"/>
      <c r="MWZ65"/>
      <c r="MXA65"/>
      <c r="MXB65"/>
      <c r="MXC65"/>
      <c r="MXD65"/>
      <c r="MXE65"/>
      <c r="MXF65"/>
      <c r="MXG65"/>
      <c r="MXH65"/>
      <c r="MXI65"/>
      <c r="MXJ65"/>
      <c r="MXK65"/>
      <c r="MXL65"/>
      <c r="MXM65"/>
      <c r="MXN65"/>
      <c r="MXO65"/>
      <c r="MXP65"/>
      <c r="MXQ65"/>
      <c r="MXR65"/>
      <c r="MXS65"/>
      <c r="MXT65"/>
      <c r="MXU65"/>
      <c r="MXV65"/>
      <c r="MXW65"/>
      <c r="MXX65"/>
      <c r="MXY65"/>
      <c r="MXZ65"/>
      <c r="MYA65"/>
      <c r="MYB65"/>
      <c r="MYC65"/>
      <c r="MYD65"/>
      <c r="MYE65"/>
      <c r="MYF65"/>
      <c r="MYG65"/>
      <c r="MYH65"/>
      <c r="MYI65"/>
      <c r="MYJ65"/>
      <c r="MYK65"/>
      <c r="MYL65"/>
      <c r="MYM65"/>
      <c r="MYN65"/>
      <c r="MYO65"/>
      <c r="MYP65"/>
      <c r="MYQ65"/>
      <c r="MYR65"/>
      <c r="MYS65"/>
      <c r="MYT65"/>
      <c r="MYU65"/>
      <c r="MYV65"/>
      <c r="MYW65"/>
      <c r="MYX65"/>
      <c r="MYY65"/>
      <c r="MYZ65"/>
      <c r="MZA65"/>
      <c r="MZB65"/>
      <c r="MZC65"/>
      <c r="MZD65"/>
      <c r="MZE65"/>
      <c r="MZF65"/>
      <c r="MZG65"/>
      <c r="MZH65"/>
      <c r="MZI65"/>
      <c r="MZJ65"/>
      <c r="MZK65"/>
      <c r="MZL65"/>
      <c r="MZM65"/>
      <c r="MZN65"/>
      <c r="MZO65"/>
      <c r="MZP65"/>
      <c r="MZQ65"/>
      <c r="MZR65"/>
      <c r="MZS65"/>
      <c r="MZT65"/>
      <c r="MZU65"/>
      <c r="MZV65"/>
      <c r="MZW65"/>
      <c r="MZX65"/>
      <c r="MZY65"/>
      <c r="MZZ65"/>
      <c r="NAA65"/>
      <c r="NAB65"/>
      <c r="NAC65"/>
      <c r="NAD65"/>
      <c r="NAE65"/>
      <c r="NAF65"/>
      <c r="NAG65"/>
      <c r="NAH65"/>
      <c r="NAI65"/>
      <c r="NAJ65"/>
      <c r="NAK65"/>
      <c r="NAL65"/>
      <c r="NAM65"/>
      <c r="NAN65"/>
      <c r="NAO65"/>
      <c r="NAP65"/>
      <c r="NAQ65"/>
      <c r="NAR65"/>
      <c r="NAS65"/>
      <c r="NAT65"/>
      <c r="NAU65"/>
      <c r="NAV65"/>
      <c r="NAW65"/>
      <c r="NAX65"/>
      <c r="NAY65"/>
      <c r="NAZ65"/>
      <c r="NBA65"/>
      <c r="NBB65"/>
      <c r="NBC65"/>
      <c r="NBD65"/>
      <c r="NBE65"/>
      <c r="NBF65"/>
      <c r="NBG65"/>
      <c r="NBH65"/>
      <c r="NBI65"/>
      <c r="NBJ65"/>
      <c r="NBK65"/>
      <c r="NBL65"/>
      <c r="NBM65"/>
      <c r="NBN65"/>
      <c r="NBO65"/>
      <c r="NBP65"/>
      <c r="NBQ65"/>
      <c r="NBR65"/>
      <c r="NBS65"/>
      <c r="NBT65"/>
      <c r="NBU65"/>
      <c r="NBV65"/>
      <c r="NBW65"/>
      <c r="NBX65"/>
      <c r="NBY65"/>
      <c r="NBZ65"/>
      <c r="NCA65"/>
      <c r="NCB65"/>
      <c r="NCC65"/>
      <c r="NCD65"/>
      <c r="NCE65"/>
      <c r="NCF65"/>
      <c r="NCG65"/>
      <c r="NCH65"/>
      <c r="NCI65"/>
      <c r="NCJ65"/>
      <c r="NCK65"/>
      <c r="NCL65"/>
      <c r="NCM65"/>
      <c r="NCN65"/>
      <c r="NCO65"/>
      <c r="NCP65"/>
      <c r="NCQ65"/>
      <c r="NCR65"/>
      <c r="NCS65"/>
      <c r="NCT65"/>
      <c r="NCU65"/>
      <c r="NCV65"/>
      <c r="NCW65"/>
      <c r="NCX65"/>
      <c r="NCY65"/>
      <c r="NCZ65"/>
      <c r="NDA65"/>
      <c r="NDB65"/>
      <c r="NDC65"/>
      <c r="NDD65"/>
      <c r="NDE65"/>
      <c r="NDF65"/>
      <c r="NDG65"/>
      <c r="NDH65"/>
      <c r="NDI65"/>
      <c r="NDJ65"/>
      <c r="NDK65"/>
      <c r="NDL65"/>
      <c r="NDM65"/>
      <c r="NDN65"/>
      <c r="NDO65"/>
      <c r="NDP65"/>
      <c r="NDQ65"/>
      <c r="NDR65"/>
      <c r="NDS65"/>
      <c r="NDT65"/>
      <c r="NDU65"/>
      <c r="NDV65"/>
      <c r="NDW65"/>
      <c r="NDX65"/>
      <c r="NDY65"/>
      <c r="NDZ65"/>
      <c r="NEA65"/>
      <c r="NEB65"/>
      <c r="NEC65"/>
      <c r="NED65"/>
      <c r="NEE65"/>
      <c r="NEF65"/>
      <c r="NEG65"/>
      <c r="NEH65"/>
      <c r="NEI65"/>
      <c r="NEJ65"/>
      <c r="NEK65"/>
      <c r="NEL65"/>
      <c r="NEM65"/>
      <c r="NEN65"/>
      <c r="NEO65"/>
      <c r="NEP65"/>
      <c r="NEQ65"/>
      <c r="NER65"/>
      <c r="NES65"/>
      <c r="NET65"/>
      <c r="NEU65"/>
      <c r="NEV65"/>
      <c r="NEW65"/>
      <c r="NEX65"/>
      <c r="NEY65"/>
      <c r="NEZ65"/>
      <c r="NFA65"/>
      <c r="NFB65"/>
      <c r="NFC65"/>
      <c r="NFD65"/>
      <c r="NFE65"/>
      <c r="NFF65"/>
      <c r="NFG65"/>
      <c r="NFH65"/>
      <c r="NFI65"/>
      <c r="NFJ65"/>
      <c r="NFK65"/>
      <c r="NFL65"/>
      <c r="NFM65"/>
      <c r="NFN65"/>
      <c r="NFO65"/>
      <c r="NFP65"/>
      <c r="NFQ65"/>
      <c r="NFR65"/>
      <c r="NFS65"/>
      <c r="NFT65"/>
      <c r="NFU65"/>
      <c r="NFV65"/>
      <c r="NFW65"/>
      <c r="NFX65"/>
      <c r="NFY65"/>
      <c r="NFZ65"/>
      <c r="NGA65"/>
      <c r="NGB65"/>
      <c r="NGC65"/>
      <c r="NGD65"/>
      <c r="NGE65"/>
      <c r="NGF65"/>
      <c r="NGG65"/>
      <c r="NGH65"/>
      <c r="NGI65"/>
      <c r="NGJ65"/>
      <c r="NGK65"/>
      <c r="NGL65"/>
      <c r="NGM65"/>
      <c r="NGN65"/>
      <c r="NGO65"/>
      <c r="NGP65"/>
      <c r="NGQ65"/>
      <c r="NGR65"/>
      <c r="NGS65"/>
      <c r="NGT65"/>
      <c r="NGU65"/>
      <c r="NGV65"/>
      <c r="NGW65"/>
      <c r="NGX65"/>
      <c r="NGY65"/>
      <c r="NGZ65"/>
      <c r="NHA65"/>
      <c r="NHB65"/>
      <c r="NHC65"/>
      <c r="NHD65"/>
      <c r="NHE65"/>
      <c r="NHF65"/>
      <c r="NHG65"/>
      <c r="NHH65"/>
      <c r="NHI65"/>
      <c r="NHJ65"/>
      <c r="NHK65"/>
      <c r="NHL65"/>
      <c r="NHM65"/>
      <c r="NHN65"/>
      <c r="NHO65"/>
      <c r="NHP65"/>
      <c r="NHQ65"/>
      <c r="NHR65"/>
      <c r="NHS65"/>
      <c r="NHT65"/>
      <c r="NHU65"/>
      <c r="NHV65"/>
      <c r="NHW65"/>
      <c r="NHX65"/>
      <c r="NHY65"/>
      <c r="NHZ65"/>
      <c r="NIA65"/>
      <c r="NIB65"/>
      <c r="NIC65"/>
      <c r="NID65"/>
      <c r="NIE65"/>
      <c r="NIF65"/>
      <c r="NIG65"/>
      <c r="NIH65"/>
      <c r="NII65"/>
      <c r="NIJ65"/>
      <c r="NIK65"/>
      <c r="NIL65"/>
      <c r="NIM65"/>
      <c r="NIN65"/>
      <c r="NIO65"/>
      <c r="NIP65"/>
      <c r="NIQ65"/>
      <c r="NIR65"/>
      <c r="NIS65"/>
      <c r="NIT65"/>
      <c r="NIU65"/>
      <c r="NIV65"/>
      <c r="NIW65"/>
      <c r="NIX65"/>
      <c r="NIY65"/>
      <c r="NIZ65"/>
      <c r="NJA65"/>
      <c r="NJB65"/>
      <c r="NJC65"/>
      <c r="NJD65"/>
      <c r="NJE65"/>
      <c r="NJF65"/>
      <c r="NJG65"/>
      <c r="NJH65"/>
      <c r="NJI65"/>
      <c r="NJJ65"/>
      <c r="NJK65"/>
      <c r="NJL65"/>
      <c r="NJM65"/>
      <c r="NJN65"/>
      <c r="NJO65"/>
      <c r="NJP65"/>
      <c r="NJQ65"/>
      <c r="NJR65"/>
      <c r="NJS65"/>
      <c r="NJT65"/>
      <c r="NJU65"/>
      <c r="NJV65"/>
      <c r="NJW65"/>
      <c r="NJX65"/>
      <c r="NJY65"/>
      <c r="NJZ65"/>
      <c r="NKA65"/>
      <c r="NKB65"/>
      <c r="NKC65"/>
      <c r="NKD65"/>
      <c r="NKE65"/>
      <c r="NKF65"/>
      <c r="NKG65"/>
      <c r="NKH65"/>
      <c r="NKI65"/>
      <c r="NKJ65"/>
      <c r="NKK65"/>
      <c r="NKL65"/>
      <c r="NKM65"/>
      <c r="NKN65"/>
      <c r="NKO65"/>
      <c r="NKP65"/>
      <c r="NKQ65"/>
      <c r="NKR65"/>
      <c r="NKS65"/>
      <c r="NKT65"/>
      <c r="NKU65"/>
      <c r="NKV65"/>
      <c r="NKW65"/>
      <c r="NKX65"/>
      <c r="NKY65"/>
      <c r="NKZ65"/>
      <c r="NLA65"/>
      <c r="NLB65"/>
      <c r="NLC65"/>
      <c r="NLD65"/>
      <c r="NLE65"/>
      <c r="NLF65"/>
      <c r="NLG65"/>
      <c r="NLH65"/>
      <c r="NLI65"/>
      <c r="NLJ65"/>
      <c r="NLK65"/>
      <c r="NLL65"/>
      <c r="NLM65"/>
      <c r="NLN65"/>
      <c r="NLO65"/>
      <c r="NLP65"/>
      <c r="NLQ65"/>
      <c r="NLR65"/>
      <c r="NLS65"/>
      <c r="NLT65"/>
      <c r="NLU65"/>
      <c r="NLV65"/>
      <c r="NLW65"/>
      <c r="NLX65"/>
      <c r="NLY65"/>
      <c r="NLZ65"/>
      <c r="NMA65"/>
      <c r="NMB65"/>
      <c r="NMC65"/>
      <c r="NMD65"/>
      <c r="NME65"/>
      <c r="NMF65"/>
      <c r="NMG65"/>
      <c r="NMH65"/>
      <c r="NMI65"/>
      <c r="NMJ65"/>
      <c r="NMK65"/>
      <c r="NML65"/>
      <c r="NMM65"/>
      <c r="NMN65"/>
      <c r="NMO65"/>
      <c r="NMP65"/>
      <c r="NMQ65"/>
      <c r="NMR65"/>
      <c r="NMS65"/>
      <c r="NMT65"/>
      <c r="NMU65"/>
      <c r="NMV65"/>
      <c r="NMW65"/>
      <c r="NMX65"/>
      <c r="NMY65"/>
      <c r="NMZ65"/>
      <c r="NNA65"/>
      <c r="NNB65"/>
      <c r="NNC65"/>
      <c r="NND65"/>
      <c r="NNE65"/>
      <c r="NNF65"/>
      <c r="NNG65"/>
      <c r="NNH65"/>
      <c r="NNI65"/>
      <c r="NNJ65"/>
      <c r="NNK65"/>
      <c r="NNL65"/>
      <c r="NNM65"/>
      <c r="NNN65"/>
      <c r="NNO65"/>
      <c r="NNP65"/>
      <c r="NNQ65"/>
      <c r="NNR65"/>
      <c r="NNS65"/>
      <c r="NNT65"/>
      <c r="NNU65"/>
      <c r="NNV65"/>
      <c r="NNW65"/>
      <c r="NNX65"/>
      <c r="NNY65"/>
      <c r="NNZ65"/>
      <c r="NOA65"/>
      <c r="NOB65"/>
      <c r="NOC65"/>
      <c r="NOD65"/>
      <c r="NOE65"/>
      <c r="NOF65"/>
      <c r="NOG65"/>
      <c r="NOH65"/>
      <c r="NOI65"/>
      <c r="NOJ65"/>
      <c r="NOK65"/>
      <c r="NOL65"/>
      <c r="NOM65"/>
      <c r="NON65"/>
      <c r="NOO65"/>
      <c r="NOP65"/>
      <c r="NOQ65"/>
      <c r="NOR65"/>
      <c r="NOS65"/>
      <c r="NOT65"/>
      <c r="NOU65"/>
      <c r="NOV65"/>
      <c r="NOW65"/>
      <c r="NOX65"/>
      <c r="NOY65"/>
      <c r="NOZ65"/>
      <c r="NPA65"/>
      <c r="NPB65"/>
      <c r="NPC65"/>
      <c r="NPD65"/>
      <c r="NPE65"/>
      <c r="NPF65"/>
      <c r="NPG65"/>
      <c r="NPH65"/>
      <c r="NPI65"/>
      <c r="NPJ65"/>
      <c r="NPK65"/>
      <c r="NPL65"/>
      <c r="NPM65"/>
      <c r="NPN65"/>
      <c r="NPO65"/>
      <c r="NPP65"/>
      <c r="NPQ65"/>
      <c r="NPR65"/>
      <c r="NPS65"/>
      <c r="NPT65"/>
      <c r="NPU65"/>
      <c r="NPV65"/>
      <c r="NPW65"/>
      <c r="NPX65"/>
      <c r="NPY65"/>
      <c r="NPZ65"/>
      <c r="NQA65"/>
      <c r="NQB65"/>
      <c r="NQC65"/>
      <c r="NQD65"/>
      <c r="NQE65"/>
      <c r="NQF65"/>
      <c r="NQG65"/>
      <c r="NQH65"/>
      <c r="NQI65"/>
      <c r="NQJ65"/>
      <c r="NQK65"/>
      <c r="NQL65"/>
      <c r="NQM65"/>
      <c r="NQN65"/>
      <c r="NQO65"/>
      <c r="NQP65"/>
      <c r="NQQ65"/>
      <c r="NQR65"/>
      <c r="NQS65"/>
      <c r="NQT65"/>
      <c r="NQU65"/>
      <c r="NQV65"/>
      <c r="NQW65"/>
      <c r="NQX65"/>
      <c r="NQY65"/>
      <c r="NQZ65"/>
      <c r="NRA65"/>
      <c r="NRB65"/>
      <c r="NRC65"/>
      <c r="NRD65"/>
      <c r="NRE65"/>
      <c r="NRF65"/>
      <c r="NRG65"/>
      <c r="NRH65"/>
      <c r="NRI65"/>
      <c r="NRJ65"/>
      <c r="NRK65"/>
      <c r="NRL65"/>
      <c r="NRM65"/>
      <c r="NRN65"/>
      <c r="NRO65"/>
      <c r="NRP65"/>
      <c r="NRQ65"/>
      <c r="NRR65"/>
      <c r="NRS65"/>
      <c r="NRT65"/>
      <c r="NRU65"/>
      <c r="NRV65"/>
      <c r="NRW65"/>
      <c r="NRX65"/>
      <c r="NRY65"/>
      <c r="NRZ65"/>
      <c r="NSA65"/>
      <c r="NSB65"/>
      <c r="NSC65"/>
      <c r="NSD65"/>
      <c r="NSE65"/>
      <c r="NSF65"/>
      <c r="NSG65"/>
      <c r="NSH65"/>
      <c r="NSI65"/>
      <c r="NSJ65"/>
      <c r="NSK65"/>
      <c r="NSL65"/>
      <c r="NSM65"/>
      <c r="NSN65"/>
      <c r="NSO65"/>
      <c r="NSP65"/>
      <c r="NSQ65"/>
      <c r="NSR65"/>
      <c r="NSS65"/>
      <c r="NST65"/>
      <c r="NSU65"/>
      <c r="NSV65"/>
      <c r="NSW65"/>
      <c r="NSX65"/>
      <c r="NSY65"/>
      <c r="NSZ65"/>
      <c r="NTA65"/>
      <c r="NTB65"/>
      <c r="NTC65"/>
      <c r="NTD65"/>
      <c r="NTE65"/>
      <c r="NTF65"/>
      <c r="NTG65"/>
      <c r="NTH65"/>
      <c r="NTI65"/>
      <c r="NTJ65"/>
      <c r="NTK65"/>
      <c r="NTL65"/>
      <c r="NTM65"/>
      <c r="NTN65"/>
      <c r="NTO65"/>
      <c r="NTP65"/>
      <c r="NTQ65"/>
      <c r="NTR65"/>
      <c r="NTS65"/>
      <c r="NTT65"/>
      <c r="NTU65"/>
      <c r="NTV65"/>
      <c r="NTW65"/>
      <c r="NTX65"/>
      <c r="NTY65"/>
      <c r="NTZ65"/>
      <c r="NUA65"/>
      <c r="NUB65"/>
      <c r="NUC65"/>
      <c r="NUD65"/>
      <c r="NUE65"/>
      <c r="NUF65"/>
      <c r="NUG65"/>
      <c r="NUH65"/>
      <c r="NUI65"/>
      <c r="NUJ65"/>
      <c r="NUK65"/>
      <c r="NUL65"/>
      <c r="NUM65"/>
      <c r="NUN65"/>
      <c r="NUO65"/>
      <c r="NUP65"/>
      <c r="NUQ65"/>
      <c r="NUR65"/>
      <c r="NUS65"/>
      <c r="NUT65"/>
      <c r="NUU65"/>
      <c r="NUV65"/>
      <c r="NUW65"/>
      <c r="NUX65"/>
      <c r="NUY65"/>
      <c r="NUZ65"/>
      <c r="NVA65"/>
      <c r="NVB65"/>
      <c r="NVC65"/>
      <c r="NVD65"/>
      <c r="NVE65"/>
      <c r="NVF65"/>
      <c r="NVG65"/>
      <c r="NVH65"/>
      <c r="NVI65"/>
      <c r="NVJ65"/>
      <c r="NVK65"/>
      <c r="NVL65"/>
      <c r="NVM65"/>
      <c r="NVN65"/>
      <c r="NVO65"/>
      <c r="NVP65"/>
      <c r="NVQ65"/>
      <c r="NVR65"/>
      <c r="NVS65"/>
      <c r="NVT65"/>
      <c r="NVU65"/>
      <c r="NVV65"/>
      <c r="NVW65"/>
      <c r="NVX65"/>
      <c r="NVY65"/>
      <c r="NVZ65"/>
      <c r="NWA65"/>
      <c r="NWB65"/>
      <c r="NWC65"/>
      <c r="NWD65"/>
      <c r="NWE65"/>
      <c r="NWF65"/>
      <c r="NWG65"/>
      <c r="NWH65"/>
      <c r="NWI65"/>
      <c r="NWJ65"/>
      <c r="NWK65"/>
      <c r="NWL65"/>
      <c r="NWM65"/>
      <c r="NWN65"/>
      <c r="NWO65"/>
      <c r="NWP65"/>
      <c r="NWQ65"/>
      <c r="NWR65"/>
      <c r="NWS65"/>
      <c r="NWT65"/>
      <c r="NWU65"/>
      <c r="NWV65"/>
      <c r="NWW65"/>
      <c r="NWX65"/>
      <c r="NWY65"/>
      <c r="NWZ65"/>
      <c r="NXA65"/>
      <c r="NXB65"/>
      <c r="NXC65"/>
      <c r="NXD65"/>
      <c r="NXE65"/>
      <c r="NXF65"/>
      <c r="NXG65"/>
      <c r="NXH65"/>
      <c r="NXI65"/>
      <c r="NXJ65"/>
      <c r="NXK65"/>
      <c r="NXL65"/>
      <c r="NXM65"/>
      <c r="NXN65"/>
      <c r="NXO65"/>
      <c r="NXP65"/>
      <c r="NXQ65"/>
      <c r="NXR65"/>
      <c r="NXS65"/>
      <c r="NXT65"/>
      <c r="NXU65"/>
      <c r="NXV65"/>
      <c r="NXW65"/>
      <c r="NXX65"/>
      <c r="NXY65"/>
      <c r="NXZ65"/>
      <c r="NYA65"/>
      <c r="NYB65"/>
      <c r="NYC65"/>
      <c r="NYD65"/>
      <c r="NYE65"/>
      <c r="NYF65"/>
      <c r="NYG65"/>
      <c r="NYH65"/>
      <c r="NYI65"/>
      <c r="NYJ65"/>
      <c r="NYK65"/>
      <c r="NYL65"/>
      <c r="NYM65"/>
      <c r="NYN65"/>
      <c r="NYO65"/>
      <c r="NYP65"/>
      <c r="NYQ65"/>
      <c r="NYR65"/>
      <c r="NYS65"/>
      <c r="NYT65"/>
      <c r="NYU65"/>
      <c r="NYV65"/>
      <c r="NYW65"/>
      <c r="NYX65"/>
      <c r="NYY65"/>
      <c r="NYZ65"/>
      <c r="NZA65"/>
      <c r="NZB65"/>
      <c r="NZC65"/>
      <c r="NZD65"/>
      <c r="NZE65"/>
      <c r="NZF65"/>
      <c r="NZG65"/>
      <c r="NZH65"/>
      <c r="NZI65"/>
      <c r="NZJ65"/>
      <c r="NZK65"/>
      <c r="NZL65"/>
      <c r="NZM65"/>
      <c r="NZN65"/>
      <c r="NZO65"/>
      <c r="NZP65"/>
      <c r="NZQ65"/>
      <c r="NZR65"/>
      <c r="NZS65"/>
      <c r="NZT65"/>
      <c r="NZU65"/>
      <c r="NZV65"/>
      <c r="NZW65"/>
      <c r="NZX65"/>
      <c r="NZY65"/>
      <c r="NZZ65"/>
      <c r="OAA65"/>
      <c r="OAB65"/>
      <c r="OAC65"/>
      <c r="OAD65"/>
      <c r="OAE65"/>
      <c r="OAF65"/>
      <c r="OAG65"/>
      <c r="OAH65"/>
      <c r="OAI65"/>
      <c r="OAJ65"/>
      <c r="OAK65"/>
      <c r="OAL65"/>
      <c r="OAM65"/>
      <c r="OAN65"/>
      <c r="OAO65"/>
      <c r="OAP65"/>
      <c r="OAQ65"/>
      <c r="OAR65"/>
      <c r="OAS65"/>
      <c r="OAT65"/>
      <c r="OAU65"/>
      <c r="OAV65"/>
      <c r="OAW65"/>
      <c r="OAX65"/>
      <c r="OAY65"/>
      <c r="OAZ65"/>
      <c r="OBA65"/>
      <c r="OBB65"/>
      <c r="OBC65"/>
      <c r="OBD65"/>
      <c r="OBE65"/>
      <c r="OBF65"/>
      <c r="OBG65"/>
      <c r="OBH65"/>
      <c r="OBI65"/>
      <c r="OBJ65"/>
      <c r="OBK65"/>
      <c r="OBL65"/>
      <c r="OBM65"/>
      <c r="OBN65"/>
      <c r="OBO65"/>
      <c r="OBP65"/>
      <c r="OBQ65"/>
      <c r="OBR65"/>
      <c r="OBS65"/>
      <c r="OBT65"/>
      <c r="OBU65"/>
      <c r="OBV65"/>
      <c r="OBW65"/>
      <c r="OBX65"/>
      <c r="OBY65"/>
      <c r="OBZ65"/>
      <c r="OCA65"/>
      <c r="OCB65"/>
      <c r="OCC65"/>
      <c r="OCD65"/>
      <c r="OCE65"/>
      <c r="OCF65"/>
      <c r="OCG65"/>
      <c r="OCH65"/>
      <c r="OCI65"/>
      <c r="OCJ65"/>
      <c r="OCK65"/>
      <c r="OCL65"/>
      <c r="OCM65"/>
      <c r="OCN65"/>
      <c r="OCO65"/>
      <c r="OCP65"/>
      <c r="OCQ65"/>
      <c r="OCR65"/>
      <c r="OCS65"/>
      <c r="OCT65"/>
      <c r="OCU65"/>
      <c r="OCV65"/>
      <c r="OCW65"/>
      <c r="OCX65"/>
      <c r="OCY65"/>
      <c r="OCZ65"/>
      <c r="ODA65"/>
      <c r="ODB65"/>
      <c r="ODC65"/>
      <c r="ODD65"/>
      <c r="ODE65"/>
      <c r="ODF65"/>
      <c r="ODG65"/>
      <c r="ODH65"/>
      <c r="ODI65"/>
      <c r="ODJ65"/>
      <c r="ODK65"/>
      <c r="ODL65"/>
      <c r="ODM65"/>
      <c r="ODN65"/>
      <c r="ODO65"/>
      <c r="ODP65"/>
      <c r="ODQ65"/>
      <c r="ODR65"/>
      <c r="ODS65"/>
      <c r="ODT65"/>
      <c r="ODU65"/>
      <c r="ODV65"/>
      <c r="ODW65"/>
      <c r="ODX65"/>
      <c r="ODY65"/>
      <c r="ODZ65"/>
      <c r="OEA65"/>
      <c r="OEB65"/>
      <c r="OEC65"/>
      <c r="OED65"/>
      <c r="OEE65"/>
      <c r="OEF65"/>
      <c r="OEG65"/>
      <c r="OEH65"/>
      <c r="OEI65"/>
      <c r="OEJ65"/>
      <c r="OEK65"/>
      <c r="OEL65"/>
      <c r="OEM65"/>
      <c r="OEN65"/>
      <c r="OEO65"/>
      <c r="OEP65"/>
      <c r="OEQ65"/>
      <c r="OER65"/>
      <c r="OES65"/>
      <c r="OET65"/>
      <c r="OEU65"/>
      <c r="OEV65"/>
      <c r="OEW65"/>
      <c r="OEX65"/>
      <c r="OEY65"/>
      <c r="OEZ65"/>
      <c r="OFA65"/>
      <c r="OFB65"/>
      <c r="OFC65"/>
      <c r="OFD65"/>
      <c r="OFE65"/>
      <c r="OFF65"/>
      <c r="OFG65"/>
      <c r="OFH65"/>
      <c r="OFI65"/>
      <c r="OFJ65"/>
      <c r="OFK65"/>
      <c r="OFL65"/>
      <c r="OFM65"/>
      <c r="OFN65"/>
      <c r="OFO65"/>
      <c r="OFP65"/>
      <c r="OFQ65"/>
      <c r="OFR65"/>
      <c r="OFS65"/>
      <c r="OFT65"/>
      <c r="OFU65"/>
      <c r="OFV65"/>
      <c r="OFW65"/>
      <c r="OFX65"/>
      <c r="OFY65"/>
      <c r="OFZ65"/>
      <c r="OGA65"/>
      <c r="OGB65"/>
      <c r="OGC65"/>
      <c r="OGD65"/>
      <c r="OGE65"/>
      <c r="OGF65"/>
      <c r="OGG65"/>
      <c r="OGH65"/>
      <c r="OGI65"/>
      <c r="OGJ65"/>
      <c r="OGK65"/>
      <c r="OGL65"/>
      <c r="OGM65"/>
      <c r="OGN65"/>
      <c r="OGO65"/>
      <c r="OGP65"/>
      <c r="OGQ65"/>
      <c r="OGR65"/>
      <c r="OGS65"/>
      <c r="OGT65"/>
      <c r="OGU65"/>
      <c r="OGV65"/>
      <c r="OGW65"/>
      <c r="OGX65"/>
      <c r="OGY65"/>
      <c r="OGZ65"/>
      <c r="OHA65"/>
      <c r="OHB65"/>
      <c r="OHC65"/>
      <c r="OHD65"/>
      <c r="OHE65"/>
      <c r="OHF65"/>
      <c r="OHG65"/>
      <c r="OHH65"/>
      <c r="OHI65"/>
      <c r="OHJ65"/>
      <c r="OHK65"/>
      <c r="OHL65"/>
      <c r="OHM65"/>
      <c r="OHN65"/>
      <c r="OHO65"/>
      <c r="OHP65"/>
      <c r="OHQ65"/>
      <c r="OHR65"/>
      <c r="OHS65"/>
      <c r="OHT65"/>
      <c r="OHU65"/>
      <c r="OHV65"/>
      <c r="OHW65"/>
      <c r="OHX65"/>
      <c r="OHY65"/>
      <c r="OHZ65"/>
      <c r="OIA65"/>
      <c r="OIB65"/>
      <c r="OIC65"/>
      <c r="OID65"/>
      <c r="OIE65"/>
      <c r="OIF65"/>
      <c r="OIG65"/>
      <c r="OIH65"/>
      <c r="OII65"/>
      <c r="OIJ65"/>
      <c r="OIK65"/>
      <c r="OIL65"/>
      <c r="OIM65"/>
      <c r="OIN65"/>
      <c r="OIO65"/>
      <c r="OIP65"/>
      <c r="OIQ65"/>
      <c r="OIR65"/>
      <c r="OIS65"/>
      <c r="OIT65"/>
      <c r="OIU65"/>
      <c r="OIV65"/>
      <c r="OIW65"/>
      <c r="OIX65"/>
      <c r="OIY65"/>
      <c r="OIZ65"/>
      <c r="OJA65"/>
      <c r="OJB65"/>
      <c r="OJC65"/>
      <c r="OJD65"/>
      <c r="OJE65"/>
      <c r="OJF65"/>
      <c r="OJG65"/>
      <c r="OJH65"/>
      <c r="OJI65"/>
      <c r="OJJ65"/>
      <c r="OJK65"/>
      <c r="OJL65"/>
      <c r="OJM65"/>
      <c r="OJN65"/>
      <c r="OJO65"/>
      <c r="OJP65"/>
      <c r="OJQ65"/>
      <c r="OJR65"/>
      <c r="OJS65"/>
      <c r="OJT65"/>
      <c r="OJU65"/>
      <c r="OJV65"/>
      <c r="OJW65"/>
      <c r="OJX65"/>
      <c r="OJY65"/>
      <c r="OJZ65"/>
      <c r="OKA65"/>
      <c r="OKB65"/>
      <c r="OKC65"/>
      <c r="OKD65"/>
      <c r="OKE65"/>
      <c r="OKF65"/>
      <c r="OKG65"/>
      <c r="OKH65"/>
      <c r="OKI65"/>
      <c r="OKJ65"/>
      <c r="OKK65"/>
      <c r="OKL65"/>
      <c r="OKM65"/>
      <c r="OKN65"/>
      <c r="OKO65"/>
      <c r="OKP65"/>
      <c r="OKQ65"/>
      <c r="OKR65"/>
      <c r="OKS65"/>
      <c r="OKT65"/>
      <c r="OKU65"/>
      <c r="OKV65"/>
      <c r="OKW65"/>
      <c r="OKX65"/>
      <c r="OKY65"/>
      <c r="OKZ65"/>
      <c r="OLA65"/>
      <c r="OLB65"/>
      <c r="OLC65"/>
      <c r="OLD65"/>
      <c r="OLE65"/>
      <c r="OLF65"/>
      <c r="OLG65"/>
      <c r="OLH65"/>
      <c r="OLI65"/>
      <c r="OLJ65"/>
      <c r="OLK65"/>
      <c r="OLL65"/>
      <c r="OLM65"/>
      <c r="OLN65"/>
      <c r="OLO65"/>
      <c r="OLP65"/>
      <c r="OLQ65"/>
      <c r="OLR65"/>
      <c r="OLS65"/>
      <c r="OLT65"/>
      <c r="OLU65"/>
      <c r="OLV65"/>
      <c r="OLW65"/>
      <c r="OLX65"/>
      <c r="OLY65"/>
      <c r="OLZ65"/>
      <c r="OMA65"/>
      <c r="OMB65"/>
      <c r="OMC65"/>
      <c r="OMD65"/>
      <c r="OME65"/>
      <c r="OMF65"/>
      <c r="OMG65"/>
      <c r="OMH65"/>
      <c r="OMI65"/>
      <c r="OMJ65"/>
      <c r="OMK65"/>
      <c r="OML65"/>
      <c r="OMM65"/>
      <c r="OMN65"/>
      <c r="OMO65"/>
      <c r="OMP65"/>
      <c r="OMQ65"/>
      <c r="OMR65"/>
      <c r="OMS65"/>
      <c r="OMT65"/>
      <c r="OMU65"/>
      <c r="OMV65"/>
      <c r="OMW65"/>
      <c r="OMX65"/>
      <c r="OMY65"/>
      <c r="OMZ65"/>
      <c r="ONA65"/>
      <c r="ONB65"/>
      <c r="ONC65"/>
      <c r="OND65"/>
      <c r="ONE65"/>
      <c r="ONF65"/>
      <c r="ONG65"/>
      <c r="ONH65"/>
      <c r="ONI65"/>
      <c r="ONJ65"/>
      <c r="ONK65"/>
      <c r="ONL65"/>
      <c r="ONM65"/>
      <c r="ONN65"/>
      <c r="ONO65"/>
      <c r="ONP65"/>
      <c r="ONQ65"/>
      <c r="ONR65"/>
      <c r="ONS65"/>
      <c r="ONT65"/>
      <c r="ONU65"/>
      <c r="ONV65"/>
      <c r="ONW65"/>
      <c r="ONX65"/>
      <c r="ONY65"/>
      <c r="ONZ65"/>
      <c r="OOA65"/>
      <c r="OOB65"/>
      <c r="OOC65"/>
      <c r="OOD65"/>
      <c r="OOE65"/>
      <c r="OOF65"/>
      <c r="OOG65"/>
      <c r="OOH65"/>
      <c r="OOI65"/>
      <c r="OOJ65"/>
      <c r="OOK65"/>
      <c r="OOL65"/>
      <c r="OOM65"/>
      <c r="OON65"/>
      <c r="OOO65"/>
      <c r="OOP65"/>
      <c r="OOQ65"/>
      <c r="OOR65"/>
      <c r="OOS65"/>
      <c r="OOT65"/>
      <c r="OOU65"/>
      <c r="OOV65"/>
      <c r="OOW65"/>
      <c r="OOX65"/>
      <c r="OOY65"/>
      <c r="OOZ65"/>
      <c r="OPA65"/>
      <c r="OPB65"/>
      <c r="OPC65"/>
      <c r="OPD65"/>
      <c r="OPE65"/>
      <c r="OPF65"/>
      <c r="OPG65"/>
      <c r="OPH65"/>
      <c r="OPI65"/>
      <c r="OPJ65"/>
      <c r="OPK65"/>
      <c r="OPL65"/>
      <c r="OPM65"/>
      <c r="OPN65"/>
      <c r="OPO65"/>
      <c r="OPP65"/>
      <c r="OPQ65"/>
      <c r="OPR65"/>
      <c r="OPS65"/>
      <c r="OPT65"/>
      <c r="OPU65"/>
      <c r="OPV65"/>
      <c r="OPW65"/>
      <c r="OPX65"/>
      <c r="OPY65"/>
      <c r="OPZ65"/>
      <c r="OQA65"/>
      <c r="OQB65"/>
      <c r="OQC65"/>
      <c r="OQD65"/>
      <c r="OQE65"/>
      <c r="OQF65"/>
      <c r="OQG65"/>
      <c r="OQH65"/>
      <c r="OQI65"/>
      <c r="OQJ65"/>
      <c r="OQK65"/>
      <c r="OQL65"/>
      <c r="OQM65"/>
      <c r="OQN65"/>
      <c r="OQO65"/>
      <c r="OQP65"/>
      <c r="OQQ65"/>
      <c r="OQR65"/>
      <c r="OQS65"/>
      <c r="OQT65"/>
      <c r="OQU65"/>
      <c r="OQV65"/>
      <c r="OQW65"/>
      <c r="OQX65"/>
      <c r="OQY65"/>
      <c r="OQZ65"/>
      <c r="ORA65"/>
      <c r="ORB65"/>
      <c r="ORC65"/>
      <c r="ORD65"/>
      <c r="ORE65"/>
      <c r="ORF65"/>
      <c r="ORG65"/>
      <c r="ORH65"/>
      <c r="ORI65"/>
      <c r="ORJ65"/>
      <c r="ORK65"/>
      <c r="ORL65"/>
      <c r="ORM65"/>
      <c r="ORN65"/>
      <c r="ORO65"/>
      <c r="ORP65"/>
      <c r="ORQ65"/>
      <c r="ORR65"/>
      <c r="ORS65"/>
      <c r="ORT65"/>
      <c r="ORU65"/>
      <c r="ORV65"/>
      <c r="ORW65"/>
      <c r="ORX65"/>
      <c r="ORY65"/>
      <c r="ORZ65"/>
      <c r="OSA65"/>
      <c r="OSB65"/>
      <c r="OSC65"/>
      <c r="OSD65"/>
      <c r="OSE65"/>
      <c r="OSF65"/>
      <c r="OSG65"/>
      <c r="OSH65"/>
      <c r="OSI65"/>
      <c r="OSJ65"/>
      <c r="OSK65"/>
      <c r="OSL65"/>
      <c r="OSM65"/>
      <c r="OSN65"/>
      <c r="OSO65"/>
      <c r="OSP65"/>
      <c r="OSQ65"/>
      <c r="OSR65"/>
      <c r="OSS65"/>
      <c r="OST65"/>
      <c r="OSU65"/>
      <c r="OSV65"/>
      <c r="OSW65"/>
      <c r="OSX65"/>
      <c r="OSY65"/>
      <c r="OSZ65"/>
      <c r="OTA65"/>
      <c r="OTB65"/>
      <c r="OTC65"/>
      <c r="OTD65"/>
      <c r="OTE65"/>
      <c r="OTF65"/>
      <c r="OTG65"/>
      <c r="OTH65"/>
      <c r="OTI65"/>
      <c r="OTJ65"/>
      <c r="OTK65"/>
      <c r="OTL65"/>
      <c r="OTM65"/>
      <c r="OTN65"/>
      <c r="OTO65"/>
      <c r="OTP65"/>
      <c r="OTQ65"/>
      <c r="OTR65"/>
      <c r="OTS65"/>
      <c r="OTT65"/>
      <c r="OTU65"/>
      <c r="OTV65"/>
      <c r="OTW65"/>
      <c r="OTX65"/>
      <c r="OTY65"/>
      <c r="OTZ65"/>
      <c r="OUA65"/>
      <c r="OUB65"/>
      <c r="OUC65"/>
      <c r="OUD65"/>
      <c r="OUE65"/>
      <c r="OUF65"/>
      <c r="OUG65"/>
      <c r="OUH65"/>
      <c r="OUI65"/>
      <c r="OUJ65"/>
      <c r="OUK65"/>
      <c r="OUL65"/>
      <c r="OUM65"/>
      <c r="OUN65"/>
      <c r="OUO65"/>
      <c r="OUP65"/>
      <c r="OUQ65"/>
      <c r="OUR65"/>
      <c r="OUS65"/>
      <c r="OUT65"/>
      <c r="OUU65"/>
      <c r="OUV65"/>
      <c r="OUW65"/>
      <c r="OUX65"/>
      <c r="OUY65"/>
      <c r="OUZ65"/>
      <c r="OVA65"/>
      <c r="OVB65"/>
      <c r="OVC65"/>
      <c r="OVD65"/>
      <c r="OVE65"/>
      <c r="OVF65"/>
      <c r="OVG65"/>
      <c r="OVH65"/>
      <c r="OVI65"/>
      <c r="OVJ65"/>
      <c r="OVK65"/>
      <c r="OVL65"/>
      <c r="OVM65"/>
      <c r="OVN65"/>
      <c r="OVO65"/>
      <c r="OVP65"/>
      <c r="OVQ65"/>
      <c r="OVR65"/>
      <c r="OVS65"/>
      <c r="OVT65"/>
      <c r="OVU65"/>
      <c r="OVV65"/>
      <c r="OVW65"/>
      <c r="OVX65"/>
      <c r="OVY65"/>
      <c r="OVZ65"/>
      <c r="OWA65"/>
      <c r="OWB65"/>
      <c r="OWC65"/>
      <c r="OWD65"/>
      <c r="OWE65"/>
      <c r="OWF65"/>
      <c r="OWG65"/>
      <c r="OWH65"/>
      <c r="OWI65"/>
      <c r="OWJ65"/>
      <c r="OWK65"/>
      <c r="OWL65"/>
      <c r="OWM65"/>
      <c r="OWN65"/>
      <c r="OWO65"/>
      <c r="OWP65"/>
      <c r="OWQ65"/>
      <c r="OWR65"/>
      <c r="OWS65"/>
      <c r="OWT65"/>
      <c r="OWU65"/>
      <c r="OWV65"/>
      <c r="OWW65"/>
      <c r="OWX65"/>
      <c r="OWY65"/>
      <c r="OWZ65"/>
      <c r="OXA65"/>
      <c r="OXB65"/>
      <c r="OXC65"/>
      <c r="OXD65"/>
      <c r="OXE65"/>
      <c r="OXF65"/>
      <c r="OXG65"/>
      <c r="OXH65"/>
      <c r="OXI65"/>
      <c r="OXJ65"/>
      <c r="OXK65"/>
      <c r="OXL65"/>
      <c r="OXM65"/>
      <c r="OXN65"/>
      <c r="OXO65"/>
      <c r="OXP65"/>
      <c r="OXQ65"/>
      <c r="OXR65"/>
      <c r="OXS65"/>
      <c r="OXT65"/>
      <c r="OXU65"/>
      <c r="OXV65"/>
      <c r="OXW65"/>
      <c r="OXX65"/>
      <c r="OXY65"/>
      <c r="OXZ65"/>
      <c r="OYA65"/>
      <c r="OYB65"/>
      <c r="OYC65"/>
      <c r="OYD65"/>
      <c r="OYE65"/>
      <c r="OYF65"/>
      <c r="OYG65"/>
      <c r="OYH65"/>
      <c r="OYI65"/>
      <c r="OYJ65"/>
      <c r="OYK65"/>
      <c r="OYL65"/>
      <c r="OYM65"/>
      <c r="OYN65"/>
      <c r="OYO65"/>
      <c r="OYP65"/>
      <c r="OYQ65"/>
      <c r="OYR65"/>
      <c r="OYS65"/>
      <c r="OYT65"/>
      <c r="OYU65"/>
      <c r="OYV65"/>
      <c r="OYW65"/>
      <c r="OYX65"/>
      <c r="OYY65"/>
      <c r="OYZ65"/>
      <c r="OZA65"/>
      <c r="OZB65"/>
      <c r="OZC65"/>
      <c r="OZD65"/>
      <c r="OZE65"/>
      <c r="OZF65"/>
      <c r="OZG65"/>
      <c r="OZH65"/>
      <c r="OZI65"/>
      <c r="OZJ65"/>
      <c r="OZK65"/>
      <c r="OZL65"/>
      <c r="OZM65"/>
      <c r="OZN65"/>
      <c r="OZO65"/>
      <c r="OZP65"/>
      <c r="OZQ65"/>
      <c r="OZR65"/>
      <c r="OZS65"/>
      <c r="OZT65"/>
      <c r="OZU65"/>
      <c r="OZV65"/>
      <c r="OZW65"/>
      <c r="OZX65"/>
      <c r="OZY65"/>
      <c r="OZZ65"/>
      <c r="PAA65"/>
      <c r="PAB65"/>
      <c r="PAC65"/>
      <c r="PAD65"/>
      <c r="PAE65"/>
      <c r="PAF65"/>
      <c r="PAG65"/>
      <c r="PAH65"/>
      <c r="PAI65"/>
      <c r="PAJ65"/>
      <c r="PAK65"/>
      <c r="PAL65"/>
      <c r="PAM65"/>
      <c r="PAN65"/>
      <c r="PAO65"/>
      <c r="PAP65"/>
      <c r="PAQ65"/>
      <c r="PAR65"/>
      <c r="PAS65"/>
      <c r="PAT65"/>
      <c r="PAU65"/>
      <c r="PAV65"/>
      <c r="PAW65"/>
      <c r="PAX65"/>
      <c r="PAY65"/>
      <c r="PAZ65"/>
      <c r="PBA65"/>
      <c r="PBB65"/>
      <c r="PBC65"/>
      <c r="PBD65"/>
      <c r="PBE65"/>
      <c r="PBF65"/>
      <c r="PBG65"/>
      <c r="PBH65"/>
      <c r="PBI65"/>
      <c r="PBJ65"/>
      <c r="PBK65"/>
      <c r="PBL65"/>
      <c r="PBM65"/>
      <c r="PBN65"/>
      <c r="PBO65"/>
      <c r="PBP65"/>
      <c r="PBQ65"/>
      <c r="PBR65"/>
      <c r="PBS65"/>
      <c r="PBT65"/>
      <c r="PBU65"/>
      <c r="PBV65"/>
      <c r="PBW65"/>
      <c r="PBX65"/>
      <c r="PBY65"/>
      <c r="PBZ65"/>
      <c r="PCA65"/>
      <c r="PCB65"/>
      <c r="PCC65"/>
      <c r="PCD65"/>
      <c r="PCE65"/>
      <c r="PCF65"/>
      <c r="PCG65"/>
      <c r="PCH65"/>
      <c r="PCI65"/>
      <c r="PCJ65"/>
      <c r="PCK65"/>
      <c r="PCL65"/>
      <c r="PCM65"/>
      <c r="PCN65"/>
      <c r="PCO65"/>
      <c r="PCP65"/>
      <c r="PCQ65"/>
      <c r="PCR65"/>
      <c r="PCS65"/>
      <c r="PCT65"/>
      <c r="PCU65"/>
      <c r="PCV65"/>
      <c r="PCW65"/>
      <c r="PCX65"/>
      <c r="PCY65"/>
      <c r="PCZ65"/>
      <c r="PDA65"/>
      <c r="PDB65"/>
      <c r="PDC65"/>
      <c r="PDD65"/>
      <c r="PDE65"/>
      <c r="PDF65"/>
      <c r="PDG65"/>
      <c r="PDH65"/>
      <c r="PDI65"/>
      <c r="PDJ65"/>
      <c r="PDK65"/>
      <c r="PDL65"/>
      <c r="PDM65"/>
      <c r="PDN65"/>
      <c r="PDO65"/>
      <c r="PDP65"/>
      <c r="PDQ65"/>
      <c r="PDR65"/>
      <c r="PDS65"/>
      <c r="PDT65"/>
      <c r="PDU65"/>
      <c r="PDV65"/>
      <c r="PDW65"/>
      <c r="PDX65"/>
      <c r="PDY65"/>
      <c r="PDZ65"/>
      <c r="PEA65"/>
      <c r="PEB65"/>
      <c r="PEC65"/>
      <c r="PED65"/>
      <c r="PEE65"/>
      <c r="PEF65"/>
      <c r="PEG65"/>
      <c r="PEH65"/>
      <c r="PEI65"/>
      <c r="PEJ65"/>
      <c r="PEK65"/>
      <c r="PEL65"/>
      <c r="PEM65"/>
      <c r="PEN65"/>
      <c r="PEO65"/>
      <c r="PEP65"/>
      <c r="PEQ65"/>
      <c r="PER65"/>
      <c r="PES65"/>
      <c r="PET65"/>
      <c r="PEU65"/>
      <c r="PEV65"/>
      <c r="PEW65"/>
      <c r="PEX65"/>
      <c r="PEY65"/>
      <c r="PEZ65"/>
      <c r="PFA65"/>
      <c r="PFB65"/>
      <c r="PFC65"/>
      <c r="PFD65"/>
      <c r="PFE65"/>
      <c r="PFF65"/>
      <c r="PFG65"/>
      <c r="PFH65"/>
      <c r="PFI65"/>
      <c r="PFJ65"/>
      <c r="PFK65"/>
      <c r="PFL65"/>
      <c r="PFM65"/>
      <c r="PFN65"/>
      <c r="PFO65"/>
      <c r="PFP65"/>
      <c r="PFQ65"/>
      <c r="PFR65"/>
      <c r="PFS65"/>
      <c r="PFT65"/>
      <c r="PFU65"/>
      <c r="PFV65"/>
      <c r="PFW65"/>
      <c r="PFX65"/>
      <c r="PFY65"/>
      <c r="PFZ65"/>
      <c r="PGA65"/>
      <c r="PGB65"/>
      <c r="PGC65"/>
      <c r="PGD65"/>
      <c r="PGE65"/>
      <c r="PGF65"/>
      <c r="PGG65"/>
      <c r="PGH65"/>
      <c r="PGI65"/>
      <c r="PGJ65"/>
      <c r="PGK65"/>
      <c r="PGL65"/>
      <c r="PGM65"/>
      <c r="PGN65"/>
      <c r="PGO65"/>
      <c r="PGP65"/>
      <c r="PGQ65"/>
      <c r="PGR65"/>
      <c r="PGS65"/>
      <c r="PGT65"/>
      <c r="PGU65"/>
      <c r="PGV65"/>
      <c r="PGW65"/>
      <c r="PGX65"/>
      <c r="PGY65"/>
      <c r="PGZ65"/>
      <c r="PHA65"/>
      <c r="PHB65"/>
      <c r="PHC65"/>
      <c r="PHD65"/>
      <c r="PHE65"/>
      <c r="PHF65"/>
      <c r="PHG65"/>
      <c r="PHH65"/>
      <c r="PHI65"/>
      <c r="PHJ65"/>
      <c r="PHK65"/>
      <c r="PHL65"/>
      <c r="PHM65"/>
      <c r="PHN65"/>
      <c r="PHO65"/>
      <c r="PHP65"/>
      <c r="PHQ65"/>
      <c r="PHR65"/>
      <c r="PHS65"/>
      <c r="PHT65"/>
      <c r="PHU65"/>
      <c r="PHV65"/>
      <c r="PHW65"/>
      <c r="PHX65"/>
      <c r="PHY65"/>
      <c r="PHZ65"/>
      <c r="PIA65"/>
      <c r="PIB65"/>
      <c r="PIC65"/>
      <c r="PID65"/>
      <c r="PIE65"/>
      <c r="PIF65"/>
      <c r="PIG65"/>
      <c r="PIH65"/>
      <c r="PII65"/>
      <c r="PIJ65"/>
      <c r="PIK65"/>
      <c r="PIL65"/>
      <c r="PIM65"/>
      <c r="PIN65"/>
      <c r="PIO65"/>
      <c r="PIP65"/>
      <c r="PIQ65"/>
      <c r="PIR65"/>
      <c r="PIS65"/>
      <c r="PIT65"/>
      <c r="PIU65"/>
      <c r="PIV65"/>
      <c r="PIW65"/>
      <c r="PIX65"/>
      <c r="PIY65"/>
      <c r="PIZ65"/>
      <c r="PJA65"/>
      <c r="PJB65"/>
      <c r="PJC65"/>
      <c r="PJD65"/>
      <c r="PJE65"/>
      <c r="PJF65"/>
      <c r="PJG65"/>
      <c r="PJH65"/>
      <c r="PJI65"/>
      <c r="PJJ65"/>
      <c r="PJK65"/>
      <c r="PJL65"/>
      <c r="PJM65"/>
      <c r="PJN65"/>
      <c r="PJO65"/>
      <c r="PJP65"/>
      <c r="PJQ65"/>
      <c r="PJR65"/>
      <c r="PJS65"/>
      <c r="PJT65"/>
      <c r="PJU65"/>
      <c r="PJV65"/>
      <c r="PJW65"/>
      <c r="PJX65"/>
      <c r="PJY65"/>
      <c r="PJZ65"/>
      <c r="PKA65"/>
      <c r="PKB65"/>
      <c r="PKC65"/>
      <c r="PKD65"/>
      <c r="PKE65"/>
      <c r="PKF65"/>
      <c r="PKG65"/>
      <c r="PKH65"/>
      <c r="PKI65"/>
      <c r="PKJ65"/>
      <c r="PKK65"/>
      <c r="PKL65"/>
      <c r="PKM65"/>
      <c r="PKN65"/>
      <c r="PKO65"/>
      <c r="PKP65"/>
      <c r="PKQ65"/>
      <c r="PKR65"/>
      <c r="PKS65"/>
      <c r="PKT65"/>
      <c r="PKU65"/>
      <c r="PKV65"/>
      <c r="PKW65"/>
      <c r="PKX65"/>
      <c r="PKY65"/>
      <c r="PKZ65"/>
      <c r="PLA65"/>
      <c r="PLB65"/>
      <c r="PLC65"/>
      <c r="PLD65"/>
      <c r="PLE65"/>
      <c r="PLF65"/>
      <c r="PLG65"/>
      <c r="PLH65"/>
      <c r="PLI65"/>
      <c r="PLJ65"/>
      <c r="PLK65"/>
      <c r="PLL65"/>
      <c r="PLM65"/>
      <c r="PLN65"/>
      <c r="PLO65"/>
      <c r="PLP65"/>
      <c r="PLQ65"/>
      <c r="PLR65"/>
      <c r="PLS65"/>
      <c r="PLT65"/>
      <c r="PLU65"/>
      <c r="PLV65"/>
      <c r="PLW65"/>
      <c r="PLX65"/>
      <c r="PLY65"/>
      <c r="PLZ65"/>
      <c r="PMA65"/>
      <c r="PMB65"/>
      <c r="PMC65"/>
      <c r="PMD65"/>
      <c r="PME65"/>
      <c r="PMF65"/>
      <c r="PMG65"/>
      <c r="PMH65"/>
      <c r="PMI65"/>
      <c r="PMJ65"/>
      <c r="PMK65"/>
      <c r="PML65"/>
      <c r="PMM65"/>
      <c r="PMN65"/>
      <c r="PMO65"/>
      <c r="PMP65"/>
      <c r="PMQ65"/>
      <c r="PMR65"/>
      <c r="PMS65"/>
      <c r="PMT65"/>
      <c r="PMU65"/>
      <c r="PMV65"/>
      <c r="PMW65"/>
      <c r="PMX65"/>
      <c r="PMY65"/>
      <c r="PMZ65"/>
      <c r="PNA65"/>
      <c r="PNB65"/>
      <c r="PNC65"/>
      <c r="PND65"/>
      <c r="PNE65"/>
      <c r="PNF65"/>
      <c r="PNG65"/>
      <c r="PNH65"/>
      <c r="PNI65"/>
      <c r="PNJ65"/>
      <c r="PNK65"/>
      <c r="PNL65"/>
      <c r="PNM65"/>
      <c r="PNN65"/>
      <c r="PNO65"/>
      <c r="PNP65"/>
      <c r="PNQ65"/>
      <c r="PNR65"/>
      <c r="PNS65"/>
      <c r="PNT65"/>
      <c r="PNU65"/>
      <c r="PNV65"/>
      <c r="PNW65"/>
      <c r="PNX65"/>
      <c r="PNY65"/>
      <c r="PNZ65"/>
      <c r="POA65"/>
      <c r="POB65"/>
      <c r="POC65"/>
      <c r="POD65"/>
      <c r="POE65"/>
      <c r="POF65"/>
      <c r="POG65"/>
      <c r="POH65"/>
      <c r="POI65"/>
      <c r="POJ65"/>
      <c r="POK65"/>
      <c r="POL65"/>
      <c r="POM65"/>
      <c r="PON65"/>
      <c r="POO65"/>
      <c r="POP65"/>
      <c r="POQ65"/>
      <c r="POR65"/>
      <c r="POS65"/>
      <c r="POT65"/>
      <c r="POU65"/>
      <c r="POV65"/>
      <c r="POW65"/>
      <c r="POX65"/>
      <c r="POY65"/>
      <c r="POZ65"/>
      <c r="PPA65"/>
      <c r="PPB65"/>
      <c r="PPC65"/>
      <c r="PPD65"/>
      <c r="PPE65"/>
      <c r="PPF65"/>
      <c r="PPG65"/>
      <c r="PPH65"/>
      <c r="PPI65"/>
      <c r="PPJ65"/>
      <c r="PPK65"/>
      <c r="PPL65"/>
      <c r="PPM65"/>
      <c r="PPN65"/>
      <c r="PPO65"/>
      <c r="PPP65"/>
      <c r="PPQ65"/>
      <c r="PPR65"/>
      <c r="PPS65"/>
      <c r="PPT65"/>
      <c r="PPU65"/>
      <c r="PPV65"/>
      <c r="PPW65"/>
      <c r="PPX65"/>
      <c r="PPY65"/>
      <c r="PPZ65"/>
      <c r="PQA65"/>
      <c r="PQB65"/>
      <c r="PQC65"/>
      <c r="PQD65"/>
      <c r="PQE65"/>
      <c r="PQF65"/>
      <c r="PQG65"/>
      <c r="PQH65"/>
      <c r="PQI65"/>
      <c r="PQJ65"/>
      <c r="PQK65"/>
      <c r="PQL65"/>
      <c r="PQM65"/>
      <c r="PQN65"/>
      <c r="PQO65"/>
      <c r="PQP65"/>
      <c r="PQQ65"/>
      <c r="PQR65"/>
      <c r="PQS65"/>
      <c r="PQT65"/>
      <c r="PQU65"/>
      <c r="PQV65"/>
      <c r="PQW65"/>
      <c r="PQX65"/>
      <c r="PQY65"/>
      <c r="PQZ65"/>
      <c r="PRA65"/>
      <c r="PRB65"/>
      <c r="PRC65"/>
      <c r="PRD65"/>
      <c r="PRE65"/>
      <c r="PRF65"/>
      <c r="PRG65"/>
      <c r="PRH65"/>
      <c r="PRI65"/>
      <c r="PRJ65"/>
      <c r="PRK65"/>
      <c r="PRL65"/>
      <c r="PRM65"/>
      <c r="PRN65"/>
      <c r="PRO65"/>
      <c r="PRP65"/>
      <c r="PRQ65"/>
      <c r="PRR65"/>
      <c r="PRS65"/>
      <c r="PRT65"/>
      <c r="PRU65"/>
      <c r="PRV65"/>
      <c r="PRW65"/>
      <c r="PRX65"/>
      <c r="PRY65"/>
      <c r="PRZ65"/>
      <c r="PSA65"/>
      <c r="PSB65"/>
      <c r="PSC65"/>
      <c r="PSD65"/>
      <c r="PSE65"/>
      <c r="PSF65"/>
      <c r="PSG65"/>
      <c r="PSH65"/>
      <c r="PSI65"/>
      <c r="PSJ65"/>
      <c r="PSK65"/>
      <c r="PSL65"/>
      <c r="PSM65"/>
      <c r="PSN65"/>
      <c r="PSO65"/>
      <c r="PSP65"/>
      <c r="PSQ65"/>
      <c r="PSR65"/>
      <c r="PSS65"/>
      <c r="PST65"/>
      <c r="PSU65"/>
      <c r="PSV65"/>
      <c r="PSW65"/>
      <c r="PSX65"/>
      <c r="PSY65"/>
      <c r="PSZ65"/>
      <c r="PTA65"/>
      <c r="PTB65"/>
      <c r="PTC65"/>
      <c r="PTD65"/>
      <c r="PTE65"/>
      <c r="PTF65"/>
      <c r="PTG65"/>
      <c r="PTH65"/>
      <c r="PTI65"/>
      <c r="PTJ65"/>
      <c r="PTK65"/>
      <c r="PTL65"/>
      <c r="PTM65"/>
      <c r="PTN65"/>
      <c r="PTO65"/>
      <c r="PTP65"/>
      <c r="PTQ65"/>
      <c r="PTR65"/>
      <c r="PTS65"/>
      <c r="PTT65"/>
      <c r="PTU65"/>
      <c r="PTV65"/>
      <c r="PTW65"/>
      <c r="PTX65"/>
      <c r="PTY65"/>
      <c r="PTZ65"/>
      <c r="PUA65"/>
      <c r="PUB65"/>
      <c r="PUC65"/>
      <c r="PUD65"/>
      <c r="PUE65"/>
      <c r="PUF65"/>
      <c r="PUG65"/>
      <c r="PUH65"/>
      <c r="PUI65"/>
      <c r="PUJ65"/>
      <c r="PUK65"/>
      <c r="PUL65"/>
      <c r="PUM65"/>
      <c r="PUN65"/>
      <c r="PUO65"/>
      <c r="PUP65"/>
      <c r="PUQ65"/>
      <c r="PUR65"/>
      <c r="PUS65"/>
      <c r="PUT65"/>
      <c r="PUU65"/>
      <c r="PUV65"/>
      <c r="PUW65"/>
      <c r="PUX65"/>
      <c r="PUY65"/>
      <c r="PUZ65"/>
      <c r="PVA65"/>
      <c r="PVB65"/>
      <c r="PVC65"/>
      <c r="PVD65"/>
      <c r="PVE65"/>
      <c r="PVF65"/>
      <c r="PVG65"/>
      <c r="PVH65"/>
      <c r="PVI65"/>
      <c r="PVJ65"/>
      <c r="PVK65"/>
      <c r="PVL65"/>
      <c r="PVM65"/>
      <c r="PVN65"/>
      <c r="PVO65"/>
      <c r="PVP65"/>
      <c r="PVQ65"/>
      <c r="PVR65"/>
      <c r="PVS65"/>
      <c r="PVT65"/>
      <c r="PVU65"/>
      <c r="PVV65"/>
      <c r="PVW65"/>
      <c r="PVX65"/>
      <c r="PVY65"/>
      <c r="PVZ65"/>
      <c r="PWA65"/>
      <c r="PWB65"/>
      <c r="PWC65"/>
      <c r="PWD65"/>
      <c r="PWE65"/>
      <c r="PWF65"/>
      <c r="PWG65"/>
      <c r="PWH65"/>
      <c r="PWI65"/>
      <c r="PWJ65"/>
      <c r="PWK65"/>
      <c r="PWL65"/>
      <c r="PWM65"/>
      <c r="PWN65"/>
      <c r="PWO65"/>
      <c r="PWP65"/>
      <c r="PWQ65"/>
      <c r="PWR65"/>
      <c r="PWS65"/>
      <c r="PWT65"/>
      <c r="PWU65"/>
      <c r="PWV65"/>
      <c r="PWW65"/>
      <c r="PWX65"/>
      <c r="PWY65"/>
      <c r="PWZ65"/>
      <c r="PXA65"/>
      <c r="PXB65"/>
      <c r="PXC65"/>
      <c r="PXD65"/>
      <c r="PXE65"/>
      <c r="PXF65"/>
      <c r="PXG65"/>
      <c r="PXH65"/>
      <c r="PXI65"/>
      <c r="PXJ65"/>
      <c r="PXK65"/>
      <c r="PXL65"/>
      <c r="PXM65"/>
      <c r="PXN65"/>
      <c r="PXO65"/>
      <c r="PXP65"/>
      <c r="PXQ65"/>
      <c r="PXR65"/>
      <c r="PXS65"/>
      <c r="PXT65"/>
      <c r="PXU65"/>
      <c r="PXV65"/>
      <c r="PXW65"/>
      <c r="PXX65"/>
      <c r="PXY65"/>
      <c r="PXZ65"/>
      <c r="PYA65"/>
      <c r="PYB65"/>
      <c r="PYC65"/>
      <c r="PYD65"/>
      <c r="PYE65"/>
      <c r="PYF65"/>
      <c r="PYG65"/>
      <c r="PYH65"/>
      <c r="PYI65"/>
      <c r="PYJ65"/>
      <c r="PYK65"/>
      <c r="PYL65"/>
      <c r="PYM65"/>
      <c r="PYN65"/>
      <c r="PYO65"/>
      <c r="PYP65"/>
      <c r="PYQ65"/>
      <c r="PYR65"/>
      <c r="PYS65"/>
      <c r="PYT65"/>
      <c r="PYU65"/>
      <c r="PYV65"/>
      <c r="PYW65"/>
      <c r="PYX65"/>
      <c r="PYY65"/>
      <c r="PYZ65"/>
      <c r="PZA65"/>
      <c r="PZB65"/>
      <c r="PZC65"/>
      <c r="PZD65"/>
      <c r="PZE65"/>
      <c r="PZF65"/>
      <c r="PZG65"/>
      <c r="PZH65"/>
      <c r="PZI65"/>
      <c r="PZJ65"/>
      <c r="PZK65"/>
      <c r="PZL65"/>
      <c r="PZM65"/>
      <c r="PZN65"/>
      <c r="PZO65"/>
      <c r="PZP65"/>
      <c r="PZQ65"/>
      <c r="PZR65"/>
      <c r="PZS65"/>
      <c r="PZT65"/>
      <c r="PZU65"/>
      <c r="PZV65"/>
      <c r="PZW65"/>
      <c r="PZX65"/>
      <c r="PZY65"/>
      <c r="PZZ65"/>
      <c r="QAA65"/>
      <c r="QAB65"/>
      <c r="QAC65"/>
      <c r="QAD65"/>
      <c r="QAE65"/>
      <c r="QAF65"/>
      <c r="QAG65"/>
      <c r="QAH65"/>
      <c r="QAI65"/>
      <c r="QAJ65"/>
      <c r="QAK65"/>
      <c r="QAL65"/>
      <c r="QAM65"/>
      <c r="QAN65"/>
      <c r="QAO65"/>
      <c r="QAP65"/>
      <c r="QAQ65"/>
      <c r="QAR65"/>
      <c r="QAS65"/>
      <c r="QAT65"/>
      <c r="QAU65"/>
      <c r="QAV65"/>
      <c r="QAW65"/>
      <c r="QAX65"/>
      <c r="QAY65"/>
      <c r="QAZ65"/>
      <c r="QBA65"/>
      <c r="QBB65"/>
      <c r="QBC65"/>
      <c r="QBD65"/>
      <c r="QBE65"/>
      <c r="QBF65"/>
      <c r="QBG65"/>
      <c r="QBH65"/>
      <c r="QBI65"/>
      <c r="QBJ65"/>
      <c r="QBK65"/>
      <c r="QBL65"/>
      <c r="QBM65"/>
      <c r="QBN65"/>
      <c r="QBO65"/>
      <c r="QBP65"/>
      <c r="QBQ65"/>
      <c r="QBR65"/>
      <c r="QBS65"/>
      <c r="QBT65"/>
      <c r="QBU65"/>
      <c r="QBV65"/>
      <c r="QBW65"/>
      <c r="QBX65"/>
      <c r="QBY65"/>
      <c r="QBZ65"/>
      <c r="QCA65"/>
      <c r="QCB65"/>
      <c r="QCC65"/>
      <c r="QCD65"/>
      <c r="QCE65"/>
      <c r="QCF65"/>
      <c r="QCG65"/>
      <c r="QCH65"/>
      <c r="QCI65"/>
      <c r="QCJ65"/>
      <c r="QCK65"/>
      <c r="QCL65"/>
      <c r="QCM65"/>
      <c r="QCN65"/>
      <c r="QCO65"/>
      <c r="QCP65"/>
      <c r="QCQ65"/>
      <c r="QCR65"/>
      <c r="QCS65"/>
      <c r="QCT65"/>
      <c r="QCU65"/>
      <c r="QCV65"/>
      <c r="QCW65"/>
      <c r="QCX65"/>
      <c r="QCY65"/>
      <c r="QCZ65"/>
      <c r="QDA65"/>
      <c r="QDB65"/>
      <c r="QDC65"/>
      <c r="QDD65"/>
      <c r="QDE65"/>
      <c r="QDF65"/>
      <c r="QDG65"/>
      <c r="QDH65"/>
      <c r="QDI65"/>
      <c r="QDJ65"/>
      <c r="QDK65"/>
      <c r="QDL65"/>
      <c r="QDM65"/>
      <c r="QDN65"/>
      <c r="QDO65"/>
      <c r="QDP65"/>
      <c r="QDQ65"/>
      <c r="QDR65"/>
      <c r="QDS65"/>
      <c r="QDT65"/>
      <c r="QDU65"/>
      <c r="QDV65"/>
      <c r="QDW65"/>
      <c r="QDX65"/>
      <c r="QDY65"/>
      <c r="QDZ65"/>
      <c r="QEA65"/>
      <c r="QEB65"/>
      <c r="QEC65"/>
      <c r="QED65"/>
      <c r="QEE65"/>
      <c r="QEF65"/>
      <c r="QEG65"/>
      <c r="QEH65"/>
      <c r="QEI65"/>
      <c r="QEJ65"/>
      <c r="QEK65"/>
      <c r="QEL65"/>
      <c r="QEM65"/>
      <c r="QEN65"/>
      <c r="QEO65"/>
      <c r="QEP65"/>
      <c r="QEQ65"/>
      <c r="QER65"/>
      <c r="QES65"/>
      <c r="QET65"/>
      <c r="QEU65"/>
      <c r="QEV65"/>
      <c r="QEW65"/>
      <c r="QEX65"/>
      <c r="QEY65"/>
      <c r="QEZ65"/>
      <c r="QFA65"/>
      <c r="QFB65"/>
      <c r="QFC65"/>
      <c r="QFD65"/>
      <c r="QFE65"/>
      <c r="QFF65"/>
      <c r="QFG65"/>
      <c r="QFH65"/>
      <c r="QFI65"/>
      <c r="QFJ65"/>
      <c r="QFK65"/>
      <c r="QFL65"/>
      <c r="QFM65"/>
      <c r="QFN65"/>
      <c r="QFO65"/>
      <c r="QFP65"/>
      <c r="QFQ65"/>
      <c r="QFR65"/>
      <c r="QFS65"/>
      <c r="QFT65"/>
      <c r="QFU65"/>
      <c r="QFV65"/>
      <c r="QFW65"/>
      <c r="QFX65"/>
      <c r="QFY65"/>
      <c r="QFZ65"/>
      <c r="QGA65"/>
      <c r="QGB65"/>
      <c r="QGC65"/>
      <c r="QGD65"/>
      <c r="QGE65"/>
      <c r="QGF65"/>
      <c r="QGG65"/>
      <c r="QGH65"/>
      <c r="QGI65"/>
      <c r="QGJ65"/>
      <c r="QGK65"/>
      <c r="QGL65"/>
      <c r="QGM65"/>
      <c r="QGN65"/>
      <c r="QGO65"/>
      <c r="QGP65"/>
      <c r="QGQ65"/>
      <c r="QGR65"/>
      <c r="QGS65"/>
      <c r="QGT65"/>
      <c r="QGU65"/>
      <c r="QGV65"/>
      <c r="QGW65"/>
      <c r="QGX65"/>
      <c r="QGY65"/>
      <c r="QGZ65"/>
      <c r="QHA65"/>
      <c r="QHB65"/>
      <c r="QHC65"/>
      <c r="QHD65"/>
      <c r="QHE65"/>
      <c r="QHF65"/>
      <c r="QHG65"/>
      <c r="QHH65"/>
      <c r="QHI65"/>
      <c r="QHJ65"/>
      <c r="QHK65"/>
      <c r="QHL65"/>
      <c r="QHM65"/>
      <c r="QHN65"/>
      <c r="QHO65"/>
      <c r="QHP65"/>
      <c r="QHQ65"/>
      <c r="QHR65"/>
      <c r="QHS65"/>
      <c r="QHT65"/>
      <c r="QHU65"/>
      <c r="QHV65"/>
      <c r="QHW65"/>
      <c r="QHX65"/>
      <c r="QHY65"/>
      <c r="QHZ65"/>
      <c r="QIA65"/>
      <c r="QIB65"/>
      <c r="QIC65"/>
      <c r="QID65"/>
      <c r="QIE65"/>
      <c r="QIF65"/>
      <c r="QIG65"/>
      <c r="QIH65"/>
      <c r="QII65"/>
      <c r="QIJ65"/>
      <c r="QIK65"/>
      <c r="QIL65"/>
      <c r="QIM65"/>
      <c r="QIN65"/>
      <c r="QIO65"/>
      <c r="QIP65"/>
      <c r="QIQ65"/>
      <c r="QIR65"/>
      <c r="QIS65"/>
      <c r="QIT65"/>
      <c r="QIU65"/>
      <c r="QIV65"/>
      <c r="QIW65"/>
      <c r="QIX65"/>
      <c r="QIY65"/>
      <c r="QIZ65"/>
      <c r="QJA65"/>
      <c r="QJB65"/>
      <c r="QJC65"/>
      <c r="QJD65"/>
      <c r="QJE65"/>
      <c r="QJF65"/>
      <c r="QJG65"/>
      <c r="QJH65"/>
      <c r="QJI65"/>
      <c r="QJJ65"/>
      <c r="QJK65"/>
      <c r="QJL65"/>
      <c r="QJM65"/>
      <c r="QJN65"/>
      <c r="QJO65"/>
      <c r="QJP65"/>
      <c r="QJQ65"/>
      <c r="QJR65"/>
      <c r="QJS65"/>
      <c r="QJT65"/>
      <c r="QJU65"/>
      <c r="QJV65"/>
      <c r="QJW65"/>
      <c r="QJX65"/>
      <c r="QJY65"/>
      <c r="QJZ65"/>
      <c r="QKA65"/>
      <c r="QKB65"/>
      <c r="QKC65"/>
      <c r="QKD65"/>
      <c r="QKE65"/>
      <c r="QKF65"/>
      <c r="QKG65"/>
      <c r="QKH65"/>
      <c r="QKI65"/>
      <c r="QKJ65"/>
      <c r="QKK65"/>
      <c r="QKL65"/>
      <c r="QKM65"/>
      <c r="QKN65"/>
      <c r="QKO65"/>
      <c r="QKP65"/>
      <c r="QKQ65"/>
      <c r="QKR65"/>
      <c r="QKS65"/>
      <c r="QKT65"/>
      <c r="QKU65"/>
      <c r="QKV65"/>
      <c r="QKW65"/>
      <c r="QKX65"/>
      <c r="QKY65"/>
      <c r="QKZ65"/>
      <c r="QLA65"/>
      <c r="QLB65"/>
      <c r="QLC65"/>
      <c r="QLD65"/>
      <c r="QLE65"/>
      <c r="QLF65"/>
      <c r="QLG65"/>
      <c r="QLH65"/>
      <c r="QLI65"/>
      <c r="QLJ65"/>
      <c r="QLK65"/>
      <c r="QLL65"/>
      <c r="QLM65"/>
      <c r="QLN65"/>
      <c r="QLO65"/>
      <c r="QLP65"/>
      <c r="QLQ65"/>
      <c r="QLR65"/>
      <c r="QLS65"/>
      <c r="QLT65"/>
      <c r="QLU65"/>
      <c r="QLV65"/>
      <c r="QLW65"/>
      <c r="QLX65"/>
      <c r="QLY65"/>
      <c r="QLZ65"/>
      <c r="QMA65"/>
      <c r="QMB65"/>
      <c r="QMC65"/>
      <c r="QMD65"/>
      <c r="QME65"/>
      <c r="QMF65"/>
      <c r="QMG65"/>
      <c r="QMH65"/>
      <c r="QMI65"/>
      <c r="QMJ65"/>
      <c r="QMK65"/>
      <c r="QML65"/>
      <c r="QMM65"/>
      <c r="QMN65"/>
      <c r="QMO65"/>
      <c r="QMP65"/>
      <c r="QMQ65"/>
      <c r="QMR65"/>
      <c r="QMS65"/>
      <c r="QMT65"/>
      <c r="QMU65"/>
      <c r="QMV65"/>
      <c r="QMW65"/>
      <c r="QMX65"/>
      <c r="QMY65"/>
      <c r="QMZ65"/>
      <c r="QNA65"/>
      <c r="QNB65"/>
      <c r="QNC65"/>
      <c r="QND65"/>
      <c r="QNE65"/>
      <c r="QNF65"/>
      <c r="QNG65"/>
      <c r="QNH65"/>
      <c r="QNI65"/>
      <c r="QNJ65"/>
      <c r="QNK65"/>
      <c r="QNL65"/>
      <c r="QNM65"/>
      <c r="QNN65"/>
      <c r="QNO65"/>
      <c r="QNP65"/>
      <c r="QNQ65"/>
      <c r="QNR65"/>
      <c r="QNS65"/>
      <c r="QNT65"/>
      <c r="QNU65"/>
      <c r="QNV65"/>
      <c r="QNW65"/>
      <c r="QNX65"/>
      <c r="QNY65"/>
      <c r="QNZ65"/>
      <c r="QOA65"/>
      <c r="QOB65"/>
      <c r="QOC65"/>
      <c r="QOD65"/>
      <c r="QOE65"/>
      <c r="QOF65"/>
      <c r="QOG65"/>
      <c r="QOH65"/>
      <c r="QOI65"/>
      <c r="QOJ65"/>
      <c r="QOK65"/>
      <c r="QOL65"/>
      <c r="QOM65"/>
      <c r="QON65"/>
      <c r="QOO65"/>
      <c r="QOP65"/>
      <c r="QOQ65"/>
      <c r="QOR65"/>
      <c r="QOS65"/>
      <c r="QOT65"/>
      <c r="QOU65"/>
      <c r="QOV65"/>
      <c r="QOW65"/>
      <c r="QOX65"/>
      <c r="QOY65"/>
      <c r="QOZ65"/>
      <c r="QPA65"/>
      <c r="QPB65"/>
      <c r="QPC65"/>
      <c r="QPD65"/>
      <c r="QPE65"/>
      <c r="QPF65"/>
      <c r="QPG65"/>
      <c r="QPH65"/>
      <c r="QPI65"/>
      <c r="QPJ65"/>
      <c r="QPK65"/>
      <c r="QPL65"/>
      <c r="QPM65"/>
      <c r="QPN65"/>
      <c r="QPO65"/>
      <c r="QPP65"/>
      <c r="QPQ65"/>
      <c r="QPR65"/>
      <c r="QPS65"/>
      <c r="QPT65"/>
      <c r="QPU65"/>
      <c r="QPV65"/>
      <c r="QPW65"/>
      <c r="QPX65"/>
      <c r="QPY65"/>
      <c r="QPZ65"/>
      <c r="QQA65"/>
      <c r="QQB65"/>
      <c r="QQC65"/>
      <c r="QQD65"/>
      <c r="QQE65"/>
      <c r="QQF65"/>
      <c r="QQG65"/>
      <c r="QQH65"/>
      <c r="QQI65"/>
      <c r="QQJ65"/>
      <c r="QQK65"/>
      <c r="QQL65"/>
      <c r="QQM65"/>
      <c r="QQN65"/>
      <c r="QQO65"/>
      <c r="QQP65"/>
      <c r="QQQ65"/>
      <c r="QQR65"/>
      <c r="QQS65"/>
      <c r="QQT65"/>
      <c r="QQU65"/>
      <c r="QQV65"/>
      <c r="QQW65"/>
      <c r="QQX65"/>
      <c r="QQY65"/>
      <c r="QQZ65"/>
      <c r="QRA65"/>
      <c r="QRB65"/>
      <c r="QRC65"/>
      <c r="QRD65"/>
      <c r="QRE65"/>
      <c r="QRF65"/>
      <c r="QRG65"/>
      <c r="QRH65"/>
      <c r="QRI65"/>
      <c r="QRJ65"/>
      <c r="QRK65"/>
      <c r="QRL65"/>
      <c r="QRM65"/>
      <c r="QRN65"/>
      <c r="QRO65"/>
      <c r="QRP65"/>
      <c r="QRQ65"/>
      <c r="QRR65"/>
      <c r="QRS65"/>
      <c r="QRT65"/>
      <c r="QRU65"/>
      <c r="QRV65"/>
      <c r="QRW65"/>
      <c r="QRX65"/>
      <c r="QRY65"/>
      <c r="QRZ65"/>
      <c r="QSA65"/>
      <c r="QSB65"/>
      <c r="QSC65"/>
      <c r="QSD65"/>
      <c r="QSE65"/>
      <c r="QSF65"/>
      <c r="QSG65"/>
      <c r="QSH65"/>
      <c r="QSI65"/>
      <c r="QSJ65"/>
      <c r="QSK65"/>
      <c r="QSL65"/>
      <c r="QSM65"/>
      <c r="QSN65"/>
      <c r="QSO65"/>
      <c r="QSP65"/>
      <c r="QSQ65"/>
      <c r="QSR65"/>
      <c r="QSS65"/>
      <c r="QST65"/>
      <c r="QSU65"/>
      <c r="QSV65"/>
      <c r="QSW65"/>
      <c r="QSX65"/>
      <c r="QSY65"/>
      <c r="QSZ65"/>
      <c r="QTA65"/>
      <c r="QTB65"/>
      <c r="QTC65"/>
      <c r="QTD65"/>
      <c r="QTE65"/>
      <c r="QTF65"/>
      <c r="QTG65"/>
      <c r="QTH65"/>
      <c r="QTI65"/>
      <c r="QTJ65"/>
      <c r="QTK65"/>
      <c r="QTL65"/>
      <c r="QTM65"/>
      <c r="QTN65"/>
      <c r="QTO65"/>
      <c r="QTP65"/>
      <c r="QTQ65"/>
      <c r="QTR65"/>
      <c r="QTS65"/>
      <c r="QTT65"/>
      <c r="QTU65"/>
      <c r="QTV65"/>
      <c r="QTW65"/>
      <c r="QTX65"/>
      <c r="QTY65"/>
      <c r="QTZ65"/>
      <c r="QUA65"/>
      <c r="QUB65"/>
      <c r="QUC65"/>
      <c r="QUD65"/>
      <c r="QUE65"/>
      <c r="QUF65"/>
      <c r="QUG65"/>
      <c r="QUH65"/>
      <c r="QUI65"/>
      <c r="QUJ65"/>
      <c r="QUK65"/>
      <c r="QUL65"/>
      <c r="QUM65"/>
      <c r="QUN65"/>
      <c r="QUO65"/>
      <c r="QUP65"/>
      <c r="QUQ65"/>
      <c r="QUR65"/>
      <c r="QUS65"/>
      <c r="QUT65"/>
      <c r="QUU65"/>
      <c r="QUV65"/>
      <c r="QUW65"/>
      <c r="QUX65"/>
      <c r="QUY65"/>
      <c r="QUZ65"/>
      <c r="QVA65"/>
      <c r="QVB65"/>
      <c r="QVC65"/>
      <c r="QVD65"/>
      <c r="QVE65"/>
      <c r="QVF65"/>
      <c r="QVG65"/>
      <c r="QVH65"/>
      <c r="QVI65"/>
      <c r="QVJ65"/>
      <c r="QVK65"/>
      <c r="QVL65"/>
      <c r="QVM65"/>
      <c r="QVN65"/>
      <c r="QVO65"/>
      <c r="QVP65"/>
      <c r="QVQ65"/>
      <c r="QVR65"/>
      <c r="QVS65"/>
      <c r="QVT65"/>
      <c r="QVU65"/>
      <c r="QVV65"/>
      <c r="QVW65"/>
      <c r="QVX65"/>
      <c r="QVY65"/>
      <c r="QVZ65"/>
      <c r="QWA65"/>
      <c r="QWB65"/>
      <c r="QWC65"/>
      <c r="QWD65"/>
      <c r="QWE65"/>
      <c r="QWF65"/>
      <c r="QWG65"/>
      <c r="QWH65"/>
      <c r="QWI65"/>
      <c r="QWJ65"/>
      <c r="QWK65"/>
      <c r="QWL65"/>
      <c r="QWM65"/>
      <c r="QWN65"/>
      <c r="QWO65"/>
      <c r="QWP65"/>
      <c r="QWQ65"/>
      <c r="QWR65"/>
      <c r="QWS65"/>
      <c r="QWT65"/>
      <c r="QWU65"/>
      <c r="QWV65"/>
      <c r="QWW65"/>
      <c r="QWX65"/>
      <c r="QWY65"/>
      <c r="QWZ65"/>
      <c r="QXA65"/>
      <c r="QXB65"/>
      <c r="QXC65"/>
      <c r="QXD65"/>
      <c r="QXE65"/>
      <c r="QXF65"/>
      <c r="QXG65"/>
      <c r="QXH65"/>
      <c r="QXI65"/>
      <c r="QXJ65"/>
      <c r="QXK65"/>
      <c r="QXL65"/>
      <c r="QXM65"/>
      <c r="QXN65"/>
      <c r="QXO65"/>
      <c r="QXP65"/>
      <c r="QXQ65"/>
      <c r="QXR65"/>
      <c r="QXS65"/>
      <c r="QXT65"/>
      <c r="QXU65"/>
      <c r="QXV65"/>
      <c r="QXW65"/>
      <c r="QXX65"/>
      <c r="QXY65"/>
      <c r="QXZ65"/>
      <c r="QYA65"/>
      <c r="QYB65"/>
      <c r="QYC65"/>
      <c r="QYD65"/>
      <c r="QYE65"/>
      <c r="QYF65"/>
      <c r="QYG65"/>
      <c r="QYH65"/>
      <c r="QYI65"/>
      <c r="QYJ65"/>
      <c r="QYK65"/>
      <c r="QYL65"/>
      <c r="QYM65"/>
      <c r="QYN65"/>
      <c r="QYO65"/>
      <c r="QYP65"/>
      <c r="QYQ65"/>
      <c r="QYR65"/>
      <c r="QYS65"/>
      <c r="QYT65"/>
      <c r="QYU65"/>
      <c r="QYV65"/>
      <c r="QYW65"/>
      <c r="QYX65"/>
      <c r="QYY65"/>
      <c r="QYZ65"/>
      <c r="QZA65"/>
      <c r="QZB65"/>
      <c r="QZC65"/>
      <c r="QZD65"/>
      <c r="QZE65"/>
      <c r="QZF65"/>
      <c r="QZG65"/>
      <c r="QZH65"/>
      <c r="QZI65"/>
      <c r="QZJ65"/>
      <c r="QZK65"/>
      <c r="QZL65"/>
      <c r="QZM65"/>
      <c r="QZN65"/>
      <c r="QZO65"/>
      <c r="QZP65"/>
      <c r="QZQ65"/>
      <c r="QZR65"/>
      <c r="QZS65"/>
      <c r="QZT65"/>
      <c r="QZU65"/>
      <c r="QZV65"/>
      <c r="QZW65"/>
      <c r="QZX65"/>
      <c r="QZY65"/>
      <c r="QZZ65"/>
      <c r="RAA65"/>
      <c r="RAB65"/>
      <c r="RAC65"/>
      <c r="RAD65"/>
      <c r="RAE65"/>
      <c r="RAF65"/>
      <c r="RAG65"/>
      <c r="RAH65"/>
      <c r="RAI65"/>
      <c r="RAJ65"/>
      <c r="RAK65"/>
      <c r="RAL65"/>
      <c r="RAM65"/>
      <c r="RAN65"/>
      <c r="RAO65"/>
      <c r="RAP65"/>
      <c r="RAQ65"/>
      <c r="RAR65"/>
      <c r="RAS65"/>
      <c r="RAT65"/>
      <c r="RAU65"/>
      <c r="RAV65"/>
      <c r="RAW65"/>
      <c r="RAX65"/>
      <c r="RAY65"/>
      <c r="RAZ65"/>
      <c r="RBA65"/>
      <c r="RBB65"/>
      <c r="RBC65"/>
      <c r="RBD65"/>
      <c r="RBE65"/>
      <c r="RBF65"/>
      <c r="RBG65"/>
      <c r="RBH65"/>
      <c r="RBI65"/>
      <c r="RBJ65"/>
      <c r="RBK65"/>
      <c r="RBL65"/>
      <c r="RBM65"/>
      <c r="RBN65"/>
      <c r="RBO65"/>
      <c r="RBP65"/>
      <c r="RBQ65"/>
      <c r="RBR65"/>
      <c r="RBS65"/>
      <c r="RBT65"/>
      <c r="RBU65"/>
      <c r="RBV65"/>
      <c r="RBW65"/>
      <c r="RBX65"/>
      <c r="RBY65"/>
      <c r="RBZ65"/>
      <c r="RCA65"/>
      <c r="RCB65"/>
      <c r="RCC65"/>
      <c r="RCD65"/>
      <c r="RCE65"/>
      <c r="RCF65"/>
      <c r="RCG65"/>
      <c r="RCH65"/>
      <c r="RCI65"/>
      <c r="RCJ65"/>
      <c r="RCK65"/>
      <c r="RCL65"/>
      <c r="RCM65"/>
      <c r="RCN65"/>
      <c r="RCO65"/>
      <c r="RCP65"/>
      <c r="RCQ65"/>
      <c r="RCR65"/>
      <c r="RCS65"/>
      <c r="RCT65"/>
      <c r="RCU65"/>
      <c r="RCV65"/>
      <c r="RCW65"/>
      <c r="RCX65"/>
      <c r="RCY65"/>
      <c r="RCZ65"/>
      <c r="RDA65"/>
      <c r="RDB65"/>
      <c r="RDC65"/>
      <c r="RDD65"/>
      <c r="RDE65"/>
      <c r="RDF65"/>
      <c r="RDG65"/>
      <c r="RDH65"/>
      <c r="RDI65"/>
      <c r="RDJ65"/>
      <c r="RDK65"/>
      <c r="RDL65"/>
      <c r="RDM65"/>
      <c r="RDN65"/>
      <c r="RDO65"/>
      <c r="RDP65"/>
      <c r="RDQ65"/>
      <c r="RDR65"/>
      <c r="RDS65"/>
      <c r="RDT65"/>
      <c r="RDU65"/>
      <c r="RDV65"/>
      <c r="RDW65"/>
      <c r="RDX65"/>
      <c r="RDY65"/>
      <c r="RDZ65"/>
      <c r="REA65"/>
      <c r="REB65"/>
      <c r="REC65"/>
      <c r="RED65"/>
      <c r="REE65"/>
      <c r="REF65"/>
      <c r="REG65"/>
      <c r="REH65"/>
      <c r="REI65"/>
      <c r="REJ65"/>
      <c r="REK65"/>
      <c r="REL65"/>
      <c r="REM65"/>
      <c r="REN65"/>
      <c r="REO65"/>
      <c r="REP65"/>
      <c r="REQ65"/>
      <c r="RER65"/>
      <c r="RES65"/>
      <c r="RET65"/>
      <c r="REU65"/>
      <c r="REV65"/>
      <c r="REW65"/>
      <c r="REX65"/>
      <c r="REY65"/>
      <c r="REZ65"/>
      <c r="RFA65"/>
      <c r="RFB65"/>
      <c r="RFC65"/>
      <c r="RFD65"/>
      <c r="RFE65"/>
      <c r="RFF65"/>
      <c r="RFG65"/>
      <c r="RFH65"/>
      <c r="RFI65"/>
      <c r="RFJ65"/>
      <c r="RFK65"/>
      <c r="RFL65"/>
      <c r="RFM65"/>
      <c r="RFN65"/>
      <c r="RFO65"/>
      <c r="RFP65"/>
      <c r="RFQ65"/>
      <c r="RFR65"/>
      <c r="RFS65"/>
      <c r="RFT65"/>
      <c r="RFU65"/>
      <c r="RFV65"/>
      <c r="RFW65"/>
      <c r="RFX65"/>
      <c r="RFY65"/>
      <c r="RFZ65"/>
      <c r="RGA65"/>
      <c r="RGB65"/>
      <c r="RGC65"/>
      <c r="RGD65"/>
      <c r="RGE65"/>
      <c r="RGF65"/>
      <c r="RGG65"/>
      <c r="RGH65"/>
      <c r="RGI65"/>
      <c r="RGJ65"/>
      <c r="RGK65"/>
      <c r="RGL65"/>
      <c r="RGM65"/>
      <c r="RGN65"/>
      <c r="RGO65"/>
      <c r="RGP65"/>
      <c r="RGQ65"/>
      <c r="RGR65"/>
      <c r="RGS65"/>
      <c r="RGT65"/>
      <c r="RGU65"/>
      <c r="RGV65"/>
      <c r="RGW65"/>
      <c r="RGX65"/>
      <c r="RGY65"/>
      <c r="RGZ65"/>
      <c r="RHA65"/>
      <c r="RHB65"/>
      <c r="RHC65"/>
      <c r="RHD65"/>
      <c r="RHE65"/>
      <c r="RHF65"/>
      <c r="RHG65"/>
      <c r="RHH65"/>
      <c r="RHI65"/>
      <c r="RHJ65"/>
      <c r="RHK65"/>
      <c r="RHL65"/>
      <c r="RHM65"/>
      <c r="RHN65"/>
      <c r="RHO65"/>
      <c r="RHP65"/>
      <c r="RHQ65"/>
      <c r="RHR65"/>
      <c r="RHS65"/>
      <c r="RHT65"/>
      <c r="RHU65"/>
      <c r="RHV65"/>
      <c r="RHW65"/>
      <c r="RHX65"/>
      <c r="RHY65"/>
      <c r="RHZ65"/>
      <c r="RIA65"/>
      <c r="RIB65"/>
      <c r="RIC65"/>
      <c r="RID65"/>
      <c r="RIE65"/>
      <c r="RIF65"/>
      <c r="RIG65"/>
      <c r="RIH65"/>
      <c r="RII65"/>
      <c r="RIJ65"/>
      <c r="RIK65"/>
      <c r="RIL65"/>
      <c r="RIM65"/>
      <c r="RIN65"/>
      <c r="RIO65"/>
      <c r="RIP65"/>
      <c r="RIQ65"/>
      <c r="RIR65"/>
      <c r="RIS65"/>
      <c r="RIT65"/>
      <c r="RIU65"/>
      <c r="RIV65"/>
      <c r="RIW65"/>
      <c r="RIX65"/>
      <c r="RIY65"/>
      <c r="RIZ65"/>
      <c r="RJA65"/>
      <c r="RJB65"/>
      <c r="RJC65"/>
      <c r="RJD65"/>
      <c r="RJE65"/>
      <c r="RJF65"/>
      <c r="RJG65"/>
      <c r="RJH65"/>
      <c r="RJI65"/>
      <c r="RJJ65"/>
      <c r="RJK65"/>
      <c r="RJL65"/>
      <c r="RJM65"/>
      <c r="RJN65"/>
      <c r="RJO65"/>
      <c r="RJP65"/>
      <c r="RJQ65"/>
      <c r="RJR65"/>
      <c r="RJS65"/>
      <c r="RJT65"/>
      <c r="RJU65"/>
      <c r="RJV65"/>
      <c r="RJW65"/>
      <c r="RJX65"/>
      <c r="RJY65"/>
      <c r="RJZ65"/>
      <c r="RKA65"/>
      <c r="RKB65"/>
      <c r="RKC65"/>
      <c r="RKD65"/>
      <c r="RKE65"/>
      <c r="RKF65"/>
      <c r="RKG65"/>
      <c r="RKH65"/>
      <c r="RKI65"/>
      <c r="RKJ65"/>
      <c r="RKK65"/>
      <c r="RKL65"/>
      <c r="RKM65"/>
      <c r="RKN65"/>
      <c r="RKO65"/>
      <c r="RKP65"/>
      <c r="RKQ65"/>
      <c r="RKR65"/>
      <c r="RKS65"/>
      <c r="RKT65"/>
      <c r="RKU65"/>
      <c r="RKV65"/>
      <c r="RKW65"/>
      <c r="RKX65"/>
      <c r="RKY65"/>
      <c r="RKZ65"/>
      <c r="RLA65"/>
      <c r="RLB65"/>
      <c r="RLC65"/>
      <c r="RLD65"/>
      <c r="RLE65"/>
      <c r="RLF65"/>
      <c r="RLG65"/>
      <c r="RLH65"/>
      <c r="RLI65"/>
      <c r="RLJ65"/>
      <c r="RLK65"/>
      <c r="RLL65"/>
      <c r="RLM65"/>
      <c r="RLN65"/>
      <c r="RLO65"/>
      <c r="RLP65"/>
      <c r="RLQ65"/>
      <c r="RLR65"/>
      <c r="RLS65"/>
      <c r="RLT65"/>
      <c r="RLU65"/>
      <c r="RLV65"/>
      <c r="RLW65"/>
      <c r="RLX65"/>
      <c r="RLY65"/>
      <c r="RLZ65"/>
      <c r="RMA65"/>
      <c r="RMB65"/>
      <c r="RMC65"/>
      <c r="RMD65"/>
      <c r="RME65"/>
      <c r="RMF65"/>
      <c r="RMG65"/>
      <c r="RMH65"/>
      <c r="RMI65"/>
      <c r="RMJ65"/>
      <c r="RMK65"/>
      <c r="RML65"/>
      <c r="RMM65"/>
      <c r="RMN65"/>
      <c r="RMO65"/>
      <c r="RMP65"/>
      <c r="RMQ65"/>
      <c r="RMR65"/>
      <c r="RMS65"/>
      <c r="RMT65"/>
      <c r="RMU65"/>
      <c r="RMV65"/>
      <c r="RMW65"/>
      <c r="RMX65"/>
      <c r="RMY65"/>
      <c r="RMZ65"/>
      <c r="RNA65"/>
      <c r="RNB65"/>
      <c r="RNC65"/>
      <c r="RND65"/>
      <c r="RNE65"/>
      <c r="RNF65"/>
      <c r="RNG65"/>
      <c r="RNH65"/>
      <c r="RNI65"/>
      <c r="RNJ65"/>
      <c r="RNK65"/>
      <c r="RNL65"/>
      <c r="RNM65"/>
      <c r="RNN65"/>
      <c r="RNO65"/>
      <c r="RNP65"/>
      <c r="RNQ65"/>
      <c r="RNR65"/>
      <c r="RNS65"/>
      <c r="RNT65"/>
      <c r="RNU65"/>
      <c r="RNV65"/>
      <c r="RNW65"/>
      <c r="RNX65"/>
      <c r="RNY65"/>
      <c r="RNZ65"/>
      <c r="ROA65"/>
      <c r="ROB65"/>
      <c r="ROC65"/>
      <c r="ROD65"/>
      <c r="ROE65"/>
      <c r="ROF65"/>
      <c r="ROG65"/>
      <c r="ROH65"/>
      <c r="ROI65"/>
      <c r="ROJ65"/>
      <c r="ROK65"/>
      <c r="ROL65"/>
      <c r="ROM65"/>
      <c r="RON65"/>
      <c r="ROO65"/>
      <c r="ROP65"/>
      <c r="ROQ65"/>
      <c r="ROR65"/>
      <c r="ROS65"/>
      <c r="ROT65"/>
      <c r="ROU65"/>
      <c r="ROV65"/>
      <c r="ROW65"/>
      <c r="ROX65"/>
      <c r="ROY65"/>
      <c r="ROZ65"/>
      <c r="RPA65"/>
      <c r="RPB65"/>
      <c r="RPC65"/>
      <c r="RPD65"/>
      <c r="RPE65"/>
      <c r="RPF65"/>
      <c r="RPG65"/>
      <c r="RPH65"/>
      <c r="RPI65"/>
      <c r="RPJ65"/>
      <c r="RPK65"/>
      <c r="RPL65"/>
      <c r="RPM65"/>
      <c r="RPN65"/>
      <c r="RPO65"/>
      <c r="RPP65"/>
      <c r="RPQ65"/>
      <c r="RPR65"/>
      <c r="RPS65"/>
      <c r="RPT65"/>
      <c r="RPU65"/>
      <c r="RPV65"/>
      <c r="RPW65"/>
      <c r="RPX65"/>
      <c r="RPY65"/>
      <c r="RPZ65"/>
      <c r="RQA65"/>
      <c r="RQB65"/>
      <c r="RQC65"/>
      <c r="RQD65"/>
      <c r="RQE65"/>
      <c r="RQF65"/>
      <c r="RQG65"/>
      <c r="RQH65"/>
      <c r="RQI65"/>
      <c r="RQJ65"/>
      <c r="RQK65"/>
      <c r="RQL65"/>
      <c r="RQM65"/>
      <c r="RQN65"/>
      <c r="RQO65"/>
      <c r="RQP65"/>
      <c r="RQQ65"/>
      <c r="RQR65"/>
      <c r="RQS65"/>
      <c r="RQT65"/>
      <c r="RQU65"/>
      <c r="RQV65"/>
      <c r="RQW65"/>
      <c r="RQX65"/>
      <c r="RQY65"/>
      <c r="RQZ65"/>
      <c r="RRA65"/>
      <c r="RRB65"/>
      <c r="RRC65"/>
      <c r="RRD65"/>
      <c r="RRE65"/>
      <c r="RRF65"/>
      <c r="RRG65"/>
      <c r="RRH65"/>
      <c r="RRI65"/>
      <c r="RRJ65"/>
      <c r="RRK65"/>
      <c r="RRL65"/>
      <c r="RRM65"/>
      <c r="RRN65"/>
      <c r="RRO65"/>
      <c r="RRP65"/>
      <c r="RRQ65"/>
      <c r="RRR65"/>
      <c r="RRS65"/>
      <c r="RRT65"/>
      <c r="RRU65"/>
      <c r="RRV65"/>
      <c r="RRW65"/>
      <c r="RRX65"/>
      <c r="RRY65"/>
      <c r="RRZ65"/>
      <c r="RSA65"/>
      <c r="RSB65"/>
      <c r="RSC65"/>
      <c r="RSD65"/>
      <c r="RSE65"/>
      <c r="RSF65"/>
      <c r="RSG65"/>
      <c r="RSH65"/>
      <c r="RSI65"/>
      <c r="RSJ65"/>
      <c r="RSK65"/>
      <c r="RSL65"/>
      <c r="RSM65"/>
      <c r="RSN65"/>
      <c r="RSO65"/>
      <c r="RSP65"/>
      <c r="RSQ65"/>
      <c r="RSR65"/>
      <c r="RSS65"/>
      <c r="RST65"/>
      <c r="RSU65"/>
      <c r="RSV65"/>
      <c r="RSW65"/>
      <c r="RSX65"/>
      <c r="RSY65"/>
      <c r="RSZ65"/>
      <c r="RTA65"/>
      <c r="RTB65"/>
      <c r="RTC65"/>
      <c r="RTD65"/>
      <c r="RTE65"/>
      <c r="RTF65"/>
      <c r="RTG65"/>
      <c r="RTH65"/>
      <c r="RTI65"/>
      <c r="RTJ65"/>
      <c r="RTK65"/>
      <c r="RTL65"/>
      <c r="RTM65"/>
      <c r="RTN65"/>
      <c r="RTO65"/>
      <c r="RTP65"/>
      <c r="RTQ65"/>
      <c r="RTR65"/>
      <c r="RTS65"/>
      <c r="RTT65"/>
      <c r="RTU65"/>
      <c r="RTV65"/>
      <c r="RTW65"/>
      <c r="RTX65"/>
      <c r="RTY65"/>
      <c r="RTZ65"/>
      <c r="RUA65"/>
      <c r="RUB65"/>
      <c r="RUC65"/>
      <c r="RUD65"/>
      <c r="RUE65"/>
      <c r="RUF65"/>
      <c r="RUG65"/>
      <c r="RUH65"/>
      <c r="RUI65"/>
      <c r="RUJ65"/>
      <c r="RUK65"/>
      <c r="RUL65"/>
      <c r="RUM65"/>
      <c r="RUN65"/>
      <c r="RUO65"/>
      <c r="RUP65"/>
      <c r="RUQ65"/>
      <c r="RUR65"/>
      <c r="RUS65"/>
      <c r="RUT65"/>
      <c r="RUU65"/>
      <c r="RUV65"/>
      <c r="RUW65"/>
      <c r="RUX65"/>
      <c r="RUY65"/>
      <c r="RUZ65"/>
      <c r="RVA65"/>
      <c r="RVB65"/>
      <c r="RVC65"/>
      <c r="RVD65"/>
      <c r="RVE65"/>
      <c r="RVF65"/>
      <c r="RVG65"/>
      <c r="RVH65"/>
      <c r="RVI65"/>
      <c r="RVJ65"/>
      <c r="RVK65"/>
      <c r="RVL65"/>
      <c r="RVM65"/>
      <c r="RVN65"/>
      <c r="RVO65"/>
      <c r="RVP65"/>
      <c r="RVQ65"/>
      <c r="RVR65"/>
      <c r="RVS65"/>
      <c r="RVT65"/>
      <c r="RVU65"/>
      <c r="RVV65"/>
      <c r="RVW65"/>
      <c r="RVX65"/>
      <c r="RVY65"/>
      <c r="RVZ65"/>
      <c r="RWA65"/>
      <c r="RWB65"/>
      <c r="RWC65"/>
      <c r="RWD65"/>
      <c r="RWE65"/>
      <c r="RWF65"/>
      <c r="RWG65"/>
      <c r="RWH65"/>
      <c r="RWI65"/>
      <c r="RWJ65"/>
      <c r="RWK65"/>
      <c r="RWL65"/>
      <c r="RWM65"/>
      <c r="RWN65"/>
      <c r="RWO65"/>
      <c r="RWP65"/>
      <c r="RWQ65"/>
      <c r="RWR65"/>
      <c r="RWS65"/>
      <c r="RWT65"/>
      <c r="RWU65"/>
      <c r="RWV65"/>
      <c r="RWW65"/>
      <c r="RWX65"/>
      <c r="RWY65"/>
      <c r="RWZ65"/>
      <c r="RXA65"/>
      <c r="RXB65"/>
      <c r="RXC65"/>
      <c r="RXD65"/>
      <c r="RXE65"/>
      <c r="RXF65"/>
      <c r="RXG65"/>
      <c r="RXH65"/>
      <c r="RXI65"/>
      <c r="RXJ65"/>
      <c r="RXK65"/>
      <c r="RXL65"/>
      <c r="RXM65"/>
      <c r="RXN65"/>
      <c r="RXO65"/>
      <c r="RXP65"/>
      <c r="RXQ65"/>
      <c r="RXR65"/>
      <c r="RXS65"/>
      <c r="RXT65"/>
      <c r="RXU65"/>
      <c r="RXV65"/>
      <c r="RXW65"/>
      <c r="RXX65"/>
      <c r="RXY65"/>
      <c r="RXZ65"/>
      <c r="RYA65"/>
      <c r="RYB65"/>
      <c r="RYC65"/>
      <c r="RYD65"/>
      <c r="RYE65"/>
      <c r="RYF65"/>
      <c r="RYG65"/>
      <c r="RYH65"/>
      <c r="RYI65"/>
      <c r="RYJ65"/>
      <c r="RYK65"/>
      <c r="RYL65"/>
      <c r="RYM65"/>
      <c r="RYN65"/>
      <c r="RYO65"/>
      <c r="RYP65"/>
      <c r="RYQ65"/>
      <c r="RYR65"/>
      <c r="RYS65"/>
      <c r="RYT65"/>
      <c r="RYU65"/>
      <c r="RYV65"/>
      <c r="RYW65"/>
      <c r="RYX65"/>
      <c r="RYY65"/>
      <c r="RYZ65"/>
      <c r="RZA65"/>
      <c r="RZB65"/>
      <c r="RZC65"/>
      <c r="RZD65"/>
      <c r="RZE65"/>
      <c r="RZF65"/>
      <c r="RZG65"/>
      <c r="RZH65"/>
      <c r="RZI65"/>
      <c r="RZJ65"/>
      <c r="RZK65"/>
      <c r="RZL65"/>
      <c r="RZM65"/>
      <c r="RZN65"/>
      <c r="RZO65"/>
      <c r="RZP65"/>
      <c r="RZQ65"/>
      <c r="RZR65"/>
      <c r="RZS65"/>
      <c r="RZT65"/>
      <c r="RZU65"/>
      <c r="RZV65"/>
      <c r="RZW65"/>
      <c r="RZX65"/>
      <c r="RZY65"/>
      <c r="RZZ65"/>
      <c r="SAA65"/>
      <c r="SAB65"/>
      <c r="SAC65"/>
      <c r="SAD65"/>
      <c r="SAE65"/>
      <c r="SAF65"/>
      <c r="SAG65"/>
      <c r="SAH65"/>
      <c r="SAI65"/>
      <c r="SAJ65"/>
      <c r="SAK65"/>
      <c r="SAL65"/>
      <c r="SAM65"/>
      <c r="SAN65"/>
      <c r="SAO65"/>
      <c r="SAP65"/>
      <c r="SAQ65"/>
      <c r="SAR65"/>
      <c r="SAS65"/>
      <c r="SAT65"/>
      <c r="SAU65"/>
      <c r="SAV65"/>
      <c r="SAW65"/>
      <c r="SAX65"/>
      <c r="SAY65"/>
      <c r="SAZ65"/>
      <c r="SBA65"/>
      <c r="SBB65"/>
      <c r="SBC65"/>
      <c r="SBD65"/>
      <c r="SBE65"/>
      <c r="SBF65"/>
      <c r="SBG65"/>
      <c r="SBH65"/>
      <c r="SBI65"/>
      <c r="SBJ65"/>
      <c r="SBK65"/>
      <c r="SBL65"/>
      <c r="SBM65"/>
      <c r="SBN65"/>
      <c r="SBO65"/>
      <c r="SBP65"/>
      <c r="SBQ65"/>
      <c r="SBR65"/>
      <c r="SBS65"/>
      <c r="SBT65"/>
      <c r="SBU65"/>
      <c r="SBV65"/>
      <c r="SBW65"/>
      <c r="SBX65"/>
      <c r="SBY65"/>
      <c r="SBZ65"/>
      <c r="SCA65"/>
      <c r="SCB65"/>
      <c r="SCC65"/>
      <c r="SCD65"/>
      <c r="SCE65"/>
      <c r="SCF65"/>
      <c r="SCG65"/>
      <c r="SCH65"/>
      <c r="SCI65"/>
      <c r="SCJ65"/>
      <c r="SCK65"/>
      <c r="SCL65"/>
      <c r="SCM65"/>
      <c r="SCN65"/>
      <c r="SCO65"/>
      <c r="SCP65"/>
      <c r="SCQ65"/>
      <c r="SCR65"/>
      <c r="SCS65"/>
      <c r="SCT65"/>
      <c r="SCU65"/>
      <c r="SCV65"/>
      <c r="SCW65"/>
      <c r="SCX65"/>
      <c r="SCY65"/>
      <c r="SCZ65"/>
      <c r="SDA65"/>
      <c r="SDB65"/>
      <c r="SDC65"/>
      <c r="SDD65"/>
      <c r="SDE65"/>
      <c r="SDF65"/>
      <c r="SDG65"/>
      <c r="SDH65"/>
      <c r="SDI65"/>
      <c r="SDJ65"/>
      <c r="SDK65"/>
      <c r="SDL65"/>
      <c r="SDM65"/>
      <c r="SDN65"/>
      <c r="SDO65"/>
      <c r="SDP65"/>
      <c r="SDQ65"/>
      <c r="SDR65"/>
      <c r="SDS65"/>
      <c r="SDT65"/>
      <c r="SDU65"/>
      <c r="SDV65"/>
      <c r="SDW65"/>
      <c r="SDX65"/>
      <c r="SDY65"/>
      <c r="SDZ65"/>
      <c r="SEA65"/>
      <c r="SEB65"/>
      <c r="SEC65"/>
      <c r="SED65"/>
      <c r="SEE65"/>
      <c r="SEF65"/>
      <c r="SEG65"/>
      <c r="SEH65"/>
      <c r="SEI65"/>
      <c r="SEJ65"/>
      <c r="SEK65"/>
      <c r="SEL65"/>
      <c r="SEM65"/>
      <c r="SEN65"/>
      <c r="SEO65"/>
      <c r="SEP65"/>
      <c r="SEQ65"/>
      <c r="SER65"/>
      <c r="SES65"/>
      <c r="SET65"/>
      <c r="SEU65"/>
      <c r="SEV65"/>
      <c r="SEW65"/>
      <c r="SEX65"/>
      <c r="SEY65"/>
      <c r="SEZ65"/>
      <c r="SFA65"/>
      <c r="SFB65"/>
      <c r="SFC65"/>
      <c r="SFD65"/>
      <c r="SFE65"/>
      <c r="SFF65"/>
      <c r="SFG65"/>
      <c r="SFH65"/>
      <c r="SFI65"/>
      <c r="SFJ65"/>
      <c r="SFK65"/>
      <c r="SFL65"/>
      <c r="SFM65"/>
      <c r="SFN65"/>
      <c r="SFO65"/>
      <c r="SFP65"/>
      <c r="SFQ65"/>
      <c r="SFR65"/>
      <c r="SFS65"/>
      <c r="SFT65"/>
      <c r="SFU65"/>
      <c r="SFV65"/>
      <c r="SFW65"/>
      <c r="SFX65"/>
      <c r="SFY65"/>
      <c r="SFZ65"/>
      <c r="SGA65"/>
      <c r="SGB65"/>
      <c r="SGC65"/>
      <c r="SGD65"/>
      <c r="SGE65"/>
      <c r="SGF65"/>
      <c r="SGG65"/>
      <c r="SGH65"/>
      <c r="SGI65"/>
      <c r="SGJ65"/>
      <c r="SGK65"/>
      <c r="SGL65"/>
      <c r="SGM65"/>
      <c r="SGN65"/>
      <c r="SGO65"/>
      <c r="SGP65"/>
      <c r="SGQ65"/>
      <c r="SGR65"/>
      <c r="SGS65"/>
      <c r="SGT65"/>
      <c r="SGU65"/>
      <c r="SGV65"/>
      <c r="SGW65"/>
      <c r="SGX65"/>
      <c r="SGY65"/>
      <c r="SGZ65"/>
      <c r="SHA65"/>
      <c r="SHB65"/>
      <c r="SHC65"/>
      <c r="SHD65"/>
      <c r="SHE65"/>
      <c r="SHF65"/>
      <c r="SHG65"/>
      <c r="SHH65"/>
      <c r="SHI65"/>
      <c r="SHJ65"/>
      <c r="SHK65"/>
      <c r="SHL65"/>
      <c r="SHM65"/>
      <c r="SHN65"/>
      <c r="SHO65"/>
      <c r="SHP65"/>
      <c r="SHQ65"/>
      <c r="SHR65"/>
      <c r="SHS65"/>
      <c r="SHT65"/>
      <c r="SHU65"/>
      <c r="SHV65"/>
      <c r="SHW65"/>
      <c r="SHX65"/>
      <c r="SHY65"/>
      <c r="SHZ65"/>
      <c r="SIA65"/>
      <c r="SIB65"/>
      <c r="SIC65"/>
      <c r="SID65"/>
      <c r="SIE65"/>
      <c r="SIF65"/>
      <c r="SIG65"/>
      <c r="SIH65"/>
      <c r="SII65"/>
      <c r="SIJ65"/>
      <c r="SIK65"/>
      <c r="SIL65"/>
      <c r="SIM65"/>
      <c r="SIN65"/>
      <c r="SIO65"/>
      <c r="SIP65"/>
      <c r="SIQ65"/>
      <c r="SIR65"/>
      <c r="SIS65"/>
      <c r="SIT65"/>
      <c r="SIU65"/>
      <c r="SIV65"/>
      <c r="SIW65"/>
      <c r="SIX65"/>
      <c r="SIY65"/>
      <c r="SIZ65"/>
      <c r="SJA65"/>
      <c r="SJB65"/>
      <c r="SJC65"/>
      <c r="SJD65"/>
      <c r="SJE65"/>
      <c r="SJF65"/>
      <c r="SJG65"/>
      <c r="SJH65"/>
      <c r="SJI65"/>
      <c r="SJJ65"/>
      <c r="SJK65"/>
      <c r="SJL65"/>
      <c r="SJM65"/>
      <c r="SJN65"/>
      <c r="SJO65"/>
      <c r="SJP65"/>
      <c r="SJQ65"/>
      <c r="SJR65"/>
      <c r="SJS65"/>
      <c r="SJT65"/>
      <c r="SJU65"/>
      <c r="SJV65"/>
      <c r="SJW65"/>
      <c r="SJX65"/>
      <c r="SJY65"/>
      <c r="SJZ65"/>
      <c r="SKA65"/>
      <c r="SKB65"/>
      <c r="SKC65"/>
      <c r="SKD65"/>
      <c r="SKE65"/>
      <c r="SKF65"/>
      <c r="SKG65"/>
      <c r="SKH65"/>
      <c r="SKI65"/>
      <c r="SKJ65"/>
      <c r="SKK65"/>
      <c r="SKL65"/>
      <c r="SKM65"/>
      <c r="SKN65"/>
      <c r="SKO65"/>
      <c r="SKP65"/>
      <c r="SKQ65"/>
      <c r="SKR65"/>
      <c r="SKS65"/>
      <c r="SKT65"/>
      <c r="SKU65"/>
      <c r="SKV65"/>
      <c r="SKW65"/>
      <c r="SKX65"/>
      <c r="SKY65"/>
      <c r="SKZ65"/>
      <c r="SLA65"/>
      <c r="SLB65"/>
      <c r="SLC65"/>
      <c r="SLD65"/>
      <c r="SLE65"/>
      <c r="SLF65"/>
      <c r="SLG65"/>
      <c r="SLH65"/>
      <c r="SLI65"/>
      <c r="SLJ65"/>
      <c r="SLK65"/>
      <c r="SLL65"/>
      <c r="SLM65"/>
      <c r="SLN65"/>
      <c r="SLO65"/>
      <c r="SLP65"/>
      <c r="SLQ65"/>
      <c r="SLR65"/>
      <c r="SLS65"/>
      <c r="SLT65"/>
      <c r="SLU65"/>
      <c r="SLV65"/>
      <c r="SLW65"/>
      <c r="SLX65"/>
      <c r="SLY65"/>
      <c r="SLZ65"/>
      <c r="SMA65"/>
      <c r="SMB65"/>
      <c r="SMC65"/>
      <c r="SMD65"/>
      <c r="SME65"/>
      <c r="SMF65"/>
      <c r="SMG65"/>
      <c r="SMH65"/>
      <c r="SMI65"/>
      <c r="SMJ65"/>
      <c r="SMK65"/>
      <c r="SML65"/>
      <c r="SMM65"/>
      <c r="SMN65"/>
      <c r="SMO65"/>
      <c r="SMP65"/>
      <c r="SMQ65"/>
      <c r="SMR65"/>
      <c r="SMS65"/>
      <c r="SMT65"/>
      <c r="SMU65"/>
      <c r="SMV65"/>
      <c r="SMW65"/>
      <c r="SMX65"/>
      <c r="SMY65"/>
      <c r="SMZ65"/>
      <c r="SNA65"/>
      <c r="SNB65"/>
      <c r="SNC65"/>
      <c r="SND65"/>
      <c r="SNE65"/>
      <c r="SNF65"/>
      <c r="SNG65"/>
      <c r="SNH65"/>
      <c r="SNI65"/>
      <c r="SNJ65"/>
      <c r="SNK65"/>
      <c r="SNL65"/>
      <c r="SNM65"/>
      <c r="SNN65"/>
      <c r="SNO65"/>
      <c r="SNP65"/>
      <c r="SNQ65"/>
      <c r="SNR65"/>
      <c r="SNS65"/>
      <c r="SNT65"/>
      <c r="SNU65"/>
      <c r="SNV65"/>
      <c r="SNW65"/>
      <c r="SNX65"/>
      <c r="SNY65"/>
      <c r="SNZ65"/>
      <c r="SOA65"/>
      <c r="SOB65"/>
      <c r="SOC65"/>
      <c r="SOD65"/>
      <c r="SOE65"/>
      <c r="SOF65"/>
      <c r="SOG65"/>
      <c r="SOH65"/>
      <c r="SOI65"/>
      <c r="SOJ65"/>
      <c r="SOK65"/>
      <c r="SOL65"/>
      <c r="SOM65"/>
      <c r="SON65"/>
      <c r="SOO65"/>
      <c r="SOP65"/>
      <c r="SOQ65"/>
      <c r="SOR65"/>
      <c r="SOS65"/>
      <c r="SOT65"/>
      <c r="SOU65"/>
      <c r="SOV65"/>
      <c r="SOW65"/>
      <c r="SOX65"/>
      <c r="SOY65"/>
      <c r="SOZ65"/>
      <c r="SPA65"/>
      <c r="SPB65"/>
      <c r="SPC65"/>
      <c r="SPD65"/>
      <c r="SPE65"/>
      <c r="SPF65"/>
      <c r="SPG65"/>
      <c r="SPH65"/>
      <c r="SPI65"/>
      <c r="SPJ65"/>
      <c r="SPK65"/>
      <c r="SPL65"/>
      <c r="SPM65"/>
      <c r="SPN65"/>
      <c r="SPO65"/>
      <c r="SPP65"/>
      <c r="SPQ65"/>
      <c r="SPR65"/>
      <c r="SPS65"/>
      <c r="SPT65"/>
      <c r="SPU65"/>
      <c r="SPV65"/>
      <c r="SPW65"/>
      <c r="SPX65"/>
      <c r="SPY65"/>
      <c r="SPZ65"/>
      <c r="SQA65"/>
      <c r="SQB65"/>
      <c r="SQC65"/>
      <c r="SQD65"/>
      <c r="SQE65"/>
      <c r="SQF65"/>
      <c r="SQG65"/>
      <c r="SQH65"/>
      <c r="SQI65"/>
      <c r="SQJ65"/>
      <c r="SQK65"/>
      <c r="SQL65"/>
      <c r="SQM65"/>
      <c r="SQN65"/>
      <c r="SQO65"/>
      <c r="SQP65"/>
      <c r="SQQ65"/>
      <c r="SQR65"/>
      <c r="SQS65"/>
      <c r="SQT65"/>
      <c r="SQU65"/>
      <c r="SQV65"/>
      <c r="SQW65"/>
      <c r="SQX65"/>
      <c r="SQY65"/>
      <c r="SQZ65"/>
      <c r="SRA65"/>
      <c r="SRB65"/>
      <c r="SRC65"/>
      <c r="SRD65"/>
      <c r="SRE65"/>
      <c r="SRF65"/>
      <c r="SRG65"/>
      <c r="SRH65"/>
      <c r="SRI65"/>
      <c r="SRJ65"/>
      <c r="SRK65"/>
      <c r="SRL65"/>
      <c r="SRM65"/>
      <c r="SRN65"/>
      <c r="SRO65"/>
      <c r="SRP65"/>
      <c r="SRQ65"/>
      <c r="SRR65"/>
      <c r="SRS65"/>
      <c r="SRT65"/>
      <c r="SRU65"/>
      <c r="SRV65"/>
      <c r="SRW65"/>
      <c r="SRX65"/>
      <c r="SRY65"/>
      <c r="SRZ65"/>
      <c r="SSA65"/>
      <c r="SSB65"/>
      <c r="SSC65"/>
      <c r="SSD65"/>
      <c r="SSE65"/>
      <c r="SSF65"/>
      <c r="SSG65"/>
      <c r="SSH65"/>
      <c r="SSI65"/>
      <c r="SSJ65"/>
      <c r="SSK65"/>
      <c r="SSL65"/>
      <c r="SSM65"/>
      <c r="SSN65"/>
      <c r="SSO65"/>
      <c r="SSP65"/>
      <c r="SSQ65"/>
      <c r="SSR65"/>
      <c r="SSS65"/>
      <c r="SST65"/>
      <c r="SSU65"/>
      <c r="SSV65"/>
      <c r="SSW65"/>
      <c r="SSX65"/>
      <c r="SSY65"/>
      <c r="SSZ65"/>
      <c r="STA65"/>
      <c r="STB65"/>
      <c r="STC65"/>
      <c r="STD65"/>
      <c r="STE65"/>
      <c r="STF65"/>
      <c r="STG65"/>
      <c r="STH65"/>
      <c r="STI65"/>
      <c r="STJ65"/>
      <c r="STK65"/>
      <c r="STL65"/>
      <c r="STM65"/>
      <c r="STN65"/>
      <c r="STO65"/>
      <c r="STP65"/>
      <c r="STQ65"/>
      <c r="STR65"/>
      <c r="STS65"/>
      <c r="STT65"/>
      <c r="STU65"/>
      <c r="STV65"/>
      <c r="STW65"/>
      <c r="STX65"/>
      <c r="STY65"/>
      <c r="STZ65"/>
      <c r="SUA65"/>
      <c r="SUB65"/>
      <c r="SUC65"/>
      <c r="SUD65"/>
      <c r="SUE65"/>
      <c r="SUF65"/>
      <c r="SUG65"/>
      <c r="SUH65"/>
      <c r="SUI65"/>
      <c r="SUJ65"/>
      <c r="SUK65"/>
      <c r="SUL65"/>
      <c r="SUM65"/>
      <c r="SUN65"/>
      <c r="SUO65"/>
      <c r="SUP65"/>
      <c r="SUQ65"/>
      <c r="SUR65"/>
      <c r="SUS65"/>
      <c r="SUT65"/>
      <c r="SUU65"/>
      <c r="SUV65"/>
      <c r="SUW65"/>
      <c r="SUX65"/>
      <c r="SUY65"/>
      <c r="SUZ65"/>
      <c r="SVA65"/>
      <c r="SVB65"/>
      <c r="SVC65"/>
      <c r="SVD65"/>
      <c r="SVE65"/>
      <c r="SVF65"/>
      <c r="SVG65"/>
      <c r="SVH65"/>
      <c r="SVI65"/>
      <c r="SVJ65"/>
      <c r="SVK65"/>
      <c r="SVL65"/>
      <c r="SVM65"/>
      <c r="SVN65"/>
      <c r="SVO65"/>
      <c r="SVP65"/>
      <c r="SVQ65"/>
      <c r="SVR65"/>
      <c r="SVS65"/>
      <c r="SVT65"/>
      <c r="SVU65"/>
      <c r="SVV65"/>
      <c r="SVW65"/>
      <c r="SVX65"/>
      <c r="SVY65"/>
      <c r="SVZ65"/>
      <c r="SWA65"/>
      <c r="SWB65"/>
      <c r="SWC65"/>
      <c r="SWD65"/>
      <c r="SWE65"/>
      <c r="SWF65"/>
      <c r="SWG65"/>
      <c r="SWH65"/>
      <c r="SWI65"/>
      <c r="SWJ65"/>
      <c r="SWK65"/>
      <c r="SWL65"/>
      <c r="SWM65"/>
      <c r="SWN65"/>
      <c r="SWO65"/>
      <c r="SWP65"/>
      <c r="SWQ65"/>
      <c r="SWR65"/>
      <c r="SWS65"/>
      <c r="SWT65"/>
      <c r="SWU65"/>
      <c r="SWV65"/>
      <c r="SWW65"/>
      <c r="SWX65"/>
      <c r="SWY65"/>
      <c r="SWZ65"/>
      <c r="SXA65"/>
      <c r="SXB65"/>
      <c r="SXC65"/>
      <c r="SXD65"/>
      <c r="SXE65"/>
      <c r="SXF65"/>
      <c r="SXG65"/>
      <c r="SXH65"/>
      <c r="SXI65"/>
      <c r="SXJ65"/>
      <c r="SXK65"/>
      <c r="SXL65"/>
      <c r="SXM65"/>
      <c r="SXN65"/>
      <c r="SXO65"/>
      <c r="SXP65"/>
      <c r="SXQ65"/>
      <c r="SXR65"/>
      <c r="SXS65"/>
      <c r="SXT65"/>
      <c r="SXU65"/>
      <c r="SXV65"/>
      <c r="SXW65"/>
      <c r="SXX65"/>
      <c r="SXY65"/>
      <c r="SXZ65"/>
      <c r="SYA65"/>
      <c r="SYB65"/>
      <c r="SYC65"/>
      <c r="SYD65"/>
      <c r="SYE65"/>
      <c r="SYF65"/>
      <c r="SYG65"/>
      <c r="SYH65"/>
      <c r="SYI65"/>
      <c r="SYJ65"/>
      <c r="SYK65"/>
      <c r="SYL65"/>
      <c r="SYM65"/>
      <c r="SYN65"/>
      <c r="SYO65"/>
      <c r="SYP65"/>
      <c r="SYQ65"/>
      <c r="SYR65"/>
      <c r="SYS65"/>
      <c r="SYT65"/>
      <c r="SYU65"/>
      <c r="SYV65"/>
      <c r="SYW65"/>
      <c r="SYX65"/>
      <c r="SYY65"/>
      <c r="SYZ65"/>
      <c r="SZA65"/>
      <c r="SZB65"/>
      <c r="SZC65"/>
      <c r="SZD65"/>
      <c r="SZE65"/>
      <c r="SZF65"/>
      <c r="SZG65"/>
      <c r="SZH65"/>
      <c r="SZI65"/>
      <c r="SZJ65"/>
      <c r="SZK65"/>
      <c r="SZL65"/>
      <c r="SZM65"/>
      <c r="SZN65"/>
      <c r="SZO65"/>
      <c r="SZP65"/>
      <c r="SZQ65"/>
      <c r="SZR65"/>
      <c r="SZS65"/>
      <c r="SZT65"/>
      <c r="SZU65"/>
      <c r="SZV65"/>
      <c r="SZW65"/>
      <c r="SZX65"/>
      <c r="SZY65"/>
      <c r="SZZ65"/>
      <c r="TAA65"/>
      <c r="TAB65"/>
      <c r="TAC65"/>
      <c r="TAD65"/>
      <c r="TAE65"/>
      <c r="TAF65"/>
      <c r="TAG65"/>
      <c r="TAH65"/>
      <c r="TAI65"/>
      <c r="TAJ65"/>
      <c r="TAK65"/>
      <c r="TAL65"/>
      <c r="TAM65"/>
      <c r="TAN65"/>
      <c r="TAO65"/>
      <c r="TAP65"/>
      <c r="TAQ65"/>
      <c r="TAR65"/>
      <c r="TAS65"/>
      <c r="TAT65"/>
      <c r="TAU65"/>
      <c r="TAV65"/>
      <c r="TAW65"/>
      <c r="TAX65"/>
      <c r="TAY65"/>
      <c r="TAZ65"/>
      <c r="TBA65"/>
      <c r="TBB65"/>
      <c r="TBC65"/>
      <c r="TBD65"/>
      <c r="TBE65"/>
      <c r="TBF65"/>
      <c r="TBG65"/>
      <c r="TBH65"/>
      <c r="TBI65"/>
      <c r="TBJ65"/>
      <c r="TBK65"/>
      <c r="TBL65"/>
      <c r="TBM65"/>
      <c r="TBN65"/>
      <c r="TBO65"/>
      <c r="TBP65"/>
      <c r="TBQ65"/>
      <c r="TBR65"/>
      <c r="TBS65"/>
      <c r="TBT65"/>
      <c r="TBU65"/>
      <c r="TBV65"/>
      <c r="TBW65"/>
      <c r="TBX65"/>
      <c r="TBY65"/>
      <c r="TBZ65"/>
      <c r="TCA65"/>
      <c r="TCB65"/>
      <c r="TCC65"/>
      <c r="TCD65"/>
      <c r="TCE65"/>
      <c r="TCF65"/>
      <c r="TCG65"/>
      <c r="TCH65"/>
      <c r="TCI65"/>
      <c r="TCJ65"/>
      <c r="TCK65"/>
      <c r="TCL65"/>
      <c r="TCM65"/>
      <c r="TCN65"/>
      <c r="TCO65"/>
      <c r="TCP65"/>
      <c r="TCQ65"/>
      <c r="TCR65"/>
      <c r="TCS65"/>
      <c r="TCT65"/>
      <c r="TCU65"/>
      <c r="TCV65"/>
      <c r="TCW65"/>
      <c r="TCX65"/>
      <c r="TCY65"/>
      <c r="TCZ65"/>
      <c r="TDA65"/>
      <c r="TDB65"/>
      <c r="TDC65"/>
      <c r="TDD65"/>
      <c r="TDE65"/>
      <c r="TDF65"/>
      <c r="TDG65"/>
      <c r="TDH65"/>
      <c r="TDI65"/>
      <c r="TDJ65"/>
      <c r="TDK65"/>
      <c r="TDL65"/>
      <c r="TDM65"/>
      <c r="TDN65"/>
      <c r="TDO65"/>
      <c r="TDP65"/>
      <c r="TDQ65"/>
      <c r="TDR65"/>
      <c r="TDS65"/>
      <c r="TDT65"/>
      <c r="TDU65"/>
      <c r="TDV65"/>
      <c r="TDW65"/>
      <c r="TDX65"/>
      <c r="TDY65"/>
      <c r="TDZ65"/>
      <c r="TEA65"/>
      <c r="TEB65"/>
      <c r="TEC65"/>
      <c r="TED65"/>
      <c r="TEE65"/>
      <c r="TEF65"/>
      <c r="TEG65"/>
      <c r="TEH65"/>
      <c r="TEI65"/>
      <c r="TEJ65"/>
      <c r="TEK65"/>
      <c r="TEL65"/>
      <c r="TEM65"/>
      <c r="TEN65"/>
      <c r="TEO65"/>
      <c r="TEP65"/>
      <c r="TEQ65"/>
      <c r="TER65"/>
      <c r="TES65"/>
      <c r="TET65"/>
      <c r="TEU65"/>
      <c r="TEV65"/>
      <c r="TEW65"/>
      <c r="TEX65"/>
      <c r="TEY65"/>
      <c r="TEZ65"/>
      <c r="TFA65"/>
      <c r="TFB65"/>
      <c r="TFC65"/>
      <c r="TFD65"/>
      <c r="TFE65"/>
      <c r="TFF65"/>
      <c r="TFG65"/>
      <c r="TFH65"/>
      <c r="TFI65"/>
      <c r="TFJ65"/>
      <c r="TFK65"/>
      <c r="TFL65"/>
      <c r="TFM65"/>
      <c r="TFN65"/>
      <c r="TFO65"/>
      <c r="TFP65"/>
      <c r="TFQ65"/>
      <c r="TFR65"/>
      <c r="TFS65"/>
      <c r="TFT65"/>
      <c r="TFU65"/>
      <c r="TFV65"/>
      <c r="TFW65"/>
      <c r="TFX65"/>
      <c r="TFY65"/>
      <c r="TFZ65"/>
      <c r="TGA65"/>
      <c r="TGB65"/>
      <c r="TGC65"/>
      <c r="TGD65"/>
      <c r="TGE65"/>
      <c r="TGF65"/>
      <c r="TGG65"/>
      <c r="TGH65"/>
      <c r="TGI65"/>
      <c r="TGJ65"/>
      <c r="TGK65"/>
      <c r="TGL65"/>
      <c r="TGM65"/>
      <c r="TGN65"/>
      <c r="TGO65"/>
      <c r="TGP65"/>
      <c r="TGQ65"/>
      <c r="TGR65"/>
      <c r="TGS65"/>
      <c r="TGT65"/>
      <c r="TGU65"/>
      <c r="TGV65"/>
      <c r="TGW65"/>
      <c r="TGX65"/>
      <c r="TGY65"/>
      <c r="TGZ65"/>
      <c r="THA65"/>
      <c r="THB65"/>
      <c r="THC65"/>
      <c r="THD65"/>
      <c r="THE65"/>
      <c r="THF65"/>
      <c r="THG65"/>
      <c r="THH65"/>
      <c r="THI65"/>
      <c r="THJ65"/>
      <c r="THK65"/>
      <c r="THL65"/>
      <c r="THM65"/>
      <c r="THN65"/>
      <c r="THO65"/>
      <c r="THP65"/>
      <c r="THQ65"/>
      <c r="THR65"/>
      <c r="THS65"/>
      <c r="THT65"/>
      <c r="THU65"/>
      <c r="THV65"/>
      <c r="THW65"/>
      <c r="THX65"/>
      <c r="THY65"/>
      <c r="THZ65"/>
      <c r="TIA65"/>
      <c r="TIB65"/>
      <c r="TIC65"/>
      <c r="TID65"/>
      <c r="TIE65"/>
      <c r="TIF65"/>
      <c r="TIG65"/>
      <c r="TIH65"/>
      <c r="TII65"/>
      <c r="TIJ65"/>
      <c r="TIK65"/>
      <c r="TIL65"/>
      <c r="TIM65"/>
      <c r="TIN65"/>
      <c r="TIO65"/>
      <c r="TIP65"/>
      <c r="TIQ65"/>
      <c r="TIR65"/>
      <c r="TIS65"/>
      <c r="TIT65"/>
      <c r="TIU65"/>
      <c r="TIV65"/>
      <c r="TIW65"/>
      <c r="TIX65"/>
      <c r="TIY65"/>
      <c r="TIZ65"/>
      <c r="TJA65"/>
      <c r="TJB65"/>
      <c r="TJC65"/>
      <c r="TJD65"/>
      <c r="TJE65"/>
      <c r="TJF65"/>
      <c r="TJG65"/>
      <c r="TJH65"/>
      <c r="TJI65"/>
      <c r="TJJ65"/>
      <c r="TJK65"/>
      <c r="TJL65"/>
      <c r="TJM65"/>
      <c r="TJN65"/>
      <c r="TJO65"/>
      <c r="TJP65"/>
      <c r="TJQ65"/>
      <c r="TJR65"/>
      <c r="TJS65"/>
      <c r="TJT65"/>
      <c r="TJU65"/>
      <c r="TJV65"/>
      <c r="TJW65"/>
      <c r="TJX65"/>
      <c r="TJY65"/>
      <c r="TJZ65"/>
      <c r="TKA65"/>
      <c r="TKB65"/>
      <c r="TKC65"/>
      <c r="TKD65"/>
      <c r="TKE65"/>
      <c r="TKF65"/>
      <c r="TKG65"/>
      <c r="TKH65"/>
      <c r="TKI65"/>
      <c r="TKJ65"/>
      <c r="TKK65"/>
      <c r="TKL65"/>
      <c r="TKM65"/>
      <c r="TKN65"/>
      <c r="TKO65"/>
      <c r="TKP65"/>
      <c r="TKQ65"/>
      <c r="TKR65"/>
      <c r="TKS65"/>
      <c r="TKT65"/>
      <c r="TKU65"/>
      <c r="TKV65"/>
      <c r="TKW65"/>
      <c r="TKX65"/>
      <c r="TKY65"/>
      <c r="TKZ65"/>
      <c r="TLA65"/>
      <c r="TLB65"/>
      <c r="TLC65"/>
      <c r="TLD65"/>
      <c r="TLE65"/>
      <c r="TLF65"/>
      <c r="TLG65"/>
      <c r="TLH65"/>
      <c r="TLI65"/>
      <c r="TLJ65"/>
      <c r="TLK65"/>
      <c r="TLL65"/>
      <c r="TLM65"/>
      <c r="TLN65"/>
      <c r="TLO65"/>
      <c r="TLP65"/>
      <c r="TLQ65"/>
      <c r="TLR65"/>
      <c r="TLS65"/>
      <c r="TLT65"/>
      <c r="TLU65"/>
      <c r="TLV65"/>
      <c r="TLW65"/>
      <c r="TLX65"/>
      <c r="TLY65"/>
      <c r="TLZ65"/>
      <c r="TMA65"/>
      <c r="TMB65"/>
      <c r="TMC65"/>
      <c r="TMD65"/>
      <c r="TME65"/>
      <c r="TMF65"/>
      <c r="TMG65"/>
      <c r="TMH65"/>
      <c r="TMI65"/>
      <c r="TMJ65"/>
      <c r="TMK65"/>
      <c r="TML65"/>
      <c r="TMM65"/>
      <c r="TMN65"/>
      <c r="TMO65"/>
      <c r="TMP65"/>
      <c r="TMQ65"/>
      <c r="TMR65"/>
      <c r="TMS65"/>
      <c r="TMT65"/>
      <c r="TMU65"/>
      <c r="TMV65"/>
      <c r="TMW65"/>
      <c r="TMX65"/>
      <c r="TMY65"/>
      <c r="TMZ65"/>
      <c r="TNA65"/>
      <c r="TNB65"/>
      <c r="TNC65"/>
      <c r="TND65"/>
      <c r="TNE65"/>
      <c r="TNF65"/>
      <c r="TNG65"/>
      <c r="TNH65"/>
      <c r="TNI65"/>
      <c r="TNJ65"/>
      <c r="TNK65"/>
      <c r="TNL65"/>
      <c r="TNM65"/>
      <c r="TNN65"/>
      <c r="TNO65"/>
      <c r="TNP65"/>
      <c r="TNQ65"/>
      <c r="TNR65"/>
      <c r="TNS65"/>
      <c r="TNT65"/>
      <c r="TNU65"/>
      <c r="TNV65"/>
      <c r="TNW65"/>
      <c r="TNX65"/>
      <c r="TNY65"/>
      <c r="TNZ65"/>
      <c r="TOA65"/>
      <c r="TOB65"/>
      <c r="TOC65"/>
      <c r="TOD65"/>
      <c r="TOE65"/>
      <c r="TOF65"/>
      <c r="TOG65"/>
      <c r="TOH65"/>
      <c r="TOI65"/>
      <c r="TOJ65"/>
      <c r="TOK65"/>
      <c r="TOL65"/>
      <c r="TOM65"/>
      <c r="TON65"/>
      <c r="TOO65"/>
      <c r="TOP65"/>
      <c r="TOQ65"/>
      <c r="TOR65"/>
      <c r="TOS65"/>
      <c r="TOT65"/>
      <c r="TOU65"/>
      <c r="TOV65"/>
      <c r="TOW65"/>
      <c r="TOX65"/>
      <c r="TOY65"/>
      <c r="TOZ65"/>
      <c r="TPA65"/>
      <c r="TPB65"/>
      <c r="TPC65"/>
      <c r="TPD65"/>
      <c r="TPE65"/>
      <c r="TPF65"/>
      <c r="TPG65"/>
      <c r="TPH65"/>
      <c r="TPI65"/>
      <c r="TPJ65"/>
      <c r="TPK65"/>
      <c r="TPL65"/>
      <c r="TPM65"/>
      <c r="TPN65"/>
      <c r="TPO65"/>
      <c r="TPP65"/>
      <c r="TPQ65"/>
      <c r="TPR65"/>
      <c r="TPS65"/>
      <c r="TPT65"/>
      <c r="TPU65"/>
      <c r="TPV65"/>
      <c r="TPW65"/>
      <c r="TPX65"/>
      <c r="TPY65"/>
      <c r="TPZ65"/>
      <c r="TQA65"/>
      <c r="TQB65"/>
      <c r="TQC65"/>
      <c r="TQD65"/>
      <c r="TQE65"/>
      <c r="TQF65"/>
      <c r="TQG65"/>
      <c r="TQH65"/>
      <c r="TQI65"/>
      <c r="TQJ65"/>
      <c r="TQK65"/>
      <c r="TQL65"/>
      <c r="TQM65"/>
      <c r="TQN65"/>
      <c r="TQO65"/>
      <c r="TQP65"/>
      <c r="TQQ65"/>
      <c r="TQR65"/>
      <c r="TQS65"/>
      <c r="TQT65"/>
      <c r="TQU65"/>
      <c r="TQV65"/>
      <c r="TQW65"/>
      <c r="TQX65"/>
      <c r="TQY65"/>
      <c r="TQZ65"/>
      <c r="TRA65"/>
      <c r="TRB65"/>
      <c r="TRC65"/>
      <c r="TRD65"/>
      <c r="TRE65"/>
      <c r="TRF65"/>
      <c r="TRG65"/>
      <c r="TRH65"/>
      <c r="TRI65"/>
      <c r="TRJ65"/>
      <c r="TRK65"/>
      <c r="TRL65"/>
      <c r="TRM65"/>
      <c r="TRN65"/>
      <c r="TRO65"/>
      <c r="TRP65"/>
      <c r="TRQ65"/>
      <c r="TRR65"/>
      <c r="TRS65"/>
      <c r="TRT65"/>
      <c r="TRU65"/>
      <c r="TRV65"/>
      <c r="TRW65"/>
      <c r="TRX65"/>
      <c r="TRY65"/>
      <c r="TRZ65"/>
      <c r="TSA65"/>
      <c r="TSB65"/>
      <c r="TSC65"/>
      <c r="TSD65"/>
      <c r="TSE65"/>
      <c r="TSF65"/>
      <c r="TSG65"/>
      <c r="TSH65"/>
      <c r="TSI65"/>
      <c r="TSJ65"/>
      <c r="TSK65"/>
      <c r="TSL65"/>
      <c r="TSM65"/>
      <c r="TSN65"/>
      <c r="TSO65"/>
      <c r="TSP65"/>
      <c r="TSQ65"/>
      <c r="TSR65"/>
      <c r="TSS65"/>
      <c r="TST65"/>
      <c r="TSU65"/>
      <c r="TSV65"/>
      <c r="TSW65"/>
      <c r="TSX65"/>
      <c r="TSY65"/>
      <c r="TSZ65"/>
      <c r="TTA65"/>
      <c r="TTB65"/>
      <c r="TTC65"/>
      <c r="TTD65"/>
      <c r="TTE65"/>
      <c r="TTF65"/>
      <c r="TTG65"/>
      <c r="TTH65"/>
      <c r="TTI65"/>
      <c r="TTJ65"/>
      <c r="TTK65"/>
      <c r="TTL65"/>
      <c r="TTM65"/>
      <c r="TTN65"/>
      <c r="TTO65"/>
      <c r="TTP65"/>
      <c r="TTQ65"/>
      <c r="TTR65"/>
      <c r="TTS65"/>
      <c r="TTT65"/>
      <c r="TTU65"/>
      <c r="TTV65"/>
      <c r="TTW65"/>
      <c r="TTX65"/>
      <c r="TTY65"/>
      <c r="TTZ65"/>
      <c r="TUA65"/>
      <c r="TUB65"/>
      <c r="TUC65"/>
      <c r="TUD65"/>
      <c r="TUE65"/>
      <c r="TUF65"/>
      <c r="TUG65"/>
      <c r="TUH65"/>
      <c r="TUI65"/>
      <c r="TUJ65"/>
      <c r="TUK65"/>
      <c r="TUL65"/>
      <c r="TUM65"/>
      <c r="TUN65"/>
      <c r="TUO65"/>
      <c r="TUP65"/>
      <c r="TUQ65"/>
      <c r="TUR65"/>
      <c r="TUS65"/>
      <c r="TUT65"/>
      <c r="TUU65"/>
      <c r="TUV65"/>
      <c r="TUW65"/>
      <c r="TUX65"/>
      <c r="TUY65"/>
      <c r="TUZ65"/>
      <c r="TVA65"/>
      <c r="TVB65"/>
      <c r="TVC65"/>
      <c r="TVD65"/>
      <c r="TVE65"/>
      <c r="TVF65"/>
      <c r="TVG65"/>
      <c r="TVH65"/>
      <c r="TVI65"/>
      <c r="TVJ65"/>
      <c r="TVK65"/>
      <c r="TVL65"/>
      <c r="TVM65"/>
      <c r="TVN65"/>
      <c r="TVO65"/>
      <c r="TVP65"/>
      <c r="TVQ65"/>
      <c r="TVR65"/>
      <c r="TVS65"/>
      <c r="TVT65"/>
      <c r="TVU65"/>
      <c r="TVV65"/>
      <c r="TVW65"/>
      <c r="TVX65"/>
      <c r="TVY65"/>
      <c r="TVZ65"/>
      <c r="TWA65"/>
      <c r="TWB65"/>
      <c r="TWC65"/>
      <c r="TWD65"/>
      <c r="TWE65"/>
      <c r="TWF65"/>
      <c r="TWG65"/>
      <c r="TWH65"/>
      <c r="TWI65"/>
      <c r="TWJ65"/>
      <c r="TWK65"/>
      <c r="TWL65"/>
      <c r="TWM65"/>
      <c r="TWN65"/>
      <c r="TWO65"/>
      <c r="TWP65"/>
      <c r="TWQ65"/>
      <c r="TWR65"/>
      <c r="TWS65"/>
      <c r="TWT65"/>
      <c r="TWU65"/>
      <c r="TWV65"/>
      <c r="TWW65"/>
      <c r="TWX65"/>
      <c r="TWY65"/>
      <c r="TWZ65"/>
      <c r="TXA65"/>
      <c r="TXB65"/>
      <c r="TXC65"/>
      <c r="TXD65"/>
      <c r="TXE65"/>
      <c r="TXF65"/>
      <c r="TXG65"/>
      <c r="TXH65"/>
      <c r="TXI65"/>
      <c r="TXJ65"/>
      <c r="TXK65"/>
      <c r="TXL65"/>
      <c r="TXM65"/>
      <c r="TXN65"/>
      <c r="TXO65"/>
      <c r="TXP65"/>
      <c r="TXQ65"/>
      <c r="TXR65"/>
      <c r="TXS65"/>
      <c r="TXT65"/>
      <c r="TXU65"/>
      <c r="TXV65"/>
      <c r="TXW65"/>
      <c r="TXX65"/>
      <c r="TXY65"/>
      <c r="TXZ65"/>
      <c r="TYA65"/>
      <c r="TYB65"/>
      <c r="TYC65"/>
      <c r="TYD65"/>
      <c r="TYE65"/>
      <c r="TYF65"/>
      <c r="TYG65"/>
      <c r="TYH65"/>
      <c r="TYI65"/>
      <c r="TYJ65"/>
      <c r="TYK65"/>
      <c r="TYL65"/>
      <c r="TYM65"/>
      <c r="TYN65"/>
      <c r="TYO65"/>
      <c r="TYP65"/>
      <c r="TYQ65"/>
      <c r="TYR65"/>
      <c r="TYS65"/>
      <c r="TYT65"/>
      <c r="TYU65"/>
      <c r="TYV65"/>
      <c r="TYW65"/>
      <c r="TYX65"/>
      <c r="TYY65"/>
      <c r="TYZ65"/>
      <c r="TZA65"/>
      <c r="TZB65"/>
      <c r="TZC65"/>
      <c r="TZD65"/>
      <c r="TZE65"/>
      <c r="TZF65"/>
      <c r="TZG65"/>
      <c r="TZH65"/>
      <c r="TZI65"/>
      <c r="TZJ65"/>
      <c r="TZK65"/>
      <c r="TZL65"/>
      <c r="TZM65"/>
      <c r="TZN65"/>
      <c r="TZO65"/>
      <c r="TZP65"/>
      <c r="TZQ65"/>
      <c r="TZR65"/>
      <c r="TZS65"/>
      <c r="TZT65"/>
      <c r="TZU65"/>
      <c r="TZV65"/>
      <c r="TZW65"/>
      <c r="TZX65"/>
      <c r="TZY65"/>
      <c r="TZZ65"/>
      <c r="UAA65"/>
      <c r="UAB65"/>
      <c r="UAC65"/>
      <c r="UAD65"/>
      <c r="UAE65"/>
      <c r="UAF65"/>
      <c r="UAG65"/>
      <c r="UAH65"/>
      <c r="UAI65"/>
      <c r="UAJ65"/>
      <c r="UAK65"/>
      <c r="UAL65"/>
      <c r="UAM65"/>
      <c r="UAN65"/>
      <c r="UAO65"/>
      <c r="UAP65"/>
      <c r="UAQ65"/>
      <c r="UAR65"/>
      <c r="UAS65"/>
      <c r="UAT65"/>
      <c r="UAU65"/>
      <c r="UAV65"/>
      <c r="UAW65"/>
      <c r="UAX65"/>
      <c r="UAY65"/>
      <c r="UAZ65"/>
      <c r="UBA65"/>
      <c r="UBB65"/>
      <c r="UBC65"/>
      <c r="UBD65"/>
      <c r="UBE65"/>
      <c r="UBF65"/>
      <c r="UBG65"/>
      <c r="UBH65"/>
      <c r="UBI65"/>
      <c r="UBJ65"/>
      <c r="UBK65"/>
      <c r="UBL65"/>
      <c r="UBM65"/>
      <c r="UBN65"/>
      <c r="UBO65"/>
      <c r="UBP65"/>
      <c r="UBQ65"/>
      <c r="UBR65"/>
      <c r="UBS65"/>
      <c r="UBT65"/>
      <c r="UBU65"/>
      <c r="UBV65"/>
      <c r="UBW65"/>
      <c r="UBX65"/>
      <c r="UBY65"/>
      <c r="UBZ65"/>
      <c r="UCA65"/>
      <c r="UCB65"/>
      <c r="UCC65"/>
      <c r="UCD65"/>
      <c r="UCE65"/>
      <c r="UCF65"/>
      <c r="UCG65"/>
      <c r="UCH65"/>
      <c r="UCI65"/>
      <c r="UCJ65"/>
      <c r="UCK65"/>
      <c r="UCL65"/>
      <c r="UCM65"/>
      <c r="UCN65"/>
      <c r="UCO65"/>
      <c r="UCP65"/>
      <c r="UCQ65"/>
      <c r="UCR65"/>
      <c r="UCS65"/>
      <c r="UCT65"/>
      <c r="UCU65"/>
      <c r="UCV65"/>
      <c r="UCW65"/>
      <c r="UCX65"/>
      <c r="UCY65"/>
      <c r="UCZ65"/>
      <c r="UDA65"/>
      <c r="UDB65"/>
      <c r="UDC65"/>
      <c r="UDD65"/>
      <c r="UDE65"/>
      <c r="UDF65"/>
      <c r="UDG65"/>
      <c r="UDH65"/>
      <c r="UDI65"/>
      <c r="UDJ65"/>
      <c r="UDK65"/>
      <c r="UDL65"/>
      <c r="UDM65"/>
      <c r="UDN65"/>
      <c r="UDO65"/>
      <c r="UDP65"/>
      <c r="UDQ65"/>
      <c r="UDR65"/>
      <c r="UDS65"/>
      <c r="UDT65"/>
      <c r="UDU65"/>
      <c r="UDV65"/>
      <c r="UDW65"/>
      <c r="UDX65"/>
      <c r="UDY65"/>
      <c r="UDZ65"/>
      <c r="UEA65"/>
      <c r="UEB65"/>
      <c r="UEC65"/>
      <c r="UED65"/>
      <c r="UEE65"/>
      <c r="UEF65"/>
      <c r="UEG65"/>
      <c r="UEH65"/>
      <c r="UEI65"/>
      <c r="UEJ65"/>
      <c r="UEK65"/>
      <c r="UEL65"/>
      <c r="UEM65"/>
      <c r="UEN65"/>
      <c r="UEO65"/>
      <c r="UEP65"/>
      <c r="UEQ65"/>
      <c r="UER65"/>
      <c r="UES65"/>
      <c r="UET65"/>
      <c r="UEU65"/>
      <c r="UEV65"/>
      <c r="UEW65"/>
      <c r="UEX65"/>
      <c r="UEY65"/>
      <c r="UEZ65"/>
      <c r="UFA65"/>
      <c r="UFB65"/>
      <c r="UFC65"/>
      <c r="UFD65"/>
      <c r="UFE65"/>
      <c r="UFF65"/>
      <c r="UFG65"/>
      <c r="UFH65"/>
      <c r="UFI65"/>
      <c r="UFJ65"/>
      <c r="UFK65"/>
      <c r="UFL65"/>
      <c r="UFM65"/>
      <c r="UFN65"/>
      <c r="UFO65"/>
      <c r="UFP65"/>
      <c r="UFQ65"/>
      <c r="UFR65"/>
      <c r="UFS65"/>
      <c r="UFT65"/>
      <c r="UFU65"/>
      <c r="UFV65"/>
      <c r="UFW65"/>
      <c r="UFX65"/>
      <c r="UFY65"/>
      <c r="UFZ65"/>
      <c r="UGA65"/>
      <c r="UGB65"/>
      <c r="UGC65"/>
      <c r="UGD65"/>
      <c r="UGE65"/>
      <c r="UGF65"/>
      <c r="UGG65"/>
      <c r="UGH65"/>
      <c r="UGI65"/>
      <c r="UGJ65"/>
      <c r="UGK65"/>
      <c r="UGL65"/>
      <c r="UGM65"/>
      <c r="UGN65"/>
      <c r="UGO65"/>
      <c r="UGP65"/>
      <c r="UGQ65"/>
      <c r="UGR65"/>
      <c r="UGS65"/>
      <c r="UGT65"/>
      <c r="UGU65"/>
      <c r="UGV65"/>
      <c r="UGW65"/>
      <c r="UGX65"/>
      <c r="UGY65"/>
      <c r="UGZ65"/>
      <c r="UHA65"/>
      <c r="UHB65"/>
      <c r="UHC65"/>
      <c r="UHD65"/>
      <c r="UHE65"/>
      <c r="UHF65"/>
      <c r="UHG65"/>
      <c r="UHH65"/>
      <c r="UHI65"/>
      <c r="UHJ65"/>
      <c r="UHK65"/>
      <c r="UHL65"/>
      <c r="UHM65"/>
      <c r="UHN65"/>
      <c r="UHO65"/>
      <c r="UHP65"/>
      <c r="UHQ65"/>
      <c r="UHR65"/>
      <c r="UHS65"/>
      <c r="UHT65"/>
      <c r="UHU65"/>
      <c r="UHV65"/>
      <c r="UHW65"/>
      <c r="UHX65"/>
      <c r="UHY65"/>
      <c r="UHZ65"/>
      <c r="UIA65"/>
      <c r="UIB65"/>
      <c r="UIC65"/>
      <c r="UID65"/>
      <c r="UIE65"/>
      <c r="UIF65"/>
      <c r="UIG65"/>
      <c r="UIH65"/>
      <c r="UII65"/>
      <c r="UIJ65"/>
      <c r="UIK65"/>
      <c r="UIL65"/>
      <c r="UIM65"/>
      <c r="UIN65"/>
      <c r="UIO65"/>
      <c r="UIP65"/>
      <c r="UIQ65"/>
      <c r="UIR65"/>
      <c r="UIS65"/>
      <c r="UIT65"/>
      <c r="UIU65"/>
      <c r="UIV65"/>
      <c r="UIW65"/>
      <c r="UIX65"/>
      <c r="UIY65"/>
      <c r="UIZ65"/>
      <c r="UJA65"/>
      <c r="UJB65"/>
      <c r="UJC65"/>
      <c r="UJD65"/>
      <c r="UJE65"/>
      <c r="UJF65"/>
      <c r="UJG65"/>
      <c r="UJH65"/>
      <c r="UJI65"/>
      <c r="UJJ65"/>
      <c r="UJK65"/>
      <c r="UJL65"/>
      <c r="UJM65"/>
      <c r="UJN65"/>
      <c r="UJO65"/>
      <c r="UJP65"/>
      <c r="UJQ65"/>
      <c r="UJR65"/>
      <c r="UJS65"/>
      <c r="UJT65"/>
      <c r="UJU65"/>
      <c r="UJV65"/>
      <c r="UJW65"/>
      <c r="UJX65"/>
      <c r="UJY65"/>
      <c r="UJZ65"/>
      <c r="UKA65"/>
      <c r="UKB65"/>
      <c r="UKC65"/>
      <c r="UKD65"/>
      <c r="UKE65"/>
      <c r="UKF65"/>
      <c r="UKG65"/>
      <c r="UKH65"/>
      <c r="UKI65"/>
      <c r="UKJ65"/>
      <c r="UKK65"/>
      <c r="UKL65"/>
      <c r="UKM65"/>
      <c r="UKN65"/>
      <c r="UKO65"/>
      <c r="UKP65"/>
      <c r="UKQ65"/>
      <c r="UKR65"/>
      <c r="UKS65"/>
      <c r="UKT65"/>
      <c r="UKU65"/>
      <c r="UKV65"/>
      <c r="UKW65"/>
      <c r="UKX65"/>
      <c r="UKY65"/>
      <c r="UKZ65"/>
      <c r="ULA65"/>
      <c r="ULB65"/>
      <c r="ULC65"/>
      <c r="ULD65"/>
      <c r="ULE65"/>
      <c r="ULF65"/>
      <c r="ULG65"/>
      <c r="ULH65"/>
      <c r="ULI65"/>
      <c r="ULJ65"/>
      <c r="ULK65"/>
      <c r="ULL65"/>
      <c r="ULM65"/>
      <c r="ULN65"/>
      <c r="ULO65"/>
      <c r="ULP65"/>
      <c r="ULQ65"/>
      <c r="ULR65"/>
      <c r="ULS65"/>
      <c r="ULT65"/>
      <c r="ULU65"/>
      <c r="ULV65"/>
      <c r="ULW65"/>
      <c r="ULX65"/>
      <c r="ULY65"/>
      <c r="ULZ65"/>
      <c r="UMA65"/>
      <c r="UMB65"/>
      <c r="UMC65"/>
      <c r="UMD65"/>
      <c r="UME65"/>
      <c r="UMF65"/>
      <c r="UMG65"/>
      <c r="UMH65"/>
      <c r="UMI65"/>
      <c r="UMJ65"/>
      <c r="UMK65"/>
      <c r="UML65"/>
      <c r="UMM65"/>
      <c r="UMN65"/>
      <c r="UMO65"/>
      <c r="UMP65"/>
      <c r="UMQ65"/>
      <c r="UMR65"/>
      <c r="UMS65"/>
      <c r="UMT65"/>
      <c r="UMU65"/>
      <c r="UMV65"/>
      <c r="UMW65"/>
      <c r="UMX65"/>
      <c r="UMY65"/>
      <c r="UMZ65"/>
      <c r="UNA65"/>
      <c r="UNB65"/>
      <c r="UNC65"/>
      <c r="UND65"/>
      <c r="UNE65"/>
      <c r="UNF65"/>
      <c r="UNG65"/>
      <c r="UNH65"/>
      <c r="UNI65"/>
      <c r="UNJ65"/>
      <c r="UNK65"/>
      <c r="UNL65"/>
      <c r="UNM65"/>
      <c r="UNN65"/>
      <c r="UNO65"/>
      <c r="UNP65"/>
      <c r="UNQ65"/>
      <c r="UNR65"/>
      <c r="UNS65"/>
      <c r="UNT65"/>
      <c r="UNU65"/>
      <c r="UNV65"/>
      <c r="UNW65"/>
      <c r="UNX65"/>
      <c r="UNY65"/>
      <c r="UNZ65"/>
      <c r="UOA65"/>
      <c r="UOB65"/>
      <c r="UOC65"/>
      <c r="UOD65"/>
      <c r="UOE65"/>
      <c r="UOF65"/>
      <c r="UOG65"/>
      <c r="UOH65"/>
      <c r="UOI65"/>
      <c r="UOJ65"/>
      <c r="UOK65"/>
      <c r="UOL65"/>
      <c r="UOM65"/>
      <c r="UON65"/>
      <c r="UOO65"/>
      <c r="UOP65"/>
      <c r="UOQ65"/>
      <c r="UOR65"/>
      <c r="UOS65"/>
      <c r="UOT65"/>
      <c r="UOU65"/>
      <c r="UOV65"/>
      <c r="UOW65"/>
      <c r="UOX65"/>
      <c r="UOY65"/>
      <c r="UOZ65"/>
      <c r="UPA65"/>
      <c r="UPB65"/>
      <c r="UPC65"/>
      <c r="UPD65"/>
      <c r="UPE65"/>
      <c r="UPF65"/>
      <c r="UPG65"/>
      <c r="UPH65"/>
      <c r="UPI65"/>
      <c r="UPJ65"/>
      <c r="UPK65"/>
      <c r="UPL65"/>
      <c r="UPM65"/>
      <c r="UPN65"/>
      <c r="UPO65"/>
      <c r="UPP65"/>
      <c r="UPQ65"/>
      <c r="UPR65"/>
      <c r="UPS65"/>
      <c r="UPT65"/>
      <c r="UPU65"/>
      <c r="UPV65"/>
      <c r="UPW65"/>
      <c r="UPX65"/>
      <c r="UPY65"/>
      <c r="UPZ65"/>
      <c r="UQA65"/>
      <c r="UQB65"/>
      <c r="UQC65"/>
      <c r="UQD65"/>
      <c r="UQE65"/>
      <c r="UQF65"/>
      <c r="UQG65"/>
      <c r="UQH65"/>
      <c r="UQI65"/>
      <c r="UQJ65"/>
      <c r="UQK65"/>
      <c r="UQL65"/>
      <c r="UQM65"/>
      <c r="UQN65"/>
      <c r="UQO65"/>
      <c r="UQP65"/>
      <c r="UQQ65"/>
      <c r="UQR65"/>
      <c r="UQS65"/>
      <c r="UQT65"/>
      <c r="UQU65"/>
      <c r="UQV65"/>
      <c r="UQW65"/>
      <c r="UQX65"/>
      <c r="UQY65"/>
      <c r="UQZ65"/>
      <c r="URA65"/>
      <c r="URB65"/>
      <c r="URC65"/>
      <c r="URD65"/>
      <c r="URE65"/>
      <c r="URF65"/>
      <c r="URG65"/>
      <c r="URH65"/>
      <c r="URI65"/>
      <c r="URJ65"/>
      <c r="URK65"/>
      <c r="URL65"/>
      <c r="URM65"/>
      <c r="URN65"/>
      <c r="URO65"/>
      <c r="URP65"/>
      <c r="URQ65"/>
      <c r="URR65"/>
      <c r="URS65"/>
      <c r="URT65"/>
      <c r="URU65"/>
      <c r="URV65"/>
      <c r="URW65"/>
      <c r="URX65"/>
      <c r="URY65"/>
      <c r="URZ65"/>
      <c r="USA65"/>
      <c r="USB65"/>
      <c r="USC65"/>
      <c r="USD65"/>
      <c r="USE65"/>
      <c r="USF65"/>
      <c r="USG65"/>
      <c r="USH65"/>
      <c r="USI65"/>
      <c r="USJ65"/>
      <c r="USK65"/>
      <c r="USL65"/>
      <c r="USM65"/>
      <c r="USN65"/>
      <c r="USO65"/>
      <c r="USP65"/>
      <c r="USQ65"/>
      <c r="USR65"/>
      <c r="USS65"/>
      <c r="UST65"/>
      <c r="USU65"/>
      <c r="USV65"/>
      <c r="USW65"/>
      <c r="USX65"/>
      <c r="USY65"/>
      <c r="USZ65"/>
      <c r="UTA65"/>
      <c r="UTB65"/>
      <c r="UTC65"/>
      <c r="UTD65"/>
      <c r="UTE65"/>
      <c r="UTF65"/>
      <c r="UTG65"/>
      <c r="UTH65"/>
      <c r="UTI65"/>
      <c r="UTJ65"/>
      <c r="UTK65"/>
      <c r="UTL65"/>
      <c r="UTM65"/>
      <c r="UTN65"/>
      <c r="UTO65"/>
      <c r="UTP65"/>
      <c r="UTQ65"/>
      <c r="UTR65"/>
      <c r="UTS65"/>
      <c r="UTT65"/>
      <c r="UTU65"/>
      <c r="UTV65"/>
      <c r="UTW65"/>
      <c r="UTX65"/>
      <c r="UTY65"/>
      <c r="UTZ65"/>
      <c r="UUA65"/>
      <c r="UUB65"/>
      <c r="UUC65"/>
      <c r="UUD65"/>
      <c r="UUE65"/>
      <c r="UUF65"/>
      <c r="UUG65"/>
      <c r="UUH65"/>
      <c r="UUI65"/>
      <c r="UUJ65"/>
      <c r="UUK65"/>
      <c r="UUL65"/>
      <c r="UUM65"/>
      <c r="UUN65"/>
      <c r="UUO65"/>
      <c r="UUP65"/>
      <c r="UUQ65"/>
      <c r="UUR65"/>
      <c r="UUS65"/>
      <c r="UUT65"/>
      <c r="UUU65"/>
      <c r="UUV65"/>
      <c r="UUW65"/>
      <c r="UUX65"/>
      <c r="UUY65"/>
      <c r="UUZ65"/>
      <c r="UVA65"/>
      <c r="UVB65"/>
      <c r="UVC65"/>
      <c r="UVD65"/>
      <c r="UVE65"/>
      <c r="UVF65"/>
      <c r="UVG65"/>
      <c r="UVH65"/>
      <c r="UVI65"/>
      <c r="UVJ65"/>
      <c r="UVK65"/>
      <c r="UVL65"/>
      <c r="UVM65"/>
      <c r="UVN65"/>
      <c r="UVO65"/>
      <c r="UVP65"/>
      <c r="UVQ65"/>
      <c r="UVR65"/>
      <c r="UVS65"/>
      <c r="UVT65"/>
      <c r="UVU65"/>
      <c r="UVV65"/>
      <c r="UVW65"/>
      <c r="UVX65"/>
      <c r="UVY65"/>
      <c r="UVZ65"/>
      <c r="UWA65"/>
      <c r="UWB65"/>
      <c r="UWC65"/>
      <c r="UWD65"/>
      <c r="UWE65"/>
      <c r="UWF65"/>
      <c r="UWG65"/>
      <c r="UWH65"/>
      <c r="UWI65"/>
      <c r="UWJ65"/>
      <c r="UWK65"/>
      <c r="UWL65"/>
      <c r="UWM65"/>
      <c r="UWN65"/>
      <c r="UWO65"/>
      <c r="UWP65"/>
      <c r="UWQ65"/>
      <c r="UWR65"/>
      <c r="UWS65"/>
      <c r="UWT65"/>
      <c r="UWU65"/>
      <c r="UWV65"/>
      <c r="UWW65"/>
      <c r="UWX65"/>
      <c r="UWY65"/>
      <c r="UWZ65"/>
      <c r="UXA65"/>
      <c r="UXB65"/>
      <c r="UXC65"/>
      <c r="UXD65"/>
      <c r="UXE65"/>
      <c r="UXF65"/>
      <c r="UXG65"/>
      <c r="UXH65"/>
      <c r="UXI65"/>
      <c r="UXJ65"/>
      <c r="UXK65"/>
      <c r="UXL65"/>
      <c r="UXM65"/>
      <c r="UXN65"/>
      <c r="UXO65"/>
      <c r="UXP65"/>
      <c r="UXQ65"/>
      <c r="UXR65"/>
      <c r="UXS65"/>
      <c r="UXT65"/>
      <c r="UXU65"/>
      <c r="UXV65"/>
      <c r="UXW65"/>
      <c r="UXX65"/>
      <c r="UXY65"/>
      <c r="UXZ65"/>
      <c r="UYA65"/>
      <c r="UYB65"/>
      <c r="UYC65"/>
      <c r="UYD65"/>
      <c r="UYE65"/>
      <c r="UYF65"/>
      <c r="UYG65"/>
      <c r="UYH65"/>
      <c r="UYI65"/>
      <c r="UYJ65"/>
      <c r="UYK65"/>
      <c r="UYL65"/>
      <c r="UYM65"/>
      <c r="UYN65"/>
      <c r="UYO65"/>
      <c r="UYP65"/>
      <c r="UYQ65"/>
      <c r="UYR65"/>
      <c r="UYS65"/>
      <c r="UYT65"/>
      <c r="UYU65"/>
      <c r="UYV65"/>
      <c r="UYW65"/>
      <c r="UYX65"/>
      <c r="UYY65"/>
      <c r="UYZ65"/>
      <c r="UZA65"/>
      <c r="UZB65"/>
      <c r="UZC65"/>
      <c r="UZD65"/>
      <c r="UZE65"/>
      <c r="UZF65"/>
      <c r="UZG65"/>
      <c r="UZH65"/>
      <c r="UZI65"/>
      <c r="UZJ65"/>
      <c r="UZK65"/>
      <c r="UZL65"/>
      <c r="UZM65"/>
      <c r="UZN65"/>
      <c r="UZO65"/>
      <c r="UZP65"/>
      <c r="UZQ65"/>
      <c r="UZR65"/>
      <c r="UZS65"/>
      <c r="UZT65"/>
      <c r="UZU65"/>
      <c r="UZV65"/>
      <c r="UZW65"/>
      <c r="UZX65"/>
      <c r="UZY65"/>
      <c r="UZZ65"/>
      <c r="VAA65"/>
      <c r="VAB65"/>
      <c r="VAC65"/>
      <c r="VAD65"/>
      <c r="VAE65"/>
      <c r="VAF65"/>
      <c r="VAG65"/>
      <c r="VAH65"/>
      <c r="VAI65"/>
      <c r="VAJ65"/>
      <c r="VAK65"/>
      <c r="VAL65"/>
      <c r="VAM65"/>
      <c r="VAN65"/>
      <c r="VAO65"/>
      <c r="VAP65"/>
      <c r="VAQ65"/>
      <c r="VAR65"/>
      <c r="VAS65"/>
      <c r="VAT65"/>
      <c r="VAU65"/>
      <c r="VAV65"/>
      <c r="VAW65"/>
      <c r="VAX65"/>
      <c r="VAY65"/>
      <c r="VAZ65"/>
      <c r="VBA65"/>
      <c r="VBB65"/>
      <c r="VBC65"/>
      <c r="VBD65"/>
      <c r="VBE65"/>
      <c r="VBF65"/>
      <c r="VBG65"/>
      <c r="VBH65"/>
      <c r="VBI65"/>
      <c r="VBJ65"/>
      <c r="VBK65"/>
      <c r="VBL65"/>
      <c r="VBM65"/>
      <c r="VBN65"/>
      <c r="VBO65"/>
      <c r="VBP65"/>
      <c r="VBQ65"/>
      <c r="VBR65"/>
      <c r="VBS65"/>
      <c r="VBT65"/>
      <c r="VBU65"/>
      <c r="VBV65"/>
      <c r="VBW65"/>
      <c r="VBX65"/>
      <c r="VBY65"/>
      <c r="VBZ65"/>
      <c r="VCA65"/>
      <c r="VCB65"/>
      <c r="VCC65"/>
      <c r="VCD65"/>
      <c r="VCE65"/>
      <c r="VCF65"/>
      <c r="VCG65"/>
      <c r="VCH65"/>
      <c r="VCI65"/>
      <c r="VCJ65"/>
      <c r="VCK65"/>
      <c r="VCL65"/>
      <c r="VCM65"/>
      <c r="VCN65"/>
      <c r="VCO65"/>
      <c r="VCP65"/>
      <c r="VCQ65"/>
      <c r="VCR65"/>
      <c r="VCS65"/>
      <c r="VCT65"/>
      <c r="VCU65"/>
      <c r="VCV65"/>
      <c r="VCW65"/>
      <c r="VCX65"/>
      <c r="VCY65"/>
      <c r="VCZ65"/>
      <c r="VDA65"/>
      <c r="VDB65"/>
      <c r="VDC65"/>
      <c r="VDD65"/>
      <c r="VDE65"/>
      <c r="VDF65"/>
      <c r="VDG65"/>
      <c r="VDH65"/>
      <c r="VDI65"/>
      <c r="VDJ65"/>
      <c r="VDK65"/>
      <c r="VDL65"/>
      <c r="VDM65"/>
      <c r="VDN65"/>
      <c r="VDO65"/>
      <c r="VDP65"/>
      <c r="VDQ65"/>
      <c r="VDR65"/>
      <c r="VDS65"/>
      <c r="VDT65"/>
      <c r="VDU65"/>
      <c r="VDV65"/>
      <c r="VDW65"/>
      <c r="VDX65"/>
      <c r="VDY65"/>
      <c r="VDZ65"/>
      <c r="VEA65"/>
      <c r="VEB65"/>
      <c r="VEC65"/>
      <c r="VED65"/>
      <c r="VEE65"/>
      <c r="VEF65"/>
      <c r="VEG65"/>
      <c r="VEH65"/>
      <c r="VEI65"/>
      <c r="VEJ65"/>
      <c r="VEK65"/>
      <c r="VEL65"/>
      <c r="VEM65"/>
      <c r="VEN65"/>
      <c r="VEO65"/>
      <c r="VEP65"/>
      <c r="VEQ65"/>
      <c r="VER65"/>
      <c r="VES65"/>
      <c r="VET65"/>
      <c r="VEU65"/>
      <c r="VEV65"/>
      <c r="VEW65"/>
      <c r="VEX65"/>
      <c r="VEY65"/>
      <c r="VEZ65"/>
      <c r="VFA65"/>
      <c r="VFB65"/>
      <c r="VFC65"/>
      <c r="VFD65"/>
      <c r="VFE65"/>
      <c r="VFF65"/>
      <c r="VFG65"/>
      <c r="VFH65"/>
      <c r="VFI65"/>
      <c r="VFJ65"/>
      <c r="VFK65"/>
      <c r="VFL65"/>
      <c r="VFM65"/>
      <c r="VFN65"/>
      <c r="VFO65"/>
      <c r="VFP65"/>
      <c r="VFQ65"/>
      <c r="VFR65"/>
      <c r="VFS65"/>
      <c r="VFT65"/>
      <c r="VFU65"/>
      <c r="VFV65"/>
      <c r="VFW65"/>
      <c r="VFX65"/>
      <c r="VFY65"/>
      <c r="VFZ65"/>
      <c r="VGA65"/>
      <c r="VGB65"/>
      <c r="VGC65"/>
      <c r="VGD65"/>
      <c r="VGE65"/>
      <c r="VGF65"/>
      <c r="VGG65"/>
      <c r="VGH65"/>
      <c r="VGI65"/>
      <c r="VGJ65"/>
      <c r="VGK65"/>
      <c r="VGL65"/>
      <c r="VGM65"/>
      <c r="VGN65"/>
      <c r="VGO65"/>
      <c r="VGP65"/>
      <c r="VGQ65"/>
      <c r="VGR65"/>
      <c r="VGS65"/>
      <c r="VGT65"/>
      <c r="VGU65"/>
      <c r="VGV65"/>
      <c r="VGW65"/>
      <c r="VGX65"/>
      <c r="VGY65"/>
      <c r="VGZ65"/>
      <c r="VHA65"/>
      <c r="VHB65"/>
      <c r="VHC65"/>
      <c r="VHD65"/>
      <c r="VHE65"/>
      <c r="VHF65"/>
      <c r="VHG65"/>
      <c r="VHH65"/>
      <c r="VHI65"/>
      <c r="VHJ65"/>
      <c r="VHK65"/>
      <c r="VHL65"/>
      <c r="VHM65"/>
      <c r="VHN65"/>
      <c r="VHO65"/>
      <c r="VHP65"/>
      <c r="VHQ65"/>
      <c r="VHR65"/>
      <c r="VHS65"/>
      <c r="VHT65"/>
      <c r="VHU65"/>
      <c r="VHV65"/>
      <c r="VHW65"/>
      <c r="VHX65"/>
      <c r="VHY65"/>
      <c r="VHZ65"/>
      <c r="VIA65"/>
      <c r="VIB65"/>
      <c r="VIC65"/>
      <c r="VID65"/>
      <c r="VIE65"/>
      <c r="VIF65"/>
      <c r="VIG65"/>
      <c r="VIH65"/>
      <c r="VII65"/>
      <c r="VIJ65"/>
      <c r="VIK65"/>
      <c r="VIL65"/>
      <c r="VIM65"/>
      <c r="VIN65"/>
      <c r="VIO65"/>
      <c r="VIP65"/>
      <c r="VIQ65"/>
      <c r="VIR65"/>
      <c r="VIS65"/>
      <c r="VIT65"/>
      <c r="VIU65"/>
      <c r="VIV65"/>
      <c r="VIW65"/>
      <c r="VIX65"/>
      <c r="VIY65"/>
      <c r="VIZ65"/>
      <c r="VJA65"/>
      <c r="VJB65"/>
      <c r="VJC65"/>
      <c r="VJD65"/>
      <c r="VJE65"/>
      <c r="VJF65"/>
      <c r="VJG65"/>
      <c r="VJH65"/>
      <c r="VJI65"/>
      <c r="VJJ65"/>
      <c r="VJK65"/>
      <c r="VJL65"/>
      <c r="VJM65"/>
      <c r="VJN65"/>
      <c r="VJO65"/>
      <c r="VJP65"/>
      <c r="VJQ65"/>
      <c r="VJR65"/>
      <c r="VJS65"/>
      <c r="VJT65"/>
      <c r="VJU65"/>
      <c r="VJV65"/>
      <c r="VJW65"/>
      <c r="VJX65"/>
      <c r="VJY65"/>
      <c r="VJZ65"/>
      <c r="VKA65"/>
      <c r="VKB65"/>
      <c r="VKC65"/>
      <c r="VKD65"/>
      <c r="VKE65"/>
      <c r="VKF65"/>
      <c r="VKG65"/>
      <c r="VKH65"/>
      <c r="VKI65"/>
      <c r="VKJ65"/>
      <c r="VKK65"/>
      <c r="VKL65"/>
      <c r="VKM65"/>
      <c r="VKN65"/>
      <c r="VKO65"/>
      <c r="VKP65"/>
      <c r="VKQ65"/>
      <c r="VKR65"/>
      <c r="VKS65"/>
      <c r="VKT65"/>
      <c r="VKU65"/>
      <c r="VKV65"/>
      <c r="VKW65"/>
      <c r="VKX65"/>
      <c r="VKY65"/>
      <c r="VKZ65"/>
      <c r="VLA65"/>
      <c r="VLB65"/>
      <c r="VLC65"/>
      <c r="VLD65"/>
      <c r="VLE65"/>
      <c r="VLF65"/>
      <c r="VLG65"/>
      <c r="VLH65"/>
      <c r="VLI65"/>
      <c r="VLJ65"/>
      <c r="VLK65"/>
      <c r="VLL65"/>
      <c r="VLM65"/>
      <c r="VLN65"/>
      <c r="VLO65"/>
      <c r="VLP65"/>
      <c r="VLQ65"/>
      <c r="VLR65"/>
      <c r="VLS65"/>
      <c r="VLT65"/>
      <c r="VLU65"/>
      <c r="VLV65"/>
      <c r="VLW65"/>
      <c r="VLX65"/>
      <c r="VLY65"/>
      <c r="VLZ65"/>
      <c r="VMA65"/>
      <c r="VMB65"/>
      <c r="VMC65"/>
      <c r="VMD65"/>
      <c r="VME65"/>
      <c r="VMF65"/>
      <c r="VMG65"/>
      <c r="VMH65"/>
      <c r="VMI65"/>
      <c r="VMJ65"/>
      <c r="VMK65"/>
      <c r="VML65"/>
      <c r="VMM65"/>
      <c r="VMN65"/>
      <c r="VMO65"/>
      <c r="VMP65"/>
      <c r="VMQ65"/>
      <c r="VMR65"/>
      <c r="VMS65"/>
      <c r="VMT65"/>
      <c r="VMU65"/>
      <c r="VMV65"/>
      <c r="VMW65"/>
      <c r="VMX65"/>
      <c r="VMY65"/>
      <c r="VMZ65"/>
      <c r="VNA65"/>
      <c r="VNB65"/>
      <c r="VNC65"/>
      <c r="VND65"/>
      <c r="VNE65"/>
      <c r="VNF65"/>
      <c r="VNG65"/>
      <c r="VNH65"/>
      <c r="VNI65"/>
      <c r="VNJ65"/>
      <c r="VNK65"/>
      <c r="VNL65"/>
      <c r="VNM65"/>
      <c r="VNN65"/>
      <c r="VNO65"/>
      <c r="VNP65"/>
      <c r="VNQ65"/>
      <c r="VNR65"/>
      <c r="VNS65"/>
      <c r="VNT65"/>
      <c r="VNU65"/>
      <c r="VNV65"/>
      <c r="VNW65"/>
      <c r="VNX65"/>
      <c r="VNY65"/>
      <c r="VNZ65"/>
      <c r="VOA65"/>
      <c r="VOB65"/>
      <c r="VOC65"/>
      <c r="VOD65"/>
      <c r="VOE65"/>
      <c r="VOF65"/>
      <c r="VOG65"/>
      <c r="VOH65"/>
      <c r="VOI65"/>
      <c r="VOJ65"/>
      <c r="VOK65"/>
      <c r="VOL65"/>
      <c r="VOM65"/>
      <c r="VON65"/>
      <c r="VOO65"/>
      <c r="VOP65"/>
      <c r="VOQ65"/>
      <c r="VOR65"/>
      <c r="VOS65"/>
      <c r="VOT65"/>
      <c r="VOU65"/>
      <c r="VOV65"/>
      <c r="VOW65"/>
      <c r="VOX65"/>
      <c r="VOY65"/>
      <c r="VOZ65"/>
      <c r="VPA65"/>
      <c r="VPB65"/>
      <c r="VPC65"/>
      <c r="VPD65"/>
      <c r="VPE65"/>
      <c r="VPF65"/>
      <c r="VPG65"/>
      <c r="VPH65"/>
      <c r="VPI65"/>
      <c r="VPJ65"/>
      <c r="VPK65"/>
      <c r="VPL65"/>
      <c r="VPM65"/>
      <c r="VPN65"/>
      <c r="VPO65"/>
      <c r="VPP65"/>
      <c r="VPQ65"/>
      <c r="VPR65"/>
      <c r="VPS65"/>
      <c r="VPT65"/>
      <c r="VPU65"/>
      <c r="VPV65"/>
      <c r="VPW65"/>
      <c r="VPX65"/>
      <c r="VPY65"/>
      <c r="VPZ65"/>
      <c r="VQA65"/>
      <c r="VQB65"/>
      <c r="VQC65"/>
      <c r="VQD65"/>
      <c r="VQE65"/>
      <c r="VQF65"/>
      <c r="VQG65"/>
      <c r="VQH65"/>
      <c r="VQI65"/>
      <c r="VQJ65"/>
      <c r="VQK65"/>
      <c r="VQL65"/>
      <c r="VQM65"/>
      <c r="VQN65"/>
      <c r="VQO65"/>
      <c r="VQP65"/>
      <c r="VQQ65"/>
      <c r="VQR65"/>
      <c r="VQS65"/>
      <c r="VQT65"/>
      <c r="VQU65"/>
      <c r="VQV65"/>
      <c r="VQW65"/>
      <c r="VQX65"/>
      <c r="VQY65"/>
      <c r="VQZ65"/>
      <c r="VRA65"/>
      <c r="VRB65"/>
      <c r="VRC65"/>
      <c r="VRD65"/>
      <c r="VRE65"/>
      <c r="VRF65"/>
      <c r="VRG65"/>
      <c r="VRH65"/>
      <c r="VRI65"/>
      <c r="VRJ65"/>
      <c r="VRK65"/>
      <c r="VRL65"/>
      <c r="VRM65"/>
      <c r="VRN65"/>
      <c r="VRO65"/>
      <c r="VRP65"/>
      <c r="VRQ65"/>
      <c r="VRR65"/>
      <c r="VRS65"/>
      <c r="VRT65"/>
      <c r="VRU65"/>
      <c r="VRV65"/>
      <c r="VRW65"/>
      <c r="VRX65"/>
      <c r="VRY65"/>
      <c r="VRZ65"/>
      <c r="VSA65"/>
      <c r="VSB65"/>
      <c r="VSC65"/>
      <c r="VSD65"/>
      <c r="VSE65"/>
      <c r="VSF65"/>
      <c r="VSG65"/>
      <c r="VSH65"/>
      <c r="VSI65"/>
      <c r="VSJ65"/>
      <c r="VSK65"/>
      <c r="VSL65"/>
      <c r="VSM65"/>
      <c r="VSN65"/>
      <c r="VSO65"/>
      <c r="VSP65"/>
      <c r="VSQ65"/>
      <c r="VSR65"/>
      <c r="VSS65"/>
      <c r="VST65"/>
      <c r="VSU65"/>
      <c r="VSV65"/>
      <c r="VSW65"/>
      <c r="VSX65"/>
      <c r="VSY65"/>
      <c r="VSZ65"/>
      <c r="VTA65"/>
      <c r="VTB65"/>
      <c r="VTC65"/>
      <c r="VTD65"/>
      <c r="VTE65"/>
      <c r="VTF65"/>
      <c r="VTG65"/>
      <c r="VTH65"/>
      <c r="VTI65"/>
      <c r="VTJ65"/>
      <c r="VTK65"/>
      <c r="VTL65"/>
      <c r="VTM65"/>
      <c r="VTN65"/>
      <c r="VTO65"/>
      <c r="VTP65"/>
      <c r="VTQ65"/>
      <c r="VTR65"/>
      <c r="VTS65"/>
      <c r="VTT65"/>
      <c r="VTU65"/>
      <c r="VTV65"/>
      <c r="VTW65"/>
      <c r="VTX65"/>
      <c r="VTY65"/>
      <c r="VTZ65"/>
      <c r="VUA65"/>
      <c r="VUB65"/>
      <c r="VUC65"/>
      <c r="VUD65"/>
      <c r="VUE65"/>
      <c r="VUF65"/>
      <c r="VUG65"/>
      <c r="VUH65"/>
      <c r="VUI65"/>
      <c r="VUJ65"/>
      <c r="VUK65"/>
      <c r="VUL65"/>
      <c r="VUM65"/>
      <c r="VUN65"/>
      <c r="VUO65"/>
      <c r="VUP65"/>
      <c r="VUQ65"/>
      <c r="VUR65"/>
      <c r="VUS65"/>
      <c r="VUT65"/>
      <c r="VUU65"/>
      <c r="VUV65"/>
      <c r="VUW65"/>
      <c r="VUX65"/>
      <c r="VUY65"/>
      <c r="VUZ65"/>
      <c r="VVA65"/>
      <c r="VVB65"/>
      <c r="VVC65"/>
      <c r="VVD65"/>
      <c r="VVE65"/>
      <c r="VVF65"/>
      <c r="VVG65"/>
      <c r="VVH65"/>
      <c r="VVI65"/>
      <c r="VVJ65"/>
      <c r="VVK65"/>
      <c r="VVL65"/>
      <c r="VVM65"/>
      <c r="VVN65"/>
      <c r="VVO65"/>
      <c r="VVP65"/>
      <c r="VVQ65"/>
      <c r="VVR65"/>
      <c r="VVS65"/>
      <c r="VVT65"/>
      <c r="VVU65"/>
      <c r="VVV65"/>
      <c r="VVW65"/>
      <c r="VVX65"/>
      <c r="VVY65"/>
      <c r="VVZ65"/>
      <c r="VWA65"/>
      <c r="VWB65"/>
      <c r="VWC65"/>
      <c r="VWD65"/>
      <c r="VWE65"/>
      <c r="VWF65"/>
      <c r="VWG65"/>
      <c r="VWH65"/>
      <c r="VWI65"/>
      <c r="VWJ65"/>
      <c r="VWK65"/>
      <c r="VWL65"/>
      <c r="VWM65"/>
      <c r="VWN65"/>
      <c r="VWO65"/>
      <c r="VWP65"/>
      <c r="VWQ65"/>
      <c r="VWR65"/>
      <c r="VWS65"/>
      <c r="VWT65"/>
      <c r="VWU65"/>
      <c r="VWV65"/>
      <c r="VWW65"/>
      <c r="VWX65"/>
      <c r="VWY65"/>
      <c r="VWZ65"/>
      <c r="VXA65"/>
      <c r="VXB65"/>
      <c r="VXC65"/>
      <c r="VXD65"/>
      <c r="VXE65"/>
      <c r="VXF65"/>
      <c r="VXG65"/>
      <c r="VXH65"/>
      <c r="VXI65"/>
      <c r="VXJ65"/>
      <c r="VXK65"/>
      <c r="VXL65"/>
      <c r="VXM65"/>
      <c r="VXN65"/>
      <c r="VXO65"/>
      <c r="VXP65"/>
      <c r="VXQ65"/>
      <c r="VXR65"/>
      <c r="VXS65"/>
      <c r="VXT65"/>
      <c r="VXU65"/>
      <c r="VXV65"/>
      <c r="VXW65"/>
      <c r="VXX65"/>
      <c r="VXY65"/>
      <c r="VXZ65"/>
      <c r="VYA65"/>
      <c r="VYB65"/>
      <c r="VYC65"/>
      <c r="VYD65"/>
      <c r="VYE65"/>
      <c r="VYF65"/>
      <c r="VYG65"/>
      <c r="VYH65"/>
      <c r="VYI65"/>
      <c r="VYJ65"/>
      <c r="VYK65"/>
      <c r="VYL65"/>
      <c r="VYM65"/>
      <c r="VYN65"/>
      <c r="VYO65"/>
      <c r="VYP65"/>
      <c r="VYQ65"/>
      <c r="VYR65"/>
      <c r="VYS65"/>
      <c r="VYT65"/>
      <c r="VYU65"/>
      <c r="VYV65"/>
      <c r="VYW65"/>
      <c r="VYX65"/>
      <c r="VYY65"/>
      <c r="VYZ65"/>
      <c r="VZA65"/>
      <c r="VZB65"/>
      <c r="VZC65"/>
      <c r="VZD65"/>
      <c r="VZE65"/>
      <c r="VZF65"/>
      <c r="VZG65"/>
      <c r="VZH65"/>
      <c r="VZI65"/>
      <c r="VZJ65"/>
      <c r="VZK65"/>
      <c r="VZL65"/>
      <c r="VZM65"/>
      <c r="VZN65"/>
      <c r="VZO65"/>
      <c r="VZP65"/>
      <c r="VZQ65"/>
      <c r="VZR65"/>
      <c r="VZS65"/>
      <c r="VZT65"/>
      <c r="VZU65"/>
      <c r="VZV65"/>
      <c r="VZW65"/>
      <c r="VZX65"/>
      <c r="VZY65"/>
      <c r="VZZ65"/>
      <c r="WAA65"/>
      <c r="WAB65"/>
      <c r="WAC65"/>
      <c r="WAD65"/>
      <c r="WAE65"/>
      <c r="WAF65"/>
      <c r="WAG65"/>
      <c r="WAH65"/>
      <c r="WAI65"/>
      <c r="WAJ65"/>
      <c r="WAK65"/>
      <c r="WAL65"/>
      <c r="WAM65"/>
      <c r="WAN65"/>
      <c r="WAO65"/>
      <c r="WAP65"/>
      <c r="WAQ65"/>
      <c r="WAR65"/>
      <c r="WAS65"/>
      <c r="WAT65"/>
      <c r="WAU65"/>
      <c r="WAV65"/>
      <c r="WAW65"/>
      <c r="WAX65"/>
      <c r="WAY65"/>
      <c r="WAZ65"/>
      <c r="WBA65"/>
      <c r="WBB65"/>
      <c r="WBC65"/>
      <c r="WBD65"/>
      <c r="WBE65"/>
      <c r="WBF65"/>
      <c r="WBG65"/>
      <c r="WBH65"/>
      <c r="WBI65"/>
      <c r="WBJ65"/>
      <c r="WBK65"/>
      <c r="WBL65"/>
      <c r="WBM65"/>
      <c r="WBN65"/>
      <c r="WBO65"/>
      <c r="WBP65"/>
      <c r="WBQ65"/>
      <c r="WBR65"/>
      <c r="WBS65"/>
      <c r="WBT65"/>
      <c r="WBU65"/>
      <c r="WBV65"/>
      <c r="WBW65"/>
      <c r="WBX65"/>
      <c r="WBY65"/>
      <c r="WBZ65"/>
      <c r="WCA65"/>
      <c r="WCB65"/>
      <c r="WCC65"/>
      <c r="WCD65"/>
      <c r="WCE65"/>
      <c r="WCF65"/>
      <c r="WCG65"/>
      <c r="WCH65"/>
      <c r="WCI65"/>
      <c r="WCJ65"/>
      <c r="WCK65"/>
      <c r="WCL65"/>
      <c r="WCM65"/>
      <c r="WCN65"/>
      <c r="WCO65"/>
      <c r="WCP65"/>
      <c r="WCQ65"/>
      <c r="WCR65"/>
      <c r="WCS65"/>
      <c r="WCT65"/>
      <c r="WCU65"/>
      <c r="WCV65"/>
      <c r="WCW65"/>
      <c r="WCX65"/>
      <c r="WCY65"/>
      <c r="WCZ65"/>
      <c r="WDA65"/>
      <c r="WDB65"/>
      <c r="WDC65"/>
      <c r="WDD65"/>
      <c r="WDE65"/>
      <c r="WDF65"/>
      <c r="WDG65"/>
      <c r="WDH65"/>
      <c r="WDI65"/>
      <c r="WDJ65"/>
      <c r="WDK65"/>
      <c r="WDL65"/>
      <c r="WDM65"/>
      <c r="WDN65"/>
      <c r="WDO65"/>
      <c r="WDP65"/>
      <c r="WDQ65"/>
      <c r="WDR65"/>
      <c r="WDS65"/>
      <c r="WDT65"/>
      <c r="WDU65"/>
      <c r="WDV65"/>
      <c r="WDW65"/>
      <c r="WDX65"/>
      <c r="WDY65"/>
      <c r="WDZ65"/>
      <c r="WEA65"/>
      <c r="WEB65"/>
      <c r="WEC65"/>
      <c r="WED65"/>
      <c r="WEE65"/>
      <c r="WEF65"/>
      <c r="WEG65"/>
      <c r="WEH65"/>
      <c r="WEI65"/>
      <c r="WEJ65"/>
      <c r="WEK65"/>
      <c r="WEL65"/>
      <c r="WEM65"/>
      <c r="WEN65"/>
      <c r="WEO65"/>
      <c r="WEP65"/>
      <c r="WEQ65"/>
      <c r="WER65"/>
      <c r="WES65"/>
      <c r="WET65"/>
      <c r="WEU65"/>
      <c r="WEV65"/>
      <c r="WEW65"/>
      <c r="WEX65"/>
      <c r="WEY65"/>
      <c r="WEZ65"/>
      <c r="WFA65"/>
      <c r="WFB65"/>
      <c r="WFC65"/>
      <c r="WFD65"/>
      <c r="WFE65"/>
      <c r="WFF65"/>
      <c r="WFG65"/>
      <c r="WFH65"/>
      <c r="WFI65"/>
      <c r="WFJ65"/>
      <c r="WFK65"/>
      <c r="WFL65"/>
      <c r="WFM65"/>
      <c r="WFN65"/>
      <c r="WFO65"/>
      <c r="WFP65"/>
      <c r="WFQ65"/>
      <c r="WFR65"/>
      <c r="WFS65"/>
      <c r="WFT65"/>
      <c r="WFU65"/>
      <c r="WFV65"/>
      <c r="WFW65"/>
      <c r="WFX65"/>
      <c r="WFY65"/>
      <c r="WFZ65"/>
      <c r="WGA65"/>
      <c r="WGB65"/>
      <c r="WGC65"/>
      <c r="WGD65"/>
      <c r="WGE65"/>
      <c r="WGF65"/>
      <c r="WGG65"/>
      <c r="WGH65"/>
      <c r="WGI65"/>
      <c r="WGJ65"/>
      <c r="WGK65"/>
      <c r="WGL65"/>
      <c r="WGM65"/>
      <c r="WGN65"/>
      <c r="WGO65"/>
      <c r="WGP65"/>
      <c r="WGQ65"/>
      <c r="WGR65"/>
      <c r="WGS65"/>
      <c r="WGT65"/>
      <c r="WGU65"/>
      <c r="WGV65"/>
      <c r="WGW65"/>
      <c r="WGX65"/>
      <c r="WGY65"/>
      <c r="WGZ65"/>
      <c r="WHA65"/>
      <c r="WHB65"/>
      <c r="WHC65"/>
      <c r="WHD65"/>
      <c r="WHE65"/>
      <c r="WHF65"/>
      <c r="WHG65"/>
      <c r="WHH65"/>
      <c r="WHI65"/>
      <c r="WHJ65"/>
      <c r="WHK65"/>
      <c r="WHL65"/>
      <c r="WHM65"/>
      <c r="WHN65"/>
      <c r="WHO65"/>
      <c r="WHP65"/>
      <c r="WHQ65"/>
      <c r="WHR65"/>
      <c r="WHS65"/>
      <c r="WHT65"/>
      <c r="WHU65"/>
      <c r="WHV65"/>
      <c r="WHW65"/>
      <c r="WHX65"/>
      <c r="WHY65"/>
      <c r="WHZ65"/>
      <c r="WIA65"/>
      <c r="WIB65"/>
      <c r="WIC65"/>
      <c r="WID65"/>
      <c r="WIE65"/>
      <c r="WIF65"/>
      <c r="WIG65"/>
      <c r="WIH65"/>
      <c r="WII65"/>
      <c r="WIJ65"/>
      <c r="WIK65"/>
      <c r="WIL65"/>
      <c r="WIM65"/>
      <c r="WIN65"/>
      <c r="WIO65"/>
      <c r="WIP65"/>
      <c r="WIQ65"/>
      <c r="WIR65"/>
      <c r="WIS65"/>
      <c r="WIT65"/>
      <c r="WIU65"/>
      <c r="WIV65"/>
      <c r="WIW65"/>
      <c r="WIX65"/>
      <c r="WIY65"/>
      <c r="WIZ65"/>
      <c r="WJA65"/>
      <c r="WJB65"/>
      <c r="WJC65"/>
      <c r="WJD65"/>
      <c r="WJE65"/>
      <c r="WJF65"/>
      <c r="WJG65"/>
      <c r="WJH65"/>
      <c r="WJI65"/>
      <c r="WJJ65"/>
      <c r="WJK65"/>
      <c r="WJL65"/>
      <c r="WJM65"/>
      <c r="WJN65"/>
      <c r="WJO65"/>
      <c r="WJP65"/>
      <c r="WJQ65"/>
      <c r="WJR65"/>
      <c r="WJS65"/>
      <c r="WJT65"/>
      <c r="WJU65"/>
      <c r="WJV65"/>
      <c r="WJW65"/>
      <c r="WJX65"/>
      <c r="WJY65"/>
      <c r="WJZ65"/>
      <c r="WKA65"/>
      <c r="WKB65"/>
      <c r="WKC65"/>
      <c r="WKD65"/>
      <c r="WKE65"/>
      <c r="WKF65"/>
      <c r="WKG65"/>
      <c r="WKH65"/>
      <c r="WKI65"/>
      <c r="WKJ65"/>
      <c r="WKK65"/>
      <c r="WKL65"/>
      <c r="WKM65"/>
      <c r="WKN65"/>
      <c r="WKO65"/>
      <c r="WKP65"/>
      <c r="WKQ65"/>
      <c r="WKR65"/>
      <c r="WKS65"/>
      <c r="WKT65"/>
      <c r="WKU65"/>
      <c r="WKV65"/>
      <c r="WKW65"/>
      <c r="WKX65"/>
      <c r="WKY65"/>
      <c r="WKZ65"/>
      <c r="WLA65"/>
      <c r="WLB65"/>
      <c r="WLC65"/>
      <c r="WLD65"/>
      <c r="WLE65"/>
      <c r="WLF65"/>
      <c r="WLG65"/>
      <c r="WLH65"/>
      <c r="WLI65"/>
      <c r="WLJ65"/>
      <c r="WLK65"/>
      <c r="WLL65"/>
      <c r="WLM65"/>
      <c r="WLN65"/>
      <c r="WLO65"/>
      <c r="WLP65"/>
      <c r="WLQ65"/>
      <c r="WLR65"/>
      <c r="WLS65"/>
      <c r="WLT65"/>
      <c r="WLU65"/>
      <c r="WLV65"/>
      <c r="WLW65"/>
      <c r="WLX65"/>
      <c r="WLY65"/>
      <c r="WLZ65"/>
      <c r="WMA65"/>
      <c r="WMB65"/>
      <c r="WMC65"/>
      <c r="WMD65"/>
      <c r="WME65"/>
      <c r="WMF65"/>
      <c r="WMG65"/>
      <c r="WMH65"/>
      <c r="WMI65"/>
      <c r="WMJ65"/>
      <c r="WMK65"/>
      <c r="WML65"/>
      <c r="WMM65"/>
      <c r="WMN65"/>
      <c r="WMO65"/>
      <c r="WMP65"/>
      <c r="WMQ65"/>
      <c r="WMR65"/>
      <c r="WMS65"/>
      <c r="WMT65"/>
      <c r="WMU65"/>
      <c r="WMV65"/>
      <c r="WMW65"/>
      <c r="WMX65"/>
      <c r="WMY65"/>
      <c r="WMZ65"/>
      <c r="WNA65"/>
      <c r="WNB65"/>
      <c r="WNC65"/>
      <c r="WND65"/>
      <c r="WNE65"/>
      <c r="WNF65"/>
      <c r="WNG65"/>
      <c r="WNH65"/>
      <c r="WNI65"/>
      <c r="WNJ65"/>
      <c r="WNK65"/>
      <c r="WNL65"/>
      <c r="WNM65"/>
      <c r="WNN65"/>
      <c r="WNO65"/>
      <c r="WNP65"/>
      <c r="WNQ65"/>
      <c r="WNR65"/>
      <c r="WNS65"/>
      <c r="WNT65"/>
      <c r="WNU65"/>
      <c r="WNV65"/>
      <c r="WNW65"/>
      <c r="WNX65"/>
      <c r="WNY65"/>
      <c r="WNZ65"/>
      <c r="WOA65"/>
      <c r="WOB65"/>
      <c r="WOC65"/>
      <c r="WOD65"/>
      <c r="WOE65"/>
      <c r="WOF65"/>
      <c r="WOG65"/>
      <c r="WOH65"/>
      <c r="WOI65"/>
      <c r="WOJ65"/>
      <c r="WOK65"/>
      <c r="WOL65"/>
      <c r="WOM65"/>
      <c r="WON65"/>
      <c r="WOO65"/>
      <c r="WOP65"/>
      <c r="WOQ65"/>
      <c r="WOR65"/>
      <c r="WOS65"/>
      <c r="WOT65"/>
      <c r="WOU65"/>
      <c r="WOV65"/>
      <c r="WOW65"/>
      <c r="WOX65"/>
      <c r="WOY65"/>
      <c r="WOZ65"/>
      <c r="WPA65"/>
      <c r="WPB65"/>
      <c r="WPC65"/>
      <c r="WPD65"/>
      <c r="WPE65"/>
      <c r="WPF65"/>
      <c r="WPG65"/>
      <c r="WPH65"/>
      <c r="WPI65"/>
      <c r="WPJ65"/>
      <c r="WPK65"/>
      <c r="WPL65"/>
      <c r="WPM65"/>
      <c r="WPN65"/>
      <c r="WPO65"/>
      <c r="WPP65"/>
      <c r="WPQ65"/>
      <c r="WPR65"/>
      <c r="WPS65"/>
      <c r="WPT65"/>
      <c r="WPU65"/>
      <c r="WPV65"/>
      <c r="WPW65"/>
      <c r="WPX65"/>
      <c r="WPY65"/>
      <c r="WPZ65"/>
      <c r="WQA65"/>
      <c r="WQB65"/>
      <c r="WQC65"/>
      <c r="WQD65"/>
      <c r="WQE65"/>
      <c r="WQF65"/>
      <c r="WQG65"/>
      <c r="WQH65"/>
      <c r="WQI65"/>
      <c r="WQJ65"/>
      <c r="WQK65"/>
      <c r="WQL65"/>
      <c r="WQM65"/>
      <c r="WQN65"/>
      <c r="WQO65"/>
      <c r="WQP65"/>
      <c r="WQQ65"/>
      <c r="WQR65"/>
      <c r="WQS65"/>
      <c r="WQT65"/>
      <c r="WQU65"/>
      <c r="WQV65"/>
      <c r="WQW65"/>
      <c r="WQX65"/>
      <c r="WQY65"/>
      <c r="WQZ65"/>
      <c r="WRA65"/>
      <c r="WRB65"/>
      <c r="WRC65"/>
      <c r="WRD65"/>
      <c r="WRE65"/>
      <c r="WRF65"/>
      <c r="WRG65"/>
      <c r="WRH65"/>
      <c r="WRI65"/>
      <c r="WRJ65"/>
      <c r="WRK65"/>
      <c r="WRL65"/>
      <c r="WRM65"/>
      <c r="WRN65"/>
      <c r="WRO65"/>
      <c r="WRP65"/>
      <c r="WRQ65"/>
      <c r="WRR65"/>
      <c r="WRS65"/>
      <c r="WRT65"/>
      <c r="WRU65"/>
      <c r="WRV65"/>
      <c r="WRW65"/>
      <c r="WRX65"/>
      <c r="WRY65"/>
      <c r="WRZ65"/>
      <c r="WSA65"/>
      <c r="WSB65"/>
      <c r="WSC65"/>
      <c r="WSD65"/>
      <c r="WSE65"/>
      <c r="WSF65"/>
      <c r="WSG65"/>
      <c r="WSH65"/>
      <c r="WSI65"/>
      <c r="WSJ65"/>
      <c r="WSK65"/>
      <c r="WSL65"/>
      <c r="WSM65"/>
      <c r="WSN65"/>
      <c r="WSO65"/>
      <c r="WSP65"/>
      <c r="WSQ65"/>
      <c r="WSR65"/>
      <c r="WSS65"/>
      <c r="WST65"/>
      <c r="WSU65"/>
      <c r="WSV65"/>
      <c r="WSW65"/>
      <c r="WSX65"/>
      <c r="WSY65"/>
      <c r="WSZ65"/>
      <c r="WTA65"/>
      <c r="WTB65"/>
      <c r="WTC65"/>
      <c r="WTD65"/>
      <c r="WTE65"/>
      <c r="WTF65"/>
      <c r="WTG65"/>
      <c r="WTH65"/>
      <c r="WTI65"/>
      <c r="WTJ65"/>
      <c r="WTK65"/>
      <c r="WTL65"/>
      <c r="WTM65"/>
      <c r="WTN65"/>
      <c r="WTO65"/>
      <c r="WTP65"/>
      <c r="WTQ65"/>
      <c r="WTR65"/>
      <c r="WTS65"/>
      <c r="WTT65"/>
      <c r="WTU65"/>
      <c r="WTV65"/>
      <c r="WTW65"/>
      <c r="WTX65"/>
      <c r="WTY65"/>
      <c r="WTZ65"/>
      <c r="WUA65"/>
      <c r="WUB65"/>
      <c r="WUC65"/>
      <c r="WUD65"/>
      <c r="WUE65"/>
      <c r="WUF65"/>
      <c r="WUG65"/>
      <c r="WUH65"/>
      <c r="WUI65"/>
      <c r="WUJ65"/>
      <c r="WUK65"/>
      <c r="WUL65"/>
      <c r="WUM65"/>
      <c r="WUN65"/>
      <c r="WUO65"/>
      <c r="WUP65"/>
      <c r="WUQ65"/>
      <c r="WUR65"/>
      <c r="WUS65"/>
      <c r="WUT65"/>
      <c r="WUU65"/>
      <c r="WUV65"/>
      <c r="WUW65"/>
      <c r="WUX65"/>
      <c r="WUY65"/>
      <c r="WUZ65"/>
      <c r="WVA65"/>
      <c r="WVB65"/>
      <c r="WVC65"/>
      <c r="WVD65"/>
      <c r="WVE65"/>
      <c r="WVF65"/>
      <c r="WVG65"/>
      <c r="WVH65"/>
      <c r="WVI65"/>
      <c r="WVJ65"/>
      <c r="WVK65"/>
      <c r="WVL65"/>
      <c r="WVM65"/>
      <c r="WVN65"/>
      <c r="WVO65"/>
      <c r="WVP65"/>
      <c r="WVQ65"/>
      <c r="WVR65"/>
      <c r="WVS65"/>
      <c r="WVT65"/>
      <c r="WVU65"/>
      <c r="WVV65"/>
      <c r="WVW65"/>
      <c r="WVX65"/>
      <c r="WVY65"/>
      <c r="WVZ65"/>
      <c r="WWA65"/>
      <c r="WWB65"/>
      <c r="WWC65"/>
      <c r="WWD65"/>
      <c r="WWE65"/>
      <c r="WWF65"/>
      <c r="WWG65"/>
      <c r="WWH65"/>
      <c r="WWI65"/>
      <c r="WWJ65"/>
      <c r="WWK65"/>
      <c r="WWL65"/>
      <c r="WWM65"/>
      <c r="WWN65"/>
      <c r="WWO65"/>
      <c r="WWP65"/>
      <c r="WWQ65"/>
      <c r="WWR65"/>
      <c r="WWS65"/>
      <c r="WWT65"/>
      <c r="WWU65"/>
      <c r="WWV65"/>
      <c r="WWW65"/>
      <c r="WWX65"/>
      <c r="WWY65"/>
      <c r="WWZ65"/>
      <c r="WXA65"/>
      <c r="WXB65"/>
      <c r="WXC65"/>
      <c r="WXD65"/>
      <c r="WXE65"/>
      <c r="WXF65"/>
      <c r="WXG65"/>
      <c r="WXH65"/>
      <c r="WXI65"/>
      <c r="WXJ65"/>
      <c r="WXK65"/>
      <c r="WXL65"/>
      <c r="WXM65"/>
      <c r="WXN65"/>
      <c r="WXO65"/>
      <c r="WXP65"/>
      <c r="WXQ65"/>
      <c r="WXR65"/>
      <c r="WXS65"/>
      <c r="WXT65"/>
      <c r="WXU65"/>
      <c r="WXV65"/>
      <c r="WXW65"/>
      <c r="WXX65"/>
      <c r="WXY65"/>
      <c r="WXZ65"/>
      <c r="WYA65"/>
      <c r="WYB65"/>
      <c r="WYC65"/>
      <c r="WYD65"/>
      <c r="WYE65"/>
      <c r="WYF65"/>
      <c r="WYG65"/>
      <c r="WYH65"/>
      <c r="WYI65"/>
      <c r="WYJ65"/>
      <c r="WYK65"/>
      <c r="WYL65"/>
      <c r="WYM65"/>
      <c r="WYN65"/>
      <c r="WYO65"/>
      <c r="WYP65"/>
      <c r="WYQ65"/>
      <c r="WYR65"/>
      <c r="WYS65"/>
      <c r="WYT65"/>
      <c r="WYU65"/>
      <c r="WYV65"/>
      <c r="WYW65"/>
      <c r="WYX65"/>
      <c r="WYY65"/>
      <c r="WYZ65"/>
      <c r="WZA65"/>
      <c r="WZB65"/>
      <c r="WZC65"/>
      <c r="WZD65"/>
      <c r="WZE65"/>
      <c r="WZF65"/>
      <c r="WZG65"/>
      <c r="WZH65"/>
      <c r="WZI65"/>
      <c r="WZJ65"/>
      <c r="WZK65"/>
      <c r="WZL65"/>
      <c r="WZM65"/>
      <c r="WZN65"/>
      <c r="WZO65"/>
      <c r="WZP65"/>
      <c r="WZQ65"/>
      <c r="WZR65"/>
      <c r="WZS65"/>
      <c r="WZT65"/>
      <c r="WZU65"/>
      <c r="WZV65"/>
      <c r="WZW65"/>
      <c r="WZX65"/>
      <c r="WZY65"/>
      <c r="WZZ65"/>
      <c r="XAA65"/>
      <c r="XAB65"/>
      <c r="XAC65"/>
      <c r="XAD65"/>
      <c r="XAE65"/>
      <c r="XAF65"/>
      <c r="XAG65"/>
      <c r="XAH65"/>
      <c r="XAI65"/>
      <c r="XAJ65"/>
      <c r="XAK65"/>
      <c r="XAL65"/>
      <c r="XAM65"/>
      <c r="XAN65"/>
      <c r="XAO65"/>
      <c r="XAP65"/>
      <c r="XAQ65"/>
      <c r="XAR65"/>
      <c r="XAS65"/>
      <c r="XAT65"/>
      <c r="XAU65"/>
      <c r="XAV65"/>
      <c r="XAW65"/>
      <c r="XAX65"/>
      <c r="XAY65"/>
      <c r="XAZ65"/>
      <c r="XBA65"/>
      <c r="XBB65"/>
      <c r="XBC65"/>
      <c r="XBD65"/>
      <c r="XBE65"/>
      <c r="XBF65"/>
      <c r="XBG65"/>
      <c r="XBH65"/>
      <c r="XBI65"/>
      <c r="XBJ65"/>
      <c r="XBK65"/>
      <c r="XBL65"/>
      <c r="XBM65"/>
      <c r="XBN65"/>
      <c r="XBO65"/>
      <c r="XBP65"/>
      <c r="XBQ65"/>
      <c r="XBR65"/>
      <c r="XBS65"/>
      <c r="XBT65"/>
      <c r="XBU65"/>
      <c r="XBV65"/>
      <c r="XBW65"/>
      <c r="XBX65"/>
      <c r="XBY65"/>
      <c r="XBZ65"/>
      <c r="XCA65"/>
      <c r="XCB65"/>
      <c r="XCC65"/>
      <c r="XCD65"/>
      <c r="XCE65"/>
      <c r="XCF65"/>
      <c r="XCG65"/>
      <c r="XCH65"/>
      <c r="XCI65"/>
      <c r="XCJ65"/>
      <c r="XCK65"/>
      <c r="XCL65"/>
      <c r="XCM65"/>
      <c r="XCN65"/>
      <c r="XCO65"/>
      <c r="XCP65"/>
      <c r="XCQ65"/>
      <c r="XCR65"/>
      <c r="XCS65"/>
      <c r="XCT65"/>
      <c r="XCU65"/>
      <c r="XCV65"/>
      <c r="XCW65"/>
      <c r="XCX65"/>
      <c r="XCY65"/>
      <c r="XCZ65"/>
      <c r="XDA65"/>
      <c r="XDB65"/>
      <c r="XDC65"/>
      <c r="XDD65"/>
      <c r="XDE65"/>
      <c r="XDF65"/>
      <c r="XDG65"/>
      <c r="XDH65"/>
      <c r="XDI65"/>
      <c r="XDJ65"/>
      <c r="XDK65"/>
      <c r="XDL65"/>
      <c r="XDM65"/>
      <c r="XDN65"/>
      <c r="XDO65"/>
      <c r="XDP65"/>
      <c r="XDQ65"/>
      <c r="XDR65"/>
      <c r="XDS65"/>
      <c r="XDT65"/>
      <c r="XDU65"/>
      <c r="XDV65"/>
      <c r="XDW65"/>
      <c r="XDX65"/>
      <c r="XDY65"/>
      <c r="XDZ65"/>
      <c r="XEA65"/>
      <c r="XEB65"/>
      <c r="XEC65"/>
      <c r="XED65"/>
      <c r="XEE65"/>
      <c r="XEF65"/>
      <c r="XEG65"/>
      <c r="XEH65"/>
      <c r="XEI65"/>
      <c r="XEJ65"/>
      <c r="XEK65"/>
      <c r="XEL65"/>
      <c r="XEM65"/>
      <c r="XEN65"/>
      <c r="XEO65"/>
      <c r="XEP65"/>
      <c r="XEQ65"/>
      <c r="XER65"/>
      <c r="XES65"/>
      <c r="XET65"/>
      <c r="XEU65"/>
      <c r="XEV65"/>
      <c r="XEW65"/>
      <c r="XEX65"/>
      <c r="XEY65"/>
      <c r="XEZ65"/>
      <c r="XFA65"/>
      <c r="XFB65"/>
      <c r="XFC65"/>
      <c r="XFD65"/>
    </row>
    <row r="66" spans="1:16384" s="56" customFormat="1">
      <c r="A66" s="44" t="s">
        <v>1030</v>
      </c>
      <c r="B66" s="45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Q66" s="19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  <c r="AMK66"/>
      <c r="AML66"/>
      <c r="AMM66"/>
      <c r="AMN66"/>
      <c r="AMO66"/>
      <c r="AMP66"/>
      <c r="AMQ66"/>
      <c r="AMR66"/>
      <c r="AMS66"/>
      <c r="AMT66"/>
      <c r="AMU66"/>
      <c r="AMV66"/>
      <c r="AMW66"/>
      <c r="AMX66"/>
      <c r="AMY66"/>
      <c r="AMZ66"/>
      <c r="ANA66"/>
      <c r="ANB66"/>
      <c r="ANC66"/>
      <c r="AND66"/>
      <c r="ANE66"/>
      <c r="ANF66"/>
      <c r="ANG66"/>
      <c r="ANH66"/>
      <c r="ANI66"/>
      <c r="ANJ66"/>
      <c r="ANK66"/>
      <c r="ANL66"/>
      <c r="ANM66"/>
      <c r="ANN66"/>
      <c r="ANO66"/>
      <c r="ANP66"/>
      <c r="ANQ66"/>
      <c r="ANR66"/>
      <c r="ANS66"/>
      <c r="ANT66"/>
      <c r="ANU66"/>
      <c r="ANV66"/>
      <c r="ANW66"/>
      <c r="ANX66"/>
      <c r="ANY66"/>
      <c r="ANZ66"/>
      <c r="AOA66"/>
      <c r="AOB66"/>
      <c r="AOC66"/>
      <c r="AOD66"/>
      <c r="AOE66"/>
      <c r="AOF66"/>
      <c r="AOG66"/>
      <c r="AOH66"/>
      <c r="AOI66"/>
      <c r="AOJ66"/>
      <c r="AOK66"/>
      <c r="AOL66"/>
      <c r="AOM66"/>
      <c r="AON66"/>
      <c r="AOO66"/>
      <c r="AOP66"/>
      <c r="AOQ66"/>
      <c r="AOR66"/>
      <c r="AOS66"/>
      <c r="AOT66"/>
      <c r="AOU66"/>
      <c r="AOV66"/>
      <c r="AOW66"/>
      <c r="AOX66"/>
      <c r="AOY66"/>
      <c r="AOZ66"/>
      <c r="APA66"/>
      <c r="APB66"/>
      <c r="APC66"/>
      <c r="APD66"/>
      <c r="APE66"/>
      <c r="APF66"/>
      <c r="APG66"/>
      <c r="APH66"/>
      <c r="API66"/>
      <c r="APJ66"/>
      <c r="APK66"/>
      <c r="APL66"/>
      <c r="APM66"/>
      <c r="APN66"/>
      <c r="APO66"/>
      <c r="APP66"/>
      <c r="APQ66"/>
      <c r="APR66"/>
      <c r="APS66"/>
      <c r="APT66"/>
      <c r="APU66"/>
      <c r="APV66"/>
      <c r="APW66"/>
      <c r="APX66"/>
      <c r="APY66"/>
      <c r="APZ66"/>
      <c r="AQA66"/>
      <c r="AQB66"/>
      <c r="AQC66"/>
      <c r="AQD66"/>
      <c r="AQE66"/>
      <c r="AQF66"/>
      <c r="AQG66"/>
      <c r="AQH66"/>
      <c r="AQI66"/>
      <c r="AQJ66"/>
      <c r="AQK66"/>
      <c r="AQL66"/>
      <c r="AQM66"/>
      <c r="AQN66"/>
      <c r="AQO66"/>
      <c r="AQP66"/>
      <c r="AQQ66"/>
      <c r="AQR66"/>
      <c r="AQS66"/>
      <c r="AQT66"/>
      <c r="AQU66"/>
      <c r="AQV66"/>
      <c r="AQW66"/>
      <c r="AQX66"/>
      <c r="AQY66"/>
      <c r="AQZ66"/>
      <c r="ARA66"/>
      <c r="ARB66"/>
      <c r="ARC66"/>
      <c r="ARD66"/>
      <c r="ARE66"/>
      <c r="ARF66"/>
      <c r="ARG66"/>
      <c r="ARH66"/>
      <c r="ARI66"/>
      <c r="ARJ66"/>
      <c r="ARK66"/>
      <c r="ARL66"/>
      <c r="ARM66"/>
      <c r="ARN66"/>
      <c r="ARO66"/>
      <c r="ARP66"/>
      <c r="ARQ66"/>
      <c r="ARR66"/>
      <c r="ARS66"/>
      <c r="ART66"/>
      <c r="ARU66"/>
      <c r="ARV66"/>
      <c r="ARW66"/>
      <c r="ARX66"/>
      <c r="ARY66"/>
      <c r="ARZ66"/>
      <c r="ASA66"/>
      <c r="ASB66"/>
      <c r="ASC66"/>
      <c r="ASD66"/>
      <c r="ASE66"/>
      <c r="ASF66"/>
      <c r="ASG66"/>
      <c r="ASH66"/>
      <c r="ASI66"/>
      <c r="ASJ66"/>
      <c r="ASK66"/>
      <c r="ASL66"/>
      <c r="ASM66"/>
      <c r="ASN66"/>
      <c r="ASO66"/>
      <c r="ASP66"/>
      <c r="ASQ66"/>
      <c r="ASR66"/>
      <c r="ASS66"/>
      <c r="AST66"/>
      <c r="ASU66"/>
      <c r="ASV66"/>
      <c r="ASW66"/>
      <c r="ASX66"/>
      <c r="ASY66"/>
      <c r="ASZ66"/>
      <c r="ATA66"/>
      <c r="ATB66"/>
      <c r="ATC66"/>
      <c r="ATD66"/>
      <c r="ATE66"/>
      <c r="ATF66"/>
      <c r="ATG66"/>
      <c r="ATH66"/>
      <c r="ATI66"/>
      <c r="ATJ66"/>
      <c r="ATK66"/>
      <c r="ATL66"/>
      <c r="ATM66"/>
      <c r="ATN66"/>
      <c r="ATO66"/>
      <c r="ATP66"/>
      <c r="ATQ66"/>
      <c r="ATR66"/>
      <c r="ATS66"/>
      <c r="ATT66"/>
      <c r="ATU66"/>
      <c r="ATV66"/>
      <c r="ATW66"/>
      <c r="ATX66"/>
      <c r="ATY66"/>
      <c r="ATZ66"/>
      <c r="AUA66"/>
      <c r="AUB66"/>
      <c r="AUC66"/>
      <c r="AUD66"/>
      <c r="AUE66"/>
      <c r="AUF66"/>
      <c r="AUG66"/>
      <c r="AUH66"/>
      <c r="AUI66"/>
      <c r="AUJ66"/>
      <c r="AUK66"/>
      <c r="AUL66"/>
      <c r="AUM66"/>
      <c r="AUN66"/>
      <c r="AUO66"/>
      <c r="AUP66"/>
      <c r="AUQ66"/>
      <c r="AUR66"/>
      <c r="AUS66"/>
      <c r="AUT66"/>
      <c r="AUU66"/>
      <c r="AUV66"/>
      <c r="AUW66"/>
      <c r="AUX66"/>
      <c r="AUY66"/>
      <c r="AUZ66"/>
      <c r="AVA66"/>
      <c r="AVB66"/>
      <c r="AVC66"/>
      <c r="AVD66"/>
      <c r="AVE66"/>
      <c r="AVF66"/>
      <c r="AVG66"/>
      <c r="AVH66"/>
      <c r="AVI66"/>
      <c r="AVJ66"/>
      <c r="AVK66"/>
      <c r="AVL66"/>
      <c r="AVM66"/>
      <c r="AVN66"/>
      <c r="AVO66"/>
      <c r="AVP66"/>
      <c r="AVQ66"/>
      <c r="AVR66"/>
      <c r="AVS66"/>
      <c r="AVT66"/>
      <c r="AVU66"/>
      <c r="AVV66"/>
      <c r="AVW66"/>
      <c r="AVX66"/>
      <c r="AVY66"/>
      <c r="AVZ66"/>
      <c r="AWA66"/>
      <c r="AWB66"/>
      <c r="AWC66"/>
      <c r="AWD66"/>
      <c r="AWE66"/>
      <c r="AWF66"/>
      <c r="AWG66"/>
      <c r="AWH66"/>
      <c r="AWI66"/>
      <c r="AWJ66"/>
      <c r="AWK66"/>
      <c r="AWL66"/>
      <c r="AWM66"/>
      <c r="AWN66"/>
      <c r="AWO66"/>
      <c r="AWP66"/>
      <c r="AWQ66"/>
      <c r="AWR66"/>
      <c r="AWS66"/>
      <c r="AWT66"/>
      <c r="AWU66"/>
      <c r="AWV66"/>
      <c r="AWW66"/>
      <c r="AWX66"/>
      <c r="AWY66"/>
      <c r="AWZ66"/>
      <c r="AXA66"/>
      <c r="AXB66"/>
      <c r="AXC66"/>
      <c r="AXD66"/>
      <c r="AXE66"/>
      <c r="AXF66"/>
      <c r="AXG66"/>
      <c r="AXH66"/>
      <c r="AXI66"/>
      <c r="AXJ66"/>
      <c r="AXK66"/>
      <c r="AXL66"/>
      <c r="AXM66"/>
      <c r="AXN66"/>
      <c r="AXO66"/>
      <c r="AXP66"/>
      <c r="AXQ66"/>
      <c r="AXR66"/>
      <c r="AXS66"/>
      <c r="AXT66"/>
      <c r="AXU66"/>
      <c r="AXV66"/>
      <c r="AXW66"/>
      <c r="AXX66"/>
      <c r="AXY66"/>
      <c r="AXZ66"/>
      <c r="AYA66"/>
      <c r="AYB66"/>
      <c r="AYC66"/>
      <c r="AYD66"/>
      <c r="AYE66"/>
      <c r="AYF66"/>
      <c r="AYG66"/>
      <c r="AYH66"/>
      <c r="AYI66"/>
      <c r="AYJ66"/>
      <c r="AYK66"/>
      <c r="AYL66"/>
      <c r="AYM66"/>
      <c r="AYN66"/>
      <c r="AYO66"/>
      <c r="AYP66"/>
      <c r="AYQ66"/>
      <c r="AYR66"/>
      <c r="AYS66"/>
      <c r="AYT66"/>
      <c r="AYU66"/>
      <c r="AYV66"/>
      <c r="AYW66"/>
      <c r="AYX66"/>
      <c r="AYY66"/>
      <c r="AYZ66"/>
      <c r="AZA66"/>
      <c r="AZB66"/>
      <c r="AZC66"/>
      <c r="AZD66"/>
      <c r="AZE66"/>
      <c r="AZF66"/>
      <c r="AZG66"/>
      <c r="AZH66"/>
      <c r="AZI66"/>
      <c r="AZJ66"/>
      <c r="AZK66"/>
      <c r="AZL66"/>
      <c r="AZM66"/>
      <c r="AZN66"/>
      <c r="AZO66"/>
      <c r="AZP66"/>
      <c r="AZQ66"/>
      <c r="AZR66"/>
      <c r="AZS66"/>
      <c r="AZT66"/>
      <c r="AZU66"/>
      <c r="AZV66"/>
      <c r="AZW66"/>
      <c r="AZX66"/>
      <c r="AZY66"/>
      <c r="AZZ66"/>
      <c r="BAA66"/>
      <c r="BAB66"/>
      <c r="BAC66"/>
      <c r="BAD66"/>
      <c r="BAE66"/>
      <c r="BAF66"/>
      <c r="BAG66"/>
      <c r="BAH66"/>
      <c r="BAI66"/>
      <c r="BAJ66"/>
      <c r="BAK66"/>
      <c r="BAL66"/>
      <c r="BAM66"/>
      <c r="BAN66"/>
      <c r="BAO66"/>
      <c r="BAP66"/>
      <c r="BAQ66"/>
      <c r="BAR66"/>
      <c r="BAS66"/>
      <c r="BAT66"/>
      <c r="BAU66"/>
      <c r="BAV66"/>
      <c r="BAW66"/>
      <c r="BAX66"/>
      <c r="BAY66"/>
      <c r="BAZ66"/>
      <c r="BBA66"/>
      <c r="BBB66"/>
      <c r="BBC66"/>
      <c r="BBD66"/>
      <c r="BBE66"/>
      <c r="BBF66"/>
      <c r="BBG66"/>
      <c r="BBH66"/>
      <c r="BBI66"/>
      <c r="BBJ66"/>
      <c r="BBK66"/>
      <c r="BBL66"/>
      <c r="BBM66"/>
      <c r="BBN66"/>
      <c r="BBO66"/>
      <c r="BBP66"/>
      <c r="BBQ66"/>
      <c r="BBR66"/>
      <c r="BBS66"/>
      <c r="BBT66"/>
      <c r="BBU66"/>
      <c r="BBV66"/>
      <c r="BBW66"/>
      <c r="BBX66"/>
      <c r="BBY66"/>
      <c r="BBZ66"/>
      <c r="BCA66"/>
      <c r="BCB66"/>
      <c r="BCC66"/>
      <c r="BCD66"/>
      <c r="BCE66"/>
      <c r="BCF66"/>
      <c r="BCG66"/>
      <c r="BCH66"/>
      <c r="BCI66"/>
      <c r="BCJ66"/>
      <c r="BCK66"/>
      <c r="BCL66"/>
      <c r="BCM66"/>
      <c r="BCN66"/>
      <c r="BCO66"/>
      <c r="BCP66"/>
      <c r="BCQ66"/>
      <c r="BCR66"/>
      <c r="BCS66"/>
      <c r="BCT66"/>
      <c r="BCU66"/>
      <c r="BCV66"/>
      <c r="BCW66"/>
      <c r="BCX66"/>
      <c r="BCY66"/>
      <c r="BCZ66"/>
      <c r="BDA66"/>
      <c r="BDB66"/>
      <c r="BDC66"/>
      <c r="BDD66"/>
      <c r="BDE66"/>
      <c r="BDF66"/>
      <c r="BDG66"/>
      <c r="BDH66"/>
      <c r="BDI66"/>
      <c r="BDJ66"/>
      <c r="BDK66"/>
      <c r="BDL66"/>
      <c r="BDM66"/>
      <c r="BDN66"/>
      <c r="BDO66"/>
      <c r="BDP66"/>
      <c r="BDQ66"/>
      <c r="BDR66"/>
      <c r="BDS66"/>
      <c r="BDT66"/>
      <c r="BDU66"/>
      <c r="BDV66"/>
      <c r="BDW66"/>
      <c r="BDX66"/>
      <c r="BDY66"/>
      <c r="BDZ66"/>
      <c r="BEA66"/>
      <c r="BEB66"/>
      <c r="BEC66"/>
      <c r="BED66"/>
      <c r="BEE66"/>
      <c r="BEF66"/>
      <c r="BEG66"/>
      <c r="BEH66"/>
      <c r="BEI66"/>
      <c r="BEJ66"/>
      <c r="BEK66"/>
      <c r="BEL66"/>
      <c r="BEM66"/>
      <c r="BEN66"/>
      <c r="BEO66"/>
      <c r="BEP66"/>
      <c r="BEQ66"/>
      <c r="BER66"/>
      <c r="BES66"/>
      <c r="BET66"/>
      <c r="BEU66"/>
      <c r="BEV66"/>
      <c r="BEW66"/>
      <c r="BEX66"/>
      <c r="BEY66"/>
      <c r="BEZ66"/>
      <c r="BFA66"/>
      <c r="BFB66"/>
      <c r="BFC66"/>
      <c r="BFD66"/>
      <c r="BFE66"/>
      <c r="BFF66"/>
      <c r="BFG66"/>
      <c r="BFH66"/>
      <c r="BFI66"/>
      <c r="BFJ66"/>
      <c r="BFK66"/>
      <c r="BFL66"/>
      <c r="BFM66"/>
      <c r="BFN66"/>
      <c r="BFO66"/>
      <c r="BFP66"/>
      <c r="BFQ66"/>
      <c r="BFR66"/>
      <c r="BFS66"/>
      <c r="BFT66"/>
      <c r="BFU66"/>
      <c r="BFV66"/>
      <c r="BFW66"/>
      <c r="BFX66"/>
      <c r="BFY66"/>
      <c r="BFZ66"/>
      <c r="BGA66"/>
      <c r="BGB66"/>
      <c r="BGC66"/>
      <c r="BGD66"/>
      <c r="BGE66"/>
      <c r="BGF66"/>
      <c r="BGG66"/>
      <c r="BGH66"/>
      <c r="BGI66"/>
      <c r="BGJ66"/>
      <c r="BGK66"/>
      <c r="BGL66"/>
      <c r="BGM66"/>
      <c r="BGN66"/>
      <c r="BGO66"/>
      <c r="BGP66"/>
      <c r="BGQ66"/>
      <c r="BGR66"/>
      <c r="BGS66"/>
      <c r="BGT66"/>
      <c r="BGU66"/>
      <c r="BGV66"/>
      <c r="BGW66"/>
      <c r="BGX66"/>
      <c r="BGY66"/>
      <c r="BGZ66"/>
      <c r="BHA66"/>
      <c r="BHB66"/>
      <c r="BHC66"/>
      <c r="BHD66"/>
      <c r="BHE66"/>
      <c r="BHF66"/>
      <c r="BHG66"/>
      <c r="BHH66"/>
      <c r="BHI66"/>
      <c r="BHJ66"/>
      <c r="BHK66"/>
      <c r="BHL66"/>
      <c r="BHM66"/>
      <c r="BHN66"/>
      <c r="BHO66"/>
      <c r="BHP66"/>
      <c r="BHQ66"/>
      <c r="BHR66"/>
      <c r="BHS66"/>
      <c r="BHT66"/>
      <c r="BHU66"/>
      <c r="BHV66"/>
      <c r="BHW66"/>
      <c r="BHX66"/>
      <c r="BHY66"/>
      <c r="BHZ66"/>
      <c r="BIA66"/>
      <c r="BIB66"/>
      <c r="BIC66"/>
      <c r="BID66"/>
      <c r="BIE66"/>
      <c r="BIF66"/>
      <c r="BIG66"/>
      <c r="BIH66"/>
      <c r="BII66"/>
      <c r="BIJ66"/>
      <c r="BIK66"/>
      <c r="BIL66"/>
      <c r="BIM66"/>
      <c r="BIN66"/>
      <c r="BIO66"/>
      <c r="BIP66"/>
      <c r="BIQ66"/>
      <c r="BIR66"/>
      <c r="BIS66"/>
      <c r="BIT66"/>
      <c r="BIU66"/>
      <c r="BIV66"/>
      <c r="BIW66"/>
      <c r="BIX66"/>
      <c r="BIY66"/>
      <c r="BIZ66"/>
      <c r="BJA66"/>
      <c r="BJB66"/>
      <c r="BJC66"/>
      <c r="BJD66"/>
      <c r="BJE66"/>
      <c r="BJF66"/>
      <c r="BJG66"/>
      <c r="BJH66"/>
      <c r="BJI66"/>
      <c r="BJJ66"/>
      <c r="BJK66"/>
      <c r="BJL66"/>
      <c r="BJM66"/>
      <c r="BJN66"/>
      <c r="BJO66"/>
      <c r="BJP66"/>
      <c r="BJQ66"/>
      <c r="BJR66"/>
      <c r="BJS66"/>
      <c r="BJT66"/>
      <c r="BJU66"/>
      <c r="BJV66"/>
      <c r="BJW66"/>
      <c r="BJX66"/>
      <c r="BJY66"/>
      <c r="BJZ66"/>
      <c r="BKA66"/>
      <c r="BKB66"/>
      <c r="BKC66"/>
      <c r="BKD66"/>
      <c r="BKE66"/>
      <c r="BKF66"/>
      <c r="BKG66"/>
      <c r="BKH66"/>
      <c r="BKI66"/>
      <c r="BKJ66"/>
      <c r="BKK66"/>
      <c r="BKL66"/>
      <c r="BKM66"/>
      <c r="BKN66"/>
      <c r="BKO66"/>
      <c r="BKP66"/>
      <c r="BKQ66"/>
      <c r="BKR66"/>
      <c r="BKS66"/>
      <c r="BKT66"/>
      <c r="BKU66"/>
      <c r="BKV66"/>
      <c r="BKW66"/>
      <c r="BKX66"/>
      <c r="BKY66"/>
      <c r="BKZ66"/>
      <c r="BLA66"/>
      <c r="BLB66"/>
      <c r="BLC66"/>
      <c r="BLD66"/>
      <c r="BLE66"/>
      <c r="BLF66"/>
      <c r="BLG66"/>
      <c r="BLH66"/>
      <c r="BLI66"/>
      <c r="BLJ66"/>
      <c r="BLK66"/>
      <c r="BLL66"/>
      <c r="BLM66"/>
      <c r="BLN66"/>
      <c r="BLO66"/>
      <c r="BLP66"/>
      <c r="BLQ66"/>
      <c r="BLR66"/>
      <c r="BLS66"/>
      <c r="BLT66"/>
      <c r="BLU66"/>
      <c r="BLV66"/>
      <c r="BLW66"/>
      <c r="BLX66"/>
      <c r="BLY66"/>
      <c r="BLZ66"/>
      <c r="BMA66"/>
      <c r="BMB66"/>
      <c r="BMC66"/>
      <c r="BMD66"/>
      <c r="BME66"/>
      <c r="BMF66"/>
      <c r="BMG66"/>
      <c r="BMH66"/>
      <c r="BMI66"/>
      <c r="BMJ66"/>
      <c r="BMK66"/>
      <c r="BML66"/>
      <c r="BMM66"/>
      <c r="BMN66"/>
      <c r="BMO66"/>
      <c r="BMP66"/>
      <c r="BMQ66"/>
      <c r="BMR66"/>
      <c r="BMS66"/>
      <c r="BMT66"/>
      <c r="BMU66"/>
      <c r="BMV66"/>
      <c r="BMW66"/>
      <c r="BMX66"/>
      <c r="BMY66"/>
      <c r="BMZ66"/>
      <c r="BNA66"/>
      <c r="BNB66"/>
      <c r="BNC66"/>
      <c r="BND66"/>
      <c r="BNE66"/>
      <c r="BNF66"/>
      <c r="BNG66"/>
      <c r="BNH66"/>
      <c r="BNI66"/>
      <c r="BNJ66"/>
      <c r="BNK66"/>
      <c r="BNL66"/>
      <c r="BNM66"/>
      <c r="BNN66"/>
      <c r="BNO66"/>
      <c r="BNP66"/>
      <c r="BNQ66"/>
      <c r="BNR66"/>
      <c r="BNS66"/>
      <c r="BNT66"/>
      <c r="BNU66"/>
      <c r="BNV66"/>
      <c r="BNW66"/>
      <c r="BNX66"/>
      <c r="BNY66"/>
      <c r="BNZ66"/>
      <c r="BOA66"/>
      <c r="BOB66"/>
      <c r="BOC66"/>
      <c r="BOD66"/>
      <c r="BOE66"/>
      <c r="BOF66"/>
      <c r="BOG66"/>
      <c r="BOH66"/>
      <c r="BOI66"/>
      <c r="BOJ66"/>
      <c r="BOK66"/>
      <c r="BOL66"/>
      <c r="BOM66"/>
      <c r="BON66"/>
      <c r="BOO66"/>
      <c r="BOP66"/>
      <c r="BOQ66"/>
      <c r="BOR66"/>
      <c r="BOS66"/>
      <c r="BOT66"/>
      <c r="BOU66"/>
      <c r="BOV66"/>
      <c r="BOW66"/>
      <c r="BOX66"/>
      <c r="BOY66"/>
      <c r="BOZ66"/>
      <c r="BPA66"/>
      <c r="BPB66"/>
      <c r="BPC66"/>
      <c r="BPD66"/>
      <c r="BPE66"/>
      <c r="BPF66"/>
      <c r="BPG66"/>
      <c r="BPH66"/>
      <c r="BPI66"/>
      <c r="BPJ66"/>
      <c r="BPK66"/>
      <c r="BPL66"/>
      <c r="BPM66"/>
      <c r="BPN66"/>
      <c r="BPO66"/>
      <c r="BPP66"/>
      <c r="BPQ66"/>
      <c r="BPR66"/>
      <c r="BPS66"/>
      <c r="BPT66"/>
      <c r="BPU66"/>
      <c r="BPV66"/>
      <c r="BPW66"/>
      <c r="BPX66"/>
      <c r="BPY66"/>
      <c r="BPZ66"/>
      <c r="BQA66"/>
      <c r="BQB66"/>
      <c r="BQC66"/>
      <c r="BQD66"/>
      <c r="BQE66"/>
      <c r="BQF66"/>
      <c r="BQG66"/>
      <c r="BQH66"/>
      <c r="BQI66"/>
      <c r="BQJ66"/>
      <c r="BQK66"/>
      <c r="BQL66"/>
      <c r="BQM66"/>
      <c r="BQN66"/>
      <c r="BQO66"/>
      <c r="BQP66"/>
      <c r="BQQ66"/>
      <c r="BQR66"/>
      <c r="BQS66"/>
      <c r="BQT66"/>
      <c r="BQU66"/>
      <c r="BQV66"/>
      <c r="BQW66"/>
      <c r="BQX66"/>
      <c r="BQY66"/>
      <c r="BQZ66"/>
      <c r="BRA66"/>
      <c r="BRB66"/>
      <c r="BRC66"/>
      <c r="BRD66"/>
      <c r="BRE66"/>
      <c r="BRF66"/>
      <c r="BRG66"/>
      <c r="BRH66"/>
      <c r="BRI66"/>
      <c r="BRJ66"/>
      <c r="BRK66"/>
      <c r="BRL66"/>
      <c r="BRM66"/>
      <c r="BRN66"/>
      <c r="BRO66"/>
      <c r="BRP66"/>
      <c r="BRQ66"/>
      <c r="BRR66"/>
      <c r="BRS66"/>
      <c r="BRT66"/>
      <c r="BRU66"/>
      <c r="BRV66"/>
      <c r="BRW66"/>
      <c r="BRX66"/>
      <c r="BRY66"/>
      <c r="BRZ66"/>
      <c r="BSA66"/>
      <c r="BSB66"/>
      <c r="BSC66"/>
      <c r="BSD66"/>
      <c r="BSE66"/>
      <c r="BSF66"/>
      <c r="BSG66"/>
      <c r="BSH66"/>
      <c r="BSI66"/>
      <c r="BSJ66"/>
      <c r="BSK66"/>
      <c r="BSL66"/>
      <c r="BSM66"/>
      <c r="BSN66"/>
      <c r="BSO66"/>
      <c r="BSP66"/>
      <c r="BSQ66"/>
      <c r="BSR66"/>
      <c r="BSS66"/>
      <c r="BST66"/>
      <c r="BSU66"/>
      <c r="BSV66"/>
      <c r="BSW66"/>
      <c r="BSX66"/>
      <c r="BSY66"/>
      <c r="BSZ66"/>
      <c r="BTA66"/>
      <c r="BTB66"/>
      <c r="BTC66"/>
      <c r="BTD66"/>
      <c r="BTE66"/>
      <c r="BTF66"/>
      <c r="BTG66"/>
      <c r="BTH66"/>
      <c r="BTI66"/>
      <c r="BTJ66"/>
      <c r="BTK66"/>
      <c r="BTL66"/>
      <c r="BTM66"/>
      <c r="BTN66"/>
      <c r="BTO66"/>
      <c r="BTP66"/>
      <c r="BTQ66"/>
      <c r="BTR66"/>
      <c r="BTS66"/>
      <c r="BTT66"/>
      <c r="BTU66"/>
      <c r="BTV66"/>
      <c r="BTW66"/>
      <c r="BTX66"/>
      <c r="BTY66"/>
      <c r="BTZ66"/>
      <c r="BUA66"/>
      <c r="BUB66"/>
      <c r="BUC66"/>
      <c r="BUD66"/>
      <c r="BUE66"/>
      <c r="BUF66"/>
      <c r="BUG66"/>
      <c r="BUH66"/>
      <c r="BUI66"/>
      <c r="BUJ66"/>
      <c r="BUK66"/>
      <c r="BUL66"/>
      <c r="BUM66"/>
      <c r="BUN66"/>
      <c r="BUO66"/>
      <c r="BUP66"/>
      <c r="BUQ66"/>
      <c r="BUR66"/>
      <c r="BUS66"/>
      <c r="BUT66"/>
      <c r="BUU66"/>
      <c r="BUV66"/>
      <c r="BUW66"/>
      <c r="BUX66"/>
      <c r="BUY66"/>
      <c r="BUZ66"/>
      <c r="BVA66"/>
      <c r="BVB66"/>
      <c r="BVC66"/>
      <c r="BVD66"/>
      <c r="BVE66"/>
      <c r="BVF66"/>
      <c r="BVG66"/>
      <c r="BVH66"/>
      <c r="BVI66"/>
      <c r="BVJ66"/>
      <c r="BVK66"/>
      <c r="BVL66"/>
      <c r="BVM66"/>
      <c r="BVN66"/>
      <c r="BVO66"/>
      <c r="BVP66"/>
      <c r="BVQ66"/>
      <c r="BVR66"/>
      <c r="BVS66"/>
      <c r="BVT66"/>
      <c r="BVU66"/>
      <c r="BVV66"/>
      <c r="BVW66"/>
      <c r="BVX66"/>
      <c r="BVY66"/>
      <c r="BVZ66"/>
      <c r="BWA66"/>
      <c r="BWB66"/>
      <c r="BWC66"/>
      <c r="BWD66"/>
      <c r="BWE66"/>
      <c r="BWF66"/>
      <c r="BWG66"/>
      <c r="BWH66"/>
      <c r="BWI66"/>
      <c r="BWJ66"/>
      <c r="BWK66"/>
      <c r="BWL66"/>
      <c r="BWM66"/>
      <c r="BWN66"/>
      <c r="BWO66"/>
      <c r="BWP66"/>
      <c r="BWQ66"/>
      <c r="BWR66"/>
      <c r="BWS66"/>
      <c r="BWT66"/>
      <c r="BWU66"/>
      <c r="BWV66"/>
      <c r="BWW66"/>
      <c r="BWX66"/>
      <c r="BWY66"/>
      <c r="BWZ66"/>
      <c r="BXA66"/>
      <c r="BXB66"/>
      <c r="BXC66"/>
      <c r="BXD66"/>
      <c r="BXE66"/>
      <c r="BXF66"/>
      <c r="BXG66"/>
      <c r="BXH66"/>
      <c r="BXI66"/>
      <c r="BXJ66"/>
      <c r="BXK66"/>
      <c r="BXL66"/>
      <c r="BXM66"/>
      <c r="BXN66"/>
      <c r="BXO66"/>
      <c r="BXP66"/>
      <c r="BXQ66"/>
      <c r="BXR66"/>
      <c r="BXS66"/>
      <c r="BXT66"/>
      <c r="BXU66"/>
      <c r="BXV66"/>
      <c r="BXW66"/>
      <c r="BXX66"/>
      <c r="BXY66"/>
      <c r="BXZ66"/>
      <c r="BYA66"/>
      <c r="BYB66"/>
      <c r="BYC66"/>
      <c r="BYD66"/>
      <c r="BYE66"/>
      <c r="BYF66"/>
      <c r="BYG66"/>
      <c r="BYH66"/>
      <c r="BYI66"/>
      <c r="BYJ66"/>
      <c r="BYK66"/>
      <c r="BYL66"/>
      <c r="BYM66"/>
      <c r="BYN66"/>
      <c r="BYO66"/>
      <c r="BYP66"/>
      <c r="BYQ66"/>
      <c r="BYR66"/>
      <c r="BYS66"/>
      <c r="BYT66"/>
      <c r="BYU66"/>
      <c r="BYV66"/>
      <c r="BYW66"/>
      <c r="BYX66"/>
      <c r="BYY66"/>
      <c r="BYZ66"/>
      <c r="BZA66"/>
      <c r="BZB66"/>
      <c r="BZC66"/>
      <c r="BZD66"/>
      <c r="BZE66"/>
      <c r="BZF66"/>
      <c r="BZG66"/>
      <c r="BZH66"/>
      <c r="BZI66"/>
      <c r="BZJ66"/>
      <c r="BZK66"/>
      <c r="BZL66"/>
      <c r="BZM66"/>
      <c r="BZN66"/>
      <c r="BZO66"/>
      <c r="BZP66"/>
      <c r="BZQ66"/>
      <c r="BZR66"/>
      <c r="BZS66"/>
      <c r="BZT66"/>
      <c r="BZU66"/>
      <c r="BZV66"/>
      <c r="BZW66"/>
      <c r="BZX66"/>
      <c r="BZY66"/>
      <c r="BZZ66"/>
      <c r="CAA66"/>
      <c r="CAB66"/>
      <c r="CAC66"/>
      <c r="CAD66"/>
      <c r="CAE66"/>
      <c r="CAF66"/>
      <c r="CAG66"/>
      <c r="CAH66"/>
      <c r="CAI66"/>
      <c r="CAJ66"/>
      <c r="CAK66"/>
      <c r="CAL66"/>
      <c r="CAM66"/>
      <c r="CAN66"/>
      <c r="CAO66"/>
      <c r="CAP66"/>
      <c r="CAQ66"/>
      <c r="CAR66"/>
      <c r="CAS66"/>
      <c r="CAT66"/>
      <c r="CAU66"/>
      <c r="CAV66"/>
      <c r="CAW66"/>
      <c r="CAX66"/>
      <c r="CAY66"/>
      <c r="CAZ66"/>
      <c r="CBA66"/>
      <c r="CBB66"/>
      <c r="CBC66"/>
      <c r="CBD66"/>
      <c r="CBE66"/>
      <c r="CBF66"/>
      <c r="CBG66"/>
      <c r="CBH66"/>
      <c r="CBI66"/>
      <c r="CBJ66"/>
      <c r="CBK66"/>
      <c r="CBL66"/>
      <c r="CBM66"/>
      <c r="CBN66"/>
      <c r="CBO66"/>
      <c r="CBP66"/>
      <c r="CBQ66"/>
      <c r="CBR66"/>
      <c r="CBS66"/>
      <c r="CBT66"/>
      <c r="CBU66"/>
      <c r="CBV66"/>
      <c r="CBW66"/>
      <c r="CBX66"/>
      <c r="CBY66"/>
      <c r="CBZ66"/>
      <c r="CCA66"/>
      <c r="CCB66"/>
      <c r="CCC66"/>
      <c r="CCD66"/>
      <c r="CCE66"/>
      <c r="CCF66"/>
      <c r="CCG66"/>
      <c r="CCH66"/>
      <c r="CCI66"/>
      <c r="CCJ66"/>
      <c r="CCK66"/>
      <c r="CCL66"/>
      <c r="CCM66"/>
      <c r="CCN66"/>
      <c r="CCO66"/>
      <c r="CCP66"/>
      <c r="CCQ66"/>
      <c r="CCR66"/>
      <c r="CCS66"/>
      <c r="CCT66"/>
      <c r="CCU66"/>
      <c r="CCV66"/>
      <c r="CCW66"/>
      <c r="CCX66"/>
      <c r="CCY66"/>
      <c r="CCZ66"/>
      <c r="CDA66"/>
      <c r="CDB66"/>
      <c r="CDC66"/>
      <c r="CDD66"/>
      <c r="CDE66"/>
      <c r="CDF66"/>
      <c r="CDG66"/>
      <c r="CDH66"/>
      <c r="CDI66"/>
      <c r="CDJ66"/>
      <c r="CDK66"/>
      <c r="CDL66"/>
      <c r="CDM66"/>
      <c r="CDN66"/>
      <c r="CDO66"/>
      <c r="CDP66"/>
      <c r="CDQ66"/>
      <c r="CDR66"/>
      <c r="CDS66"/>
      <c r="CDT66"/>
      <c r="CDU66"/>
      <c r="CDV66"/>
      <c r="CDW66"/>
      <c r="CDX66"/>
      <c r="CDY66"/>
      <c r="CDZ66"/>
      <c r="CEA66"/>
      <c r="CEB66"/>
      <c r="CEC66"/>
      <c r="CED66"/>
      <c r="CEE66"/>
      <c r="CEF66"/>
      <c r="CEG66"/>
      <c r="CEH66"/>
      <c r="CEI66"/>
      <c r="CEJ66"/>
      <c r="CEK66"/>
      <c r="CEL66"/>
      <c r="CEM66"/>
      <c r="CEN66"/>
      <c r="CEO66"/>
      <c r="CEP66"/>
      <c r="CEQ66"/>
      <c r="CER66"/>
      <c r="CES66"/>
      <c r="CET66"/>
      <c r="CEU66"/>
      <c r="CEV66"/>
      <c r="CEW66"/>
      <c r="CEX66"/>
      <c r="CEY66"/>
      <c r="CEZ66"/>
      <c r="CFA66"/>
      <c r="CFB66"/>
      <c r="CFC66"/>
      <c r="CFD66"/>
      <c r="CFE66"/>
      <c r="CFF66"/>
      <c r="CFG66"/>
      <c r="CFH66"/>
      <c r="CFI66"/>
      <c r="CFJ66"/>
      <c r="CFK66"/>
      <c r="CFL66"/>
      <c r="CFM66"/>
      <c r="CFN66"/>
      <c r="CFO66"/>
      <c r="CFP66"/>
      <c r="CFQ66"/>
      <c r="CFR66"/>
      <c r="CFS66"/>
      <c r="CFT66"/>
      <c r="CFU66"/>
      <c r="CFV66"/>
      <c r="CFW66"/>
      <c r="CFX66"/>
      <c r="CFY66"/>
      <c r="CFZ66"/>
      <c r="CGA66"/>
      <c r="CGB66"/>
      <c r="CGC66"/>
      <c r="CGD66"/>
      <c r="CGE66"/>
      <c r="CGF66"/>
      <c r="CGG66"/>
      <c r="CGH66"/>
      <c r="CGI66"/>
      <c r="CGJ66"/>
      <c r="CGK66"/>
      <c r="CGL66"/>
      <c r="CGM66"/>
      <c r="CGN66"/>
      <c r="CGO66"/>
      <c r="CGP66"/>
      <c r="CGQ66"/>
      <c r="CGR66"/>
      <c r="CGS66"/>
      <c r="CGT66"/>
      <c r="CGU66"/>
      <c r="CGV66"/>
      <c r="CGW66"/>
      <c r="CGX66"/>
      <c r="CGY66"/>
      <c r="CGZ66"/>
      <c r="CHA66"/>
      <c r="CHB66"/>
      <c r="CHC66"/>
      <c r="CHD66"/>
      <c r="CHE66"/>
      <c r="CHF66"/>
      <c r="CHG66"/>
      <c r="CHH66"/>
      <c r="CHI66"/>
      <c r="CHJ66"/>
      <c r="CHK66"/>
      <c r="CHL66"/>
      <c r="CHM66"/>
      <c r="CHN66"/>
      <c r="CHO66"/>
      <c r="CHP66"/>
      <c r="CHQ66"/>
      <c r="CHR66"/>
      <c r="CHS66"/>
      <c r="CHT66"/>
      <c r="CHU66"/>
      <c r="CHV66"/>
      <c r="CHW66"/>
      <c r="CHX66"/>
      <c r="CHY66"/>
      <c r="CHZ66"/>
      <c r="CIA66"/>
      <c r="CIB66"/>
      <c r="CIC66"/>
      <c r="CID66"/>
      <c r="CIE66"/>
      <c r="CIF66"/>
      <c r="CIG66"/>
      <c r="CIH66"/>
      <c r="CII66"/>
      <c r="CIJ66"/>
      <c r="CIK66"/>
      <c r="CIL66"/>
      <c r="CIM66"/>
      <c r="CIN66"/>
      <c r="CIO66"/>
      <c r="CIP66"/>
      <c r="CIQ66"/>
      <c r="CIR66"/>
      <c r="CIS66"/>
      <c r="CIT66"/>
      <c r="CIU66"/>
      <c r="CIV66"/>
      <c r="CIW66"/>
      <c r="CIX66"/>
      <c r="CIY66"/>
      <c r="CIZ66"/>
      <c r="CJA66"/>
      <c r="CJB66"/>
      <c r="CJC66"/>
      <c r="CJD66"/>
      <c r="CJE66"/>
      <c r="CJF66"/>
      <c r="CJG66"/>
      <c r="CJH66"/>
      <c r="CJI66"/>
      <c r="CJJ66"/>
      <c r="CJK66"/>
      <c r="CJL66"/>
      <c r="CJM66"/>
      <c r="CJN66"/>
      <c r="CJO66"/>
      <c r="CJP66"/>
      <c r="CJQ66"/>
      <c r="CJR66"/>
      <c r="CJS66"/>
      <c r="CJT66"/>
      <c r="CJU66"/>
      <c r="CJV66"/>
      <c r="CJW66"/>
      <c r="CJX66"/>
      <c r="CJY66"/>
      <c r="CJZ66"/>
      <c r="CKA66"/>
      <c r="CKB66"/>
      <c r="CKC66"/>
      <c r="CKD66"/>
      <c r="CKE66"/>
      <c r="CKF66"/>
      <c r="CKG66"/>
      <c r="CKH66"/>
      <c r="CKI66"/>
      <c r="CKJ66"/>
      <c r="CKK66"/>
      <c r="CKL66"/>
      <c r="CKM66"/>
      <c r="CKN66"/>
      <c r="CKO66"/>
      <c r="CKP66"/>
      <c r="CKQ66"/>
      <c r="CKR66"/>
      <c r="CKS66"/>
      <c r="CKT66"/>
      <c r="CKU66"/>
      <c r="CKV66"/>
      <c r="CKW66"/>
      <c r="CKX66"/>
      <c r="CKY66"/>
      <c r="CKZ66"/>
      <c r="CLA66"/>
      <c r="CLB66"/>
      <c r="CLC66"/>
      <c r="CLD66"/>
      <c r="CLE66"/>
      <c r="CLF66"/>
      <c r="CLG66"/>
      <c r="CLH66"/>
      <c r="CLI66"/>
      <c r="CLJ66"/>
      <c r="CLK66"/>
      <c r="CLL66"/>
      <c r="CLM66"/>
      <c r="CLN66"/>
      <c r="CLO66"/>
      <c r="CLP66"/>
      <c r="CLQ66"/>
      <c r="CLR66"/>
      <c r="CLS66"/>
      <c r="CLT66"/>
      <c r="CLU66"/>
      <c r="CLV66"/>
      <c r="CLW66"/>
      <c r="CLX66"/>
      <c r="CLY66"/>
      <c r="CLZ66"/>
      <c r="CMA66"/>
      <c r="CMB66"/>
      <c r="CMC66"/>
      <c r="CMD66"/>
      <c r="CME66"/>
      <c r="CMF66"/>
      <c r="CMG66"/>
      <c r="CMH66"/>
      <c r="CMI66"/>
      <c r="CMJ66"/>
      <c r="CMK66"/>
      <c r="CML66"/>
      <c r="CMM66"/>
      <c r="CMN66"/>
      <c r="CMO66"/>
      <c r="CMP66"/>
      <c r="CMQ66"/>
      <c r="CMR66"/>
      <c r="CMS66"/>
      <c r="CMT66"/>
      <c r="CMU66"/>
      <c r="CMV66"/>
      <c r="CMW66"/>
      <c r="CMX66"/>
      <c r="CMY66"/>
      <c r="CMZ66"/>
      <c r="CNA66"/>
      <c r="CNB66"/>
      <c r="CNC66"/>
      <c r="CND66"/>
      <c r="CNE66"/>
      <c r="CNF66"/>
      <c r="CNG66"/>
      <c r="CNH66"/>
      <c r="CNI66"/>
      <c r="CNJ66"/>
      <c r="CNK66"/>
      <c r="CNL66"/>
      <c r="CNM66"/>
      <c r="CNN66"/>
      <c r="CNO66"/>
      <c r="CNP66"/>
      <c r="CNQ66"/>
      <c r="CNR66"/>
      <c r="CNS66"/>
      <c r="CNT66"/>
      <c r="CNU66"/>
      <c r="CNV66"/>
      <c r="CNW66"/>
      <c r="CNX66"/>
      <c r="CNY66"/>
      <c r="CNZ66"/>
      <c r="COA66"/>
      <c r="COB66"/>
      <c r="COC66"/>
      <c r="COD66"/>
      <c r="COE66"/>
      <c r="COF66"/>
      <c r="COG66"/>
      <c r="COH66"/>
      <c r="COI66"/>
      <c r="COJ66"/>
      <c r="COK66"/>
      <c r="COL66"/>
      <c r="COM66"/>
      <c r="CON66"/>
      <c r="COO66"/>
      <c r="COP66"/>
      <c r="COQ66"/>
      <c r="COR66"/>
      <c r="COS66"/>
      <c r="COT66"/>
      <c r="COU66"/>
      <c r="COV66"/>
      <c r="COW66"/>
      <c r="COX66"/>
      <c r="COY66"/>
      <c r="COZ66"/>
      <c r="CPA66"/>
      <c r="CPB66"/>
      <c r="CPC66"/>
      <c r="CPD66"/>
      <c r="CPE66"/>
      <c r="CPF66"/>
      <c r="CPG66"/>
      <c r="CPH66"/>
      <c r="CPI66"/>
      <c r="CPJ66"/>
      <c r="CPK66"/>
      <c r="CPL66"/>
      <c r="CPM66"/>
      <c r="CPN66"/>
      <c r="CPO66"/>
      <c r="CPP66"/>
      <c r="CPQ66"/>
      <c r="CPR66"/>
      <c r="CPS66"/>
      <c r="CPT66"/>
      <c r="CPU66"/>
      <c r="CPV66"/>
      <c r="CPW66"/>
      <c r="CPX66"/>
      <c r="CPY66"/>
      <c r="CPZ66"/>
      <c r="CQA66"/>
      <c r="CQB66"/>
      <c r="CQC66"/>
      <c r="CQD66"/>
      <c r="CQE66"/>
      <c r="CQF66"/>
      <c r="CQG66"/>
      <c r="CQH66"/>
      <c r="CQI66"/>
      <c r="CQJ66"/>
      <c r="CQK66"/>
      <c r="CQL66"/>
      <c r="CQM66"/>
      <c r="CQN66"/>
      <c r="CQO66"/>
      <c r="CQP66"/>
      <c r="CQQ66"/>
      <c r="CQR66"/>
      <c r="CQS66"/>
      <c r="CQT66"/>
      <c r="CQU66"/>
      <c r="CQV66"/>
      <c r="CQW66"/>
      <c r="CQX66"/>
      <c r="CQY66"/>
      <c r="CQZ66"/>
      <c r="CRA66"/>
      <c r="CRB66"/>
      <c r="CRC66"/>
      <c r="CRD66"/>
      <c r="CRE66"/>
      <c r="CRF66"/>
      <c r="CRG66"/>
      <c r="CRH66"/>
      <c r="CRI66"/>
      <c r="CRJ66"/>
      <c r="CRK66"/>
      <c r="CRL66"/>
      <c r="CRM66"/>
      <c r="CRN66"/>
      <c r="CRO66"/>
      <c r="CRP66"/>
      <c r="CRQ66"/>
      <c r="CRR66"/>
      <c r="CRS66"/>
      <c r="CRT66"/>
      <c r="CRU66"/>
      <c r="CRV66"/>
      <c r="CRW66"/>
      <c r="CRX66"/>
      <c r="CRY66"/>
      <c r="CRZ66"/>
      <c r="CSA66"/>
      <c r="CSB66"/>
      <c r="CSC66"/>
      <c r="CSD66"/>
      <c r="CSE66"/>
      <c r="CSF66"/>
      <c r="CSG66"/>
      <c r="CSH66"/>
      <c r="CSI66"/>
      <c r="CSJ66"/>
      <c r="CSK66"/>
      <c r="CSL66"/>
      <c r="CSM66"/>
      <c r="CSN66"/>
      <c r="CSO66"/>
      <c r="CSP66"/>
      <c r="CSQ66"/>
      <c r="CSR66"/>
      <c r="CSS66"/>
      <c r="CST66"/>
      <c r="CSU66"/>
      <c r="CSV66"/>
      <c r="CSW66"/>
      <c r="CSX66"/>
      <c r="CSY66"/>
      <c r="CSZ66"/>
      <c r="CTA66"/>
      <c r="CTB66"/>
      <c r="CTC66"/>
      <c r="CTD66"/>
      <c r="CTE66"/>
      <c r="CTF66"/>
      <c r="CTG66"/>
      <c r="CTH66"/>
      <c r="CTI66"/>
      <c r="CTJ66"/>
      <c r="CTK66"/>
      <c r="CTL66"/>
      <c r="CTM66"/>
      <c r="CTN66"/>
      <c r="CTO66"/>
      <c r="CTP66"/>
      <c r="CTQ66"/>
      <c r="CTR66"/>
      <c r="CTS66"/>
      <c r="CTT66"/>
      <c r="CTU66"/>
      <c r="CTV66"/>
      <c r="CTW66"/>
      <c r="CTX66"/>
      <c r="CTY66"/>
      <c r="CTZ66"/>
      <c r="CUA66"/>
      <c r="CUB66"/>
      <c r="CUC66"/>
      <c r="CUD66"/>
      <c r="CUE66"/>
      <c r="CUF66"/>
      <c r="CUG66"/>
      <c r="CUH66"/>
      <c r="CUI66"/>
      <c r="CUJ66"/>
      <c r="CUK66"/>
      <c r="CUL66"/>
      <c r="CUM66"/>
      <c r="CUN66"/>
      <c r="CUO66"/>
      <c r="CUP66"/>
      <c r="CUQ66"/>
      <c r="CUR66"/>
      <c r="CUS66"/>
      <c r="CUT66"/>
      <c r="CUU66"/>
      <c r="CUV66"/>
      <c r="CUW66"/>
      <c r="CUX66"/>
      <c r="CUY66"/>
      <c r="CUZ66"/>
      <c r="CVA66"/>
      <c r="CVB66"/>
      <c r="CVC66"/>
      <c r="CVD66"/>
      <c r="CVE66"/>
      <c r="CVF66"/>
      <c r="CVG66"/>
      <c r="CVH66"/>
      <c r="CVI66"/>
      <c r="CVJ66"/>
      <c r="CVK66"/>
      <c r="CVL66"/>
      <c r="CVM66"/>
      <c r="CVN66"/>
      <c r="CVO66"/>
      <c r="CVP66"/>
      <c r="CVQ66"/>
      <c r="CVR66"/>
      <c r="CVS66"/>
      <c r="CVT66"/>
      <c r="CVU66"/>
      <c r="CVV66"/>
      <c r="CVW66"/>
      <c r="CVX66"/>
      <c r="CVY66"/>
      <c r="CVZ66"/>
      <c r="CWA66"/>
      <c r="CWB66"/>
      <c r="CWC66"/>
      <c r="CWD66"/>
      <c r="CWE66"/>
      <c r="CWF66"/>
      <c r="CWG66"/>
      <c r="CWH66"/>
      <c r="CWI66"/>
      <c r="CWJ66"/>
      <c r="CWK66"/>
      <c r="CWL66"/>
      <c r="CWM66"/>
      <c r="CWN66"/>
      <c r="CWO66"/>
      <c r="CWP66"/>
      <c r="CWQ66"/>
      <c r="CWR66"/>
      <c r="CWS66"/>
      <c r="CWT66"/>
      <c r="CWU66"/>
      <c r="CWV66"/>
      <c r="CWW66"/>
      <c r="CWX66"/>
      <c r="CWY66"/>
      <c r="CWZ66"/>
      <c r="CXA66"/>
      <c r="CXB66"/>
      <c r="CXC66"/>
      <c r="CXD66"/>
      <c r="CXE66"/>
      <c r="CXF66"/>
      <c r="CXG66"/>
      <c r="CXH66"/>
      <c r="CXI66"/>
      <c r="CXJ66"/>
      <c r="CXK66"/>
      <c r="CXL66"/>
      <c r="CXM66"/>
      <c r="CXN66"/>
      <c r="CXO66"/>
      <c r="CXP66"/>
      <c r="CXQ66"/>
      <c r="CXR66"/>
      <c r="CXS66"/>
      <c r="CXT66"/>
      <c r="CXU66"/>
      <c r="CXV66"/>
      <c r="CXW66"/>
      <c r="CXX66"/>
      <c r="CXY66"/>
      <c r="CXZ66"/>
      <c r="CYA66"/>
      <c r="CYB66"/>
      <c r="CYC66"/>
      <c r="CYD66"/>
      <c r="CYE66"/>
      <c r="CYF66"/>
      <c r="CYG66"/>
      <c r="CYH66"/>
      <c r="CYI66"/>
      <c r="CYJ66"/>
      <c r="CYK66"/>
      <c r="CYL66"/>
      <c r="CYM66"/>
      <c r="CYN66"/>
      <c r="CYO66"/>
      <c r="CYP66"/>
      <c r="CYQ66"/>
      <c r="CYR66"/>
      <c r="CYS66"/>
      <c r="CYT66"/>
      <c r="CYU66"/>
      <c r="CYV66"/>
      <c r="CYW66"/>
      <c r="CYX66"/>
      <c r="CYY66"/>
      <c r="CYZ66"/>
      <c r="CZA66"/>
      <c r="CZB66"/>
      <c r="CZC66"/>
      <c r="CZD66"/>
      <c r="CZE66"/>
      <c r="CZF66"/>
      <c r="CZG66"/>
      <c r="CZH66"/>
      <c r="CZI66"/>
      <c r="CZJ66"/>
      <c r="CZK66"/>
      <c r="CZL66"/>
      <c r="CZM66"/>
      <c r="CZN66"/>
      <c r="CZO66"/>
      <c r="CZP66"/>
      <c r="CZQ66"/>
      <c r="CZR66"/>
      <c r="CZS66"/>
      <c r="CZT66"/>
      <c r="CZU66"/>
      <c r="CZV66"/>
      <c r="CZW66"/>
      <c r="CZX66"/>
      <c r="CZY66"/>
      <c r="CZZ66"/>
      <c r="DAA66"/>
      <c r="DAB66"/>
      <c r="DAC66"/>
      <c r="DAD66"/>
      <c r="DAE66"/>
      <c r="DAF66"/>
      <c r="DAG66"/>
      <c r="DAH66"/>
      <c r="DAI66"/>
      <c r="DAJ66"/>
      <c r="DAK66"/>
      <c r="DAL66"/>
      <c r="DAM66"/>
      <c r="DAN66"/>
      <c r="DAO66"/>
      <c r="DAP66"/>
      <c r="DAQ66"/>
      <c r="DAR66"/>
      <c r="DAS66"/>
      <c r="DAT66"/>
      <c r="DAU66"/>
      <c r="DAV66"/>
      <c r="DAW66"/>
      <c r="DAX66"/>
      <c r="DAY66"/>
      <c r="DAZ66"/>
      <c r="DBA66"/>
      <c r="DBB66"/>
      <c r="DBC66"/>
      <c r="DBD66"/>
      <c r="DBE66"/>
      <c r="DBF66"/>
      <c r="DBG66"/>
      <c r="DBH66"/>
      <c r="DBI66"/>
      <c r="DBJ66"/>
      <c r="DBK66"/>
      <c r="DBL66"/>
      <c r="DBM66"/>
      <c r="DBN66"/>
      <c r="DBO66"/>
      <c r="DBP66"/>
      <c r="DBQ66"/>
      <c r="DBR66"/>
      <c r="DBS66"/>
      <c r="DBT66"/>
      <c r="DBU66"/>
      <c r="DBV66"/>
      <c r="DBW66"/>
      <c r="DBX66"/>
      <c r="DBY66"/>
      <c r="DBZ66"/>
      <c r="DCA66"/>
      <c r="DCB66"/>
      <c r="DCC66"/>
      <c r="DCD66"/>
      <c r="DCE66"/>
      <c r="DCF66"/>
      <c r="DCG66"/>
      <c r="DCH66"/>
      <c r="DCI66"/>
      <c r="DCJ66"/>
      <c r="DCK66"/>
      <c r="DCL66"/>
      <c r="DCM66"/>
      <c r="DCN66"/>
      <c r="DCO66"/>
      <c r="DCP66"/>
      <c r="DCQ66"/>
      <c r="DCR66"/>
      <c r="DCS66"/>
      <c r="DCT66"/>
      <c r="DCU66"/>
      <c r="DCV66"/>
      <c r="DCW66"/>
      <c r="DCX66"/>
      <c r="DCY66"/>
      <c r="DCZ66"/>
      <c r="DDA66"/>
      <c r="DDB66"/>
      <c r="DDC66"/>
      <c r="DDD66"/>
      <c r="DDE66"/>
      <c r="DDF66"/>
      <c r="DDG66"/>
      <c r="DDH66"/>
      <c r="DDI66"/>
      <c r="DDJ66"/>
      <c r="DDK66"/>
      <c r="DDL66"/>
      <c r="DDM66"/>
      <c r="DDN66"/>
      <c r="DDO66"/>
      <c r="DDP66"/>
      <c r="DDQ66"/>
      <c r="DDR66"/>
      <c r="DDS66"/>
      <c r="DDT66"/>
      <c r="DDU66"/>
      <c r="DDV66"/>
      <c r="DDW66"/>
      <c r="DDX66"/>
      <c r="DDY66"/>
      <c r="DDZ66"/>
      <c r="DEA66"/>
      <c r="DEB66"/>
      <c r="DEC66"/>
      <c r="DED66"/>
      <c r="DEE66"/>
      <c r="DEF66"/>
      <c r="DEG66"/>
      <c r="DEH66"/>
      <c r="DEI66"/>
      <c r="DEJ66"/>
      <c r="DEK66"/>
      <c r="DEL66"/>
      <c r="DEM66"/>
      <c r="DEN66"/>
      <c r="DEO66"/>
      <c r="DEP66"/>
      <c r="DEQ66"/>
      <c r="DER66"/>
      <c r="DES66"/>
      <c r="DET66"/>
      <c r="DEU66"/>
      <c r="DEV66"/>
      <c r="DEW66"/>
      <c r="DEX66"/>
      <c r="DEY66"/>
      <c r="DEZ66"/>
      <c r="DFA66"/>
      <c r="DFB66"/>
      <c r="DFC66"/>
      <c r="DFD66"/>
      <c r="DFE66"/>
      <c r="DFF66"/>
      <c r="DFG66"/>
      <c r="DFH66"/>
      <c r="DFI66"/>
      <c r="DFJ66"/>
      <c r="DFK66"/>
      <c r="DFL66"/>
      <c r="DFM66"/>
      <c r="DFN66"/>
      <c r="DFO66"/>
      <c r="DFP66"/>
      <c r="DFQ66"/>
      <c r="DFR66"/>
      <c r="DFS66"/>
      <c r="DFT66"/>
      <c r="DFU66"/>
      <c r="DFV66"/>
      <c r="DFW66"/>
      <c r="DFX66"/>
      <c r="DFY66"/>
      <c r="DFZ66"/>
      <c r="DGA66"/>
      <c r="DGB66"/>
      <c r="DGC66"/>
      <c r="DGD66"/>
      <c r="DGE66"/>
      <c r="DGF66"/>
      <c r="DGG66"/>
      <c r="DGH66"/>
      <c r="DGI66"/>
      <c r="DGJ66"/>
      <c r="DGK66"/>
      <c r="DGL66"/>
      <c r="DGM66"/>
      <c r="DGN66"/>
      <c r="DGO66"/>
      <c r="DGP66"/>
      <c r="DGQ66"/>
      <c r="DGR66"/>
      <c r="DGS66"/>
      <c r="DGT66"/>
      <c r="DGU66"/>
      <c r="DGV66"/>
      <c r="DGW66"/>
      <c r="DGX66"/>
      <c r="DGY66"/>
      <c r="DGZ66"/>
      <c r="DHA66"/>
      <c r="DHB66"/>
      <c r="DHC66"/>
      <c r="DHD66"/>
      <c r="DHE66"/>
      <c r="DHF66"/>
      <c r="DHG66"/>
      <c r="DHH66"/>
      <c r="DHI66"/>
      <c r="DHJ66"/>
      <c r="DHK66"/>
      <c r="DHL66"/>
      <c r="DHM66"/>
      <c r="DHN66"/>
      <c r="DHO66"/>
      <c r="DHP66"/>
      <c r="DHQ66"/>
      <c r="DHR66"/>
      <c r="DHS66"/>
      <c r="DHT66"/>
      <c r="DHU66"/>
      <c r="DHV66"/>
      <c r="DHW66"/>
      <c r="DHX66"/>
      <c r="DHY66"/>
      <c r="DHZ66"/>
      <c r="DIA66"/>
      <c r="DIB66"/>
      <c r="DIC66"/>
      <c r="DID66"/>
      <c r="DIE66"/>
      <c r="DIF66"/>
      <c r="DIG66"/>
      <c r="DIH66"/>
      <c r="DII66"/>
      <c r="DIJ66"/>
      <c r="DIK66"/>
      <c r="DIL66"/>
      <c r="DIM66"/>
      <c r="DIN66"/>
      <c r="DIO66"/>
      <c r="DIP66"/>
      <c r="DIQ66"/>
      <c r="DIR66"/>
      <c r="DIS66"/>
      <c r="DIT66"/>
      <c r="DIU66"/>
      <c r="DIV66"/>
      <c r="DIW66"/>
      <c r="DIX66"/>
      <c r="DIY66"/>
      <c r="DIZ66"/>
      <c r="DJA66"/>
      <c r="DJB66"/>
      <c r="DJC66"/>
      <c r="DJD66"/>
      <c r="DJE66"/>
      <c r="DJF66"/>
      <c r="DJG66"/>
      <c r="DJH66"/>
      <c r="DJI66"/>
      <c r="DJJ66"/>
      <c r="DJK66"/>
      <c r="DJL66"/>
      <c r="DJM66"/>
      <c r="DJN66"/>
      <c r="DJO66"/>
      <c r="DJP66"/>
      <c r="DJQ66"/>
      <c r="DJR66"/>
      <c r="DJS66"/>
      <c r="DJT66"/>
      <c r="DJU66"/>
      <c r="DJV66"/>
      <c r="DJW66"/>
      <c r="DJX66"/>
      <c r="DJY66"/>
      <c r="DJZ66"/>
      <c r="DKA66"/>
      <c r="DKB66"/>
      <c r="DKC66"/>
      <c r="DKD66"/>
      <c r="DKE66"/>
      <c r="DKF66"/>
      <c r="DKG66"/>
      <c r="DKH66"/>
      <c r="DKI66"/>
      <c r="DKJ66"/>
      <c r="DKK66"/>
      <c r="DKL66"/>
      <c r="DKM66"/>
      <c r="DKN66"/>
      <c r="DKO66"/>
      <c r="DKP66"/>
      <c r="DKQ66"/>
      <c r="DKR66"/>
      <c r="DKS66"/>
      <c r="DKT66"/>
      <c r="DKU66"/>
      <c r="DKV66"/>
      <c r="DKW66"/>
      <c r="DKX66"/>
      <c r="DKY66"/>
      <c r="DKZ66"/>
      <c r="DLA66"/>
      <c r="DLB66"/>
      <c r="DLC66"/>
      <c r="DLD66"/>
      <c r="DLE66"/>
      <c r="DLF66"/>
      <c r="DLG66"/>
      <c r="DLH66"/>
      <c r="DLI66"/>
      <c r="DLJ66"/>
      <c r="DLK66"/>
      <c r="DLL66"/>
      <c r="DLM66"/>
      <c r="DLN66"/>
      <c r="DLO66"/>
      <c r="DLP66"/>
      <c r="DLQ66"/>
      <c r="DLR66"/>
      <c r="DLS66"/>
      <c r="DLT66"/>
      <c r="DLU66"/>
      <c r="DLV66"/>
      <c r="DLW66"/>
      <c r="DLX66"/>
      <c r="DLY66"/>
      <c r="DLZ66"/>
      <c r="DMA66"/>
      <c r="DMB66"/>
      <c r="DMC66"/>
      <c r="DMD66"/>
      <c r="DME66"/>
      <c r="DMF66"/>
      <c r="DMG66"/>
      <c r="DMH66"/>
      <c r="DMI66"/>
      <c r="DMJ66"/>
      <c r="DMK66"/>
      <c r="DML66"/>
      <c r="DMM66"/>
      <c r="DMN66"/>
      <c r="DMO66"/>
      <c r="DMP66"/>
      <c r="DMQ66"/>
      <c r="DMR66"/>
      <c r="DMS66"/>
      <c r="DMT66"/>
      <c r="DMU66"/>
      <c r="DMV66"/>
      <c r="DMW66"/>
      <c r="DMX66"/>
      <c r="DMY66"/>
      <c r="DMZ66"/>
      <c r="DNA66"/>
      <c r="DNB66"/>
      <c r="DNC66"/>
      <c r="DND66"/>
      <c r="DNE66"/>
      <c r="DNF66"/>
      <c r="DNG66"/>
      <c r="DNH66"/>
      <c r="DNI66"/>
      <c r="DNJ66"/>
      <c r="DNK66"/>
      <c r="DNL66"/>
      <c r="DNM66"/>
      <c r="DNN66"/>
      <c r="DNO66"/>
      <c r="DNP66"/>
      <c r="DNQ66"/>
      <c r="DNR66"/>
      <c r="DNS66"/>
      <c r="DNT66"/>
      <c r="DNU66"/>
      <c r="DNV66"/>
      <c r="DNW66"/>
      <c r="DNX66"/>
      <c r="DNY66"/>
      <c r="DNZ66"/>
      <c r="DOA66"/>
      <c r="DOB66"/>
      <c r="DOC66"/>
      <c r="DOD66"/>
      <c r="DOE66"/>
      <c r="DOF66"/>
      <c r="DOG66"/>
      <c r="DOH66"/>
      <c r="DOI66"/>
      <c r="DOJ66"/>
      <c r="DOK66"/>
      <c r="DOL66"/>
      <c r="DOM66"/>
      <c r="DON66"/>
      <c r="DOO66"/>
      <c r="DOP66"/>
      <c r="DOQ66"/>
      <c r="DOR66"/>
      <c r="DOS66"/>
      <c r="DOT66"/>
      <c r="DOU66"/>
      <c r="DOV66"/>
      <c r="DOW66"/>
      <c r="DOX66"/>
      <c r="DOY66"/>
      <c r="DOZ66"/>
      <c r="DPA66"/>
      <c r="DPB66"/>
      <c r="DPC66"/>
      <c r="DPD66"/>
      <c r="DPE66"/>
      <c r="DPF66"/>
      <c r="DPG66"/>
      <c r="DPH66"/>
      <c r="DPI66"/>
      <c r="DPJ66"/>
      <c r="DPK66"/>
      <c r="DPL66"/>
      <c r="DPM66"/>
      <c r="DPN66"/>
      <c r="DPO66"/>
      <c r="DPP66"/>
      <c r="DPQ66"/>
      <c r="DPR66"/>
      <c r="DPS66"/>
      <c r="DPT66"/>
      <c r="DPU66"/>
      <c r="DPV66"/>
      <c r="DPW66"/>
      <c r="DPX66"/>
      <c r="DPY66"/>
      <c r="DPZ66"/>
      <c r="DQA66"/>
      <c r="DQB66"/>
      <c r="DQC66"/>
      <c r="DQD66"/>
      <c r="DQE66"/>
      <c r="DQF66"/>
      <c r="DQG66"/>
      <c r="DQH66"/>
      <c r="DQI66"/>
      <c r="DQJ66"/>
      <c r="DQK66"/>
      <c r="DQL66"/>
      <c r="DQM66"/>
      <c r="DQN66"/>
      <c r="DQO66"/>
      <c r="DQP66"/>
      <c r="DQQ66"/>
      <c r="DQR66"/>
      <c r="DQS66"/>
      <c r="DQT66"/>
      <c r="DQU66"/>
      <c r="DQV66"/>
      <c r="DQW66"/>
      <c r="DQX66"/>
      <c r="DQY66"/>
      <c r="DQZ66"/>
      <c r="DRA66"/>
      <c r="DRB66"/>
      <c r="DRC66"/>
      <c r="DRD66"/>
      <c r="DRE66"/>
      <c r="DRF66"/>
      <c r="DRG66"/>
      <c r="DRH66"/>
      <c r="DRI66"/>
      <c r="DRJ66"/>
      <c r="DRK66"/>
      <c r="DRL66"/>
      <c r="DRM66"/>
      <c r="DRN66"/>
      <c r="DRO66"/>
      <c r="DRP66"/>
      <c r="DRQ66"/>
      <c r="DRR66"/>
      <c r="DRS66"/>
      <c r="DRT66"/>
      <c r="DRU66"/>
      <c r="DRV66"/>
      <c r="DRW66"/>
      <c r="DRX66"/>
      <c r="DRY66"/>
      <c r="DRZ66"/>
      <c r="DSA66"/>
      <c r="DSB66"/>
      <c r="DSC66"/>
      <c r="DSD66"/>
      <c r="DSE66"/>
      <c r="DSF66"/>
      <c r="DSG66"/>
      <c r="DSH66"/>
      <c r="DSI66"/>
      <c r="DSJ66"/>
      <c r="DSK66"/>
      <c r="DSL66"/>
      <c r="DSM66"/>
      <c r="DSN66"/>
      <c r="DSO66"/>
      <c r="DSP66"/>
      <c r="DSQ66"/>
      <c r="DSR66"/>
      <c r="DSS66"/>
      <c r="DST66"/>
      <c r="DSU66"/>
      <c r="DSV66"/>
      <c r="DSW66"/>
      <c r="DSX66"/>
      <c r="DSY66"/>
      <c r="DSZ66"/>
      <c r="DTA66"/>
      <c r="DTB66"/>
      <c r="DTC66"/>
      <c r="DTD66"/>
      <c r="DTE66"/>
      <c r="DTF66"/>
      <c r="DTG66"/>
      <c r="DTH66"/>
      <c r="DTI66"/>
      <c r="DTJ66"/>
      <c r="DTK66"/>
      <c r="DTL66"/>
      <c r="DTM66"/>
      <c r="DTN66"/>
      <c r="DTO66"/>
      <c r="DTP66"/>
      <c r="DTQ66"/>
      <c r="DTR66"/>
      <c r="DTS66"/>
      <c r="DTT66"/>
      <c r="DTU66"/>
      <c r="DTV66"/>
      <c r="DTW66"/>
      <c r="DTX66"/>
      <c r="DTY66"/>
      <c r="DTZ66"/>
      <c r="DUA66"/>
      <c r="DUB66"/>
      <c r="DUC66"/>
      <c r="DUD66"/>
      <c r="DUE66"/>
      <c r="DUF66"/>
      <c r="DUG66"/>
      <c r="DUH66"/>
      <c r="DUI66"/>
      <c r="DUJ66"/>
      <c r="DUK66"/>
      <c r="DUL66"/>
      <c r="DUM66"/>
      <c r="DUN66"/>
      <c r="DUO66"/>
      <c r="DUP66"/>
      <c r="DUQ66"/>
      <c r="DUR66"/>
      <c r="DUS66"/>
      <c r="DUT66"/>
      <c r="DUU66"/>
      <c r="DUV66"/>
      <c r="DUW66"/>
      <c r="DUX66"/>
      <c r="DUY66"/>
      <c r="DUZ66"/>
      <c r="DVA66"/>
      <c r="DVB66"/>
      <c r="DVC66"/>
      <c r="DVD66"/>
      <c r="DVE66"/>
      <c r="DVF66"/>
      <c r="DVG66"/>
      <c r="DVH66"/>
      <c r="DVI66"/>
      <c r="DVJ66"/>
      <c r="DVK66"/>
      <c r="DVL66"/>
      <c r="DVM66"/>
      <c r="DVN66"/>
      <c r="DVO66"/>
      <c r="DVP66"/>
      <c r="DVQ66"/>
      <c r="DVR66"/>
      <c r="DVS66"/>
      <c r="DVT66"/>
      <c r="DVU66"/>
      <c r="DVV66"/>
      <c r="DVW66"/>
      <c r="DVX66"/>
      <c r="DVY66"/>
      <c r="DVZ66"/>
      <c r="DWA66"/>
      <c r="DWB66"/>
      <c r="DWC66"/>
      <c r="DWD66"/>
      <c r="DWE66"/>
      <c r="DWF66"/>
      <c r="DWG66"/>
      <c r="DWH66"/>
      <c r="DWI66"/>
      <c r="DWJ66"/>
      <c r="DWK66"/>
      <c r="DWL66"/>
      <c r="DWM66"/>
      <c r="DWN66"/>
      <c r="DWO66"/>
      <c r="DWP66"/>
      <c r="DWQ66"/>
      <c r="DWR66"/>
      <c r="DWS66"/>
      <c r="DWT66"/>
      <c r="DWU66"/>
      <c r="DWV66"/>
      <c r="DWW66"/>
      <c r="DWX66"/>
      <c r="DWY66"/>
      <c r="DWZ66"/>
      <c r="DXA66"/>
      <c r="DXB66"/>
      <c r="DXC66"/>
      <c r="DXD66"/>
      <c r="DXE66"/>
      <c r="DXF66"/>
      <c r="DXG66"/>
      <c r="DXH66"/>
      <c r="DXI66"/>
      <c r="DXJ66"/>
      <c r="DXK66"/>
      <c r="DXL66"/>
      <c r="DXM66"/>
      <c r="DXN66"/>
      <c r="DXO66"/>
      <c r="DXP66"/>
      <c r="DXQ66"/>
      <c r="DXR66"/>
      <c r="DXS66"/>
      <c r="DXT66"/>
      <c r="DXU66"/>
      <c r="DXV66"/>
      <c r="DXW66"/>
      <c r="DXX66"/>
      <c r="DXY66"/>
      <c r="DXZ66"/>
      <c r="DYA66"/>
      <c r="DYB66"/>
      <c r="DYC66"/>
      <c r="DYD66"/>
      <c r="DYE66"/>
      <c r="DYF66"/>
      <c r="DYG66"/>
      <c r="DYH66"/>
      <c r="DYI66"/>
      <c r="DYJ66"/>
      <c r="DYK66"/>
      <c r="DYL66"/>
      <c r="DYM66"/>
      <c r="DYN66"/>
      <c r="DYO66"/>
      <c r="DYP66"/>
      <c r="DYQ66"/>
      <c r="DYR66"/>
      <c r="DYS66"/>
      <c r="DYT66"/>
      <c r="DYU66"/>
      <c r="DYV66"/>
      <c r="DYW66"/>
      <c r="DYX66"/>
      <c r="DYY66"/>
      <c r="DYZ66"/>
      <c r="DZA66"/>
      <c r="DZB66"/>
      <c r="DZC66"/>
      <c r="DZD66"/>
      <c r="DZE66"/>
      <c r="DZF66"/>
      <c r="DZG66"/>
      <c r="DZH66"/>
      <c r="DZI66"/>
      <c r="DZJ66"/>
      <c r="DZK66"/>
      <c r="DZL66"/>
      <c r="DZM66"/>
      <c r="DZN66"/>
      <c r="DZO66"/>
      <c r="DZP66"/>
      <c r="DZQ66"/>
      <c r="DZR66"/>
      <c r="DZS66"/>
      <c r="DZT66"/>
      <c r="DZU66"/>
      <c r="DZV66"/>
      <c r="DZW66"/>
      <c r="DZX66"/>
      <c r="DZY66"/>
      <c r="DZZ66"/>
      <c r="EAA66"/>
      <c r="EAB66"/>
      <c r="EAC66"/>
      <c r="EAD66"/>
      <c r="EAE66"/>
      <c r="EAF66"/>
      <c r="EAG66"/>
      <c r="EAH66"/>
      <c r="EAI66"/>
      <c r="EAJ66"/>
      <c r="EAK66"/>
      <c r="EAL66"/>
      <c r="EAM66"/>
      <c r="EAN66"/>
      <c r="EAO66"/>
      <c r="EAP66"/>
      <c r="EAQ66"/>
      <c r="EAR66"/>
      <c r="EAS66"/>
      <c r="EAT66"/>
      <c r="EAU66"/>
      <c r="EAV66"/>
      <c r="EAW66"/>
      <c r="EAX66"/>
      <c r="EAY66"/>
      <c r="EAZ66"/>
      <c r="EBA66"/>
      <c r="EBB66"/>
      <c r="EBC66"/>
      <c r="EBD66"/>
      <c r="EBE66"/>
      <c r="EBF66"/>
      <c r="EBG66"/>
      <c r="EBH66"/>
      <c r="EBI66"/>
      <c r="EBJ66"/>
      <c r="EBK66"/>
      <c r="EBL66"/>
      <c r="EBM66"/>
      <c r="EBN66"/>
      <c r="EBO66"/>
      <c r="EBP66"/>
      <c r="EBQ66"/>
      <c r="EBR66"/>
      <c r="EBS66"/>
      <c r="EBT66"/>
      <c r="EBU66"/>
      <c r="EBV66"/>
      <c r="EBW66"/>
      <c r="EBX66"/>
      <c r="EBY66"/>
      <c r="EBZ66"/>
      <c r="ECA66"/>
      <c r="ECB66"/>
      <c r="ECC66"/>
      <c r="ECD66"/>
      <c r="ECE66"/>
      <c r="ECF66"/>
      <c r="ECG66"/>
      <c r="ECH66"/>
      <c r="ECI66"/>
      <c r="ECJ66"/>
      <c r="ECK66"/>
      <c r="ECL66"/>
      <c r="ECM66"/>
      <c r="ECN66"/>
      <c r="ECO66"/>
      <c r="ECP66"/>
      <c r="ECQ66"/>
      <c r="ECR66"/>
      <c r="ECS66"/>
      <c r="ECT66"/>
      <c r="ECU66"/>
      <c r="ECV66"/>
      <c r="ECW66"/>
      <c r="ECX66"/>
      <c r="ECY66"/>
      <c r="ECZ66"/>
      <c r="EDA66"/>
      <c r="EDB66"/>
      <c r="EDC66"/>
      <c r="EDD66"/>
      <c r="EDE66"/>
      <c r="EDF66"/>
      <c r="EDG66"/>
      <c r="EDH66"/>
      <c r="EDI66"/>
      <c r="EDJ66"/>
      <c r="EDK66"/>
      <c r="EDL66"/>
      <c r="EDM66"/>
      <c r="EDN66"/>
      <c r="EDO66"/>
      <c r="EDP66"/>
      <c r="EDQ66"/>
      <c r="EDR66"/>
      <c r="EDS66"/>
      <c r="EDT66"/>
      <c r="EDU66"/>
      <c r="EDV66"/>
      <c r="EDW66"/>
      <c r="EDX66"/>
      <c r="EDY66"/>
      <c r="EDZ66"/>
      <c r="EEA66"/>
      <c r="EEB66"/>
      <c r="EEC66"/>
      <c r="EED66"/>
      <c r="EEE66"/>
      <c r="EEF66"/>
      <c r="EEG66"/>
      <c r="EEH66"/>
      <c r="EEI66"/>
      <c r="EEJ66"/>
      <c r="EEK66"/>
      <c r="EEL66"/>
      <c r="EEM66"/>
      <c r="EEN66"/>
      <c r="EEO66"/>
      <c r="EEP66"/>
      <c r="EEQ66"/>
      <c r="EER66"/>
      <c r="EES66"/>
      <c r="EET66"/>
      <c r="EEU66"/>
      <c r="EEV66"/>
      <c r="EEW66"/>
      <c r="EEX66"/>
      <c r="EEY66"/>
      <c r="EEZ66"/>
      <c r="EFA66"/>
      <c r="EFB66"/>
      <c r="EFC66"/>
      <c r="EFD66"/>
      <c r="EFE66"/>
      <c r="EFF66"/>
      <c r="EFG66"/>
      <c r="EFH66"/>
      <c r="EFI66"/>
      <c r="EFJ66"/>
      <c r="EFK66"/>
      <c r="EFL66"/>
      <c r="EFM66"/>
      <c r="EFN66"/>
      <c r="EFO66"/>
      <c r="EFP66"/>
      <c r="EFQ66"/>
      <c r="EFR66"/>
      <c r="EFS66"/>
      <c r="EFT66"/>
      <c r="EFU66"/>
      <c r="EFV66"/>
      <c r="EFW66"/>
      <c r="EFX66"/>
      <c r="EFY66"/>
      <c r="EFZ66"/>
      <c r="EGA66"/>
      <c r="EGB66"/>
      <c r="EGC66"/>
      <c r="EGD66"/>
      <c r="EGE66"/>
      <c r="EGF66"/>
      <c r="EGG66"/>
      <c r="EGH66"/>
      <c r="EGI66"/>
      <c r="EGJ66"/>
      <c r="EGK66"/>
      <c r="EGL66"/>
      <c r="EGM66"/>
      <c r="EGN66"/>
      <c r="EGO66"/>
      <c r="EGP66"/>
      <c r="EGQ66"/>
      <c r="EGR66"/>
      <c r="EGS66"/>
      <c r="EGT66"/>
      <c r="EGU66"/>
      <c r="EGV66"/>
      <c r="EGW66"/>
      <c r="EGX66"/>
      <c r="EGY66"/>
      <c r="EGZ66"/>
      <c r="EHA66"/>
      <c r="EHB66"/>
      <c r="EHC66"/>
      <c r="EHD66"/>
      <c r="EHE66"/>
      <c r="EHF66"/>
      <c r="EHG66"/>
      <c r="EHH66"/>
      <c r="EHI66"/>
      <c r="EHJ66"/>
      <c r="EHK66"/>
      <c r="EHL66"/>
      <c r="EHM66"/>
      <c r="EHN66"/>
      <c r="EHO66"/>
      <c r="EHP66"/>
      <c r="EHQ66"/>
      <c r="EHR66"/>
      <c r="EHS66"/>
      <c r="EHT66"/>
      <c r="EHU66"/>
      <c r="EHV66"/>
      <c r="EHW66"/>
      <c r="EHX66"/>
      <c r="EHY66"/>
      <c r="EHZ66"/>
      <c r="EIA66"/>
      <c r="EIB66"/>
      <c r="EIC66"/>
      <c r="EID66"/>
      <c r="EIE66"/>
      <c r="EIF66"/>
      <c r="EIG66"/>
      <c r="EIH66"/>
      <c r="EII66"/>
      <c r="EIJ66"/>
      <c r="EIK66"/>
      <c r="EIL66"/>
      <c r="EIM66"/>
      <c r="EIN66"/>
      <c r="EIO66"/>
      <c r="EIP66"/>
      <c r="EIQ66"/>
      <c r="EIR66"/>
      <c r="EIS66"/>
      <c r="EIT66"/>
      <c r="EIU66"/>
      <c r="EIV66"/>
      <c r="EIW66"/>
      <c r="EIX66"/>
      <c r="EIY66"/>
      <c r="EIZ66"/>
      <c r="EJA66"/>
      <c r="EJB66"/>
      <c r="EJC66"/>
      <c r="EJD66"/>
      <c r="EJE66"/>
      <c r="EJF66"/>
      <c r="EJG66"/>
      <c r="EJH66"/>
      <c r="EJI66"/>
      <c r="EJJ66"/>
      <c r="EJK66"/>
      <c r="EJL66"/>
      <c r="EJM66"/>
      <c r="EJN66"/>
      <c r="EJO66"/>
      <c r="EJP66"/>
      <c r="EJQ66"/>
      <c r="EJR66"/>
      <c r="EJS66"/>
      <c r="EJT66"/>
      <c r="EJU66"/>
      <c r="EJV66"/>
      <c r="EJW66"/>
      <c r="EJX66"/>
      <c r="EJY66"/>
      <c r="EJZ66"/>
      <c r="EKA66"/>
      <c r="EKB66"/>
      <c r="EKC66"/>
      <c r="EKD66"/>
      <c r="EKE66"/>
      <c r="EKF66"/>
      <c r="EKG66"/>
      <c r="EKH66"/>
      <c r="EKI66"/>
      <c r="EKJ66"/>
      <c r="EKK66"/>
      <c r="EKL66"/>
      <c r="EKM66"/>
      <c r="EKN66"/>
      <c r="EKO66"/>
      <c r="EKP66"/>
      <c r="EKQ66"/>
      <c r="EKR66"/>
      <c r="EKS66"/>
      <c r="EKT66"/>
      <c r="EKU66"/>
      <c r="EKV66"/>
      <c r="EKW66"/>
      <c r="EKX66"/>
      <c r="EKY66"/>
      <c r="EKZ66"/>
      <c r="ELA66"/>
      <c r="ELB66"/>
      <c r="ELC66"/>
      <c r="ELD66"/>
      <c r="ELE66"/>
      <c r="ELF66"/>
      <c r="ELG66"/>
      <c r="ELH66"/>
      <c r="ELI66"/>
      <c r="ELJ66"/>
      <c r="ELK66"/>
      <c r="ELL66"/>
      <c r="ELM66"/>
      <c r="ELN66"/>
      <c r="ELO66"/>
      <c r="ELP66"/>
      <c r="ELQ66"/>
      <c r="ELR66"/>
      <c r="ELS66"/>
      <c r="ELT66"/>
      <c r="ELU66"/>
      <c r="ELV66"/>
      <c r="ELW66"/>
      <c r="ELX66"/>
      <c r="ELY66"/>
      <c r="ELZ66"/>
      <c r="EMA66"/>
      <c r="EMB66"/>
      <c r="EMC66"/>
      <c r="EMD66"/>
      <c r="EME66"/>
      <c r="EMF66"/>
      <c r="EMG66"/>
      <c r="EMH66"/>
      <c r="EMI66"/>
      <c r="EMJ66"/>
      <c r="EMK66"/>
      <c r="EML66"/>
      <c r="EMM66"/>
      <c r="EMN66"/>
      <c r="EMO66"/>
      <c r="EMP66"/>
      <c r="EMQ66"/>
      <c r="EMR66"/>
      <c r="EMS66"/>
      <c r="EMT66"/>
      <c r="EMU66"/>
      <c r="EMV66"/>
      <c r="EMW66"/>
      <c r="EMX66"/>
      <c r="EMY66"/>
      <c r="EMZ66"/>
      <c r="ENA66"/>
      <c r="ENB66"/>
      <c r="ENC66"/>
      <c r="END66"/>
      <c r="ENE66"/>
      <c r="ENF66"/>
      <c r="ENG66"/>
      <c r="ENH66"/>
      <c r="ENI66"/>
      <c r="ENJ66"/>
      <c r="ENK66"/>
      <c r="ENL66"/>
      <c r="ENM66"/>
      <c r="ENN66"/>
      <c r="ENO66"/>
      <c r="ENP66"/>
      <c r="ENQ66"/>
      <c r="ENR66"/>
      <c r="ENS66"/>
      <c r="ENT66"/>
      <c r="ENU66"/>
      <c r="ENV66"/>
      <c r="ENW66"/>
      <c r="ENX66"/>
      <c r="ENY66"/>
      <c r="ENZ66"/>
      <c r="EOA66"/>
      <c r="EOB66"/>
      <c r="EOC66"/>
      <c r="EOD66"/>
      <c r="EOE66"/>
      <c r="EOF66"/>
      <c r="EOG66"/>
      <c r="EOH66"/>
      <c r="EOI66"/>
      <c r="EOJ66"/>
      <c r="EOK66"/>
      <c r="EOL66"/>
      <c r="EOM66"/>
      <c r="EON66"/>
      <c r="EOO66"/>
      <c r="EOP66"/>
      <c r="EOQ66"/>
      <c r="EOR66"/>
      <c r="EOS66"/>
      <c r="EOT66"/>
      <c r="EOU66"/>
      <c r="EOV66"/>
      <c r="EOW66"/>
      <c r="EOX66"/>
      <c r="EOY66"/>
      <c r="EOZ66"/>
      <c r="EPA66"/>
      <c r="EPB66"/>
      <c r="EPC66"/>
      <c r="EPD66"/>
      <c r="EPE66"/>
      <c r="EPF66"/>
      <c r="EPG66"/>
      <c r="EPH66"/>
      <c r="EPI66"/>
      <c r="EPJ66"/>
      <c r="EPK66"/>
      <c r="EPL66"/>
      <c r="EPM66"/>
      <c r="EPN66"/>
      <c r="EPO66"/>
      <c r="EPP66"/>
      <c r="EPQ66"/>
      <c r="EPR66"/>
      <c r="EPS66"/>
      <c r="EPT66"/>
      <c r="EPU66"/>
      <c r="EPV66"/>
      <c r="EPW66"/>
      <c r="EPX66"/>
      <c r="EPY66"/>
      <c r="EPZ66"/>
      <c r="EQA66"/>
      <c r="EQB66"/>
      <c r="EQC66"/>
      <c r="EQD66"/>
      <c r="EQE66"/>
      <c r="EQF66"/>
      <c r="EQG66"/>
      <c r="EQH66"/>
      <c r="EQI66"/>
      <c r="EQJ66"/>
      <c r="EQK66"/>
      <c r="EQL66"/>
      <c r="EQM66"/>
      <c r="EQN66"/>
      <c r="EQO66"/>
      <c r="EQP66"/>
      <c r="EQQ66"/>
      <c r="EQR66"/>
      <c r="EQS66"/>
      <c r="EQT66"/>
      <c r="EQU66"/>
      <c r="EQV66"/>
      <c r="EQW66"/>
      <c r="EQX66"/>
      <c r="EQY66"/>
      <c r="EQZ66"/>
      <c r="ERA66"/>
      <c r="ERB66"/>
      <c r="ERC66"/>
      <c r="ERD66"/>
      <c r="ERE66"/>
      <c r="ERF66"/>
      <c r="ERG66"/>
      <c r="ERH66"/>
      <c r="ERI66"/>
      <c r="ERJ66"/>
      <c r="ERK66"/>
      <c r="ERL66"/>
      <c r="ERM66"/>
      <c r="ERN66"/>
      <c r="ERO66"/>
      <c r="ERP66"/>
      <c r="ERQ66"/>
      <c r="ERR66"/>
      <c r="ERS66"/>
      <c r="ERT66"/>
      <c r="ERU66"/>
      <c r="ERV66"/>
      <c r="ERW66"/>
      <c r="ERX66"/>
      <c r="ERY66"/>
      <c r="ERZ66"/>
      <c r="ESA66"/>
      <c r="ESB66"/>
      <c r="ESC66"/>
      <c r="ESD66"/>
      <c r="ESE66"/>
      <c r="ESF66"/>
      <c r="ESG66"/>
      <c r="ESH66"/>
      <c r="ESI66"/>
      <c r="ESJ66"/>
      <c r="ESK66"/>
      <c r="ESL66"/>
      <c r="ESM66"/>
      <c r="ESN66"/>
      <c r="ESO66"/>
      <c r="ESP66"/>
      <c r="ESQ66"/>
      <c r="ESR66"/>
      <c r="ESS66"/>
      <c r="EST66"/>
      <c r="ESU66"/>
      <c r="ESV66"/>
      <c r="ESW66"/>
      <c r="ESX66"/>
      <c r="ESY66"/>
      <c r="ESZ66"/>
      <c r="ETA66"/>
      <c r="ETB66"/>
      <c r="ETC66"/>
      <c r="ETD66"/>
      <c r="ETE66"/>
      <c r="ETF66"/>
      <c r="ETG66"/>
      <c r="ETH66"/>
      <c r="ETI66"/>
      <c r="ETJ66"/>
      <c r="ETK66"/>
      <c r="ETL66"/>
      <c r="ETM66"/>
      <c r="ETN66"/>
      <c r="ETO66"/>
      <c r="ETP66"/>
      <c r="ETQ66"/>
      <c r="ETR66"/>
      <c r="ETS66"/>
      <c r="ETT66"/>
      <c r="ETU66"/>
      <c r="ETV66"/>
      <c r="ETW66"/>
      <c r="ETX66"/>
      <c r="ETY66"/>
      <c r="ETZ66"/>
      <c r="EUA66"/>
      <c r="EUB66"/>
      <c r="EUC66"/>
      <c r="EUD66"/>
      <c r="EUE66"/>
      <c r="EUF66"/>
      <c r="EUG66"/>
      <c r="EUH66"/>
      <c r="EUI66"/>
      <c r="EUJ66"/>
      <c r="EUK66"/>
      <c r="EUL66"/>
      <c r="EUM66"/>
      <c r="EUN66"/>
      <c r="EUO66"/>
      <c r="EUP66"/>
      <c r="EUQ66"/>
      <c r="EUR66"/>
      <c r="EUS66"/>
      <c r="EUT66"/>
      <c r="EUU66"/>
      <c r="EUV66"/>
      <c r="EUW66"/>
      <c r="EUX66"/>
      <c r="EUY66"/>
      <c r="EUZ66"/>
      <c r="EVA66"/>
      <c r="EVB66"/>
      <c r="EVC66"/>
      <c r="EVD66"/>
      <c r="EVE66"/>
      <c r="EVF66"/>
      <c r="EVG66"/>
      <c r="EVH66"/>
      <c r="EVI66"/>
      <c r="EVJ66"/>
      <c r="EVK66"/>
      <c r="EVL66"/>
      <c r="EVM66"/>
      <c r="EVN66"/>
      <c r="EVO66"/>
      <c r="EVP66"/>
      <c r="EVQ66"/>
      <c r="EVR66"/>
      <c r="EVS66"/>
      <c r="EVT66"/>
      <c r="EVU66"/>
      <c r="EVV66"/>
      <c r="EVW66"/>
      <c r="EVX66"/>
      <c r="EVY66"/>
      <c r="EVZ66"/>
      <c r="EWA66"/>
      <c r="EWB66"/>
      <c r="EWC66"/>
      <c r="EWD66"/>
      <c r="EWE66"/>
      <c r="EWF66"/>
      <c r="EWG66"/>
      <c r="EWH66"/>
      <c r="EWI66"/>
      <c r="EWJ66"/>
      <c r="EWK66"/>
      <c r="EWL66"/>
      <c r="EWM66"/>
      <c r="EWN66"/>
      <c r="EWO66"/>
      <c r="EWP66"/>
      <c r="EWQ66"/>
      <c r="EWR66"/>
      <c r="EWS66"/>
      <c r="EWT66"/>
      <c r="EWU66"/>
      <c r="EWV66"/>
      <c r="EWW66"/>
      <c r="EWX66"/>
      <c r="EWY66"/>
      <c r="EWZ66"/>
      <c r="EXA66"/>
      <c r="EXB66"/>
      <c r="EXC66"/>
      <c r="EXD66"/>
      <c r="EXE66"/>
      <c r="EXF66"/>
      <c r="EXG66"/>
      <c r="EXH66"/>
      <c r="EXI66"/>
      <c r="EXJ66"/>
      <c r="EXK66"/>
      <c r="EXL66"/>
      <c r="EXM66"/>
      <c r="EXN66"/>
      <c r="EXO66"/>
      <c r="EXP66"/>
      <c r="EXQ66"/>
      <c r="EXR66"/>
      <c r="EXS66"/>
      <c r="EXT66"/>
      <c r="EXU66"/>
      <c r="EXV66"/>
      <c r="EXW66"/>
      <c r="EXX66"/>
      <c r="EXY66"/>
      <c r="EXZ66"/>
      <c r="EYA66"/>
      <c r="EYB66"/>
      <c r="EYC66"/>
      <c r="EYD66"/>
      <c r="EYE66"/>
      <c r="EYF66"/>
      <c r="EYG66"/>
      <c r="EYH66"/>
      <c r="EYI66"/>
      <c r="EYJ66"/>
      <c r="EYK66"/>
      <c r="EYL66"/>
      <c r="EYM66"/>
      <c r="EYN66"/>
      <c r="EYO66"/>
      <c r="EYP66"/>
      <c r="EYQ66"/>
      <c r="EYR66"/>
      <c r="EYS66"/>
      <c r="EYT66"/>
      <c r="EYU66"/>
      <c r="EYV66"/>
      <c r="EYW66"/>
      <c r="EYX66"/>
      <c r="EYY66"/>
      <c r="EYZ66"/>
      <c r="EZA66"/>
      <c r="EZB66"/>
      <c r="EZC66"/>
      <c r="EZD66"/>
      <c r="EZE66"/>
      <c r="EZF66"/>
      <c r="EZG66"/>
      <c r="EZH66"/>
      <c r="EZI66"/>
      <c r="EZJ66"/>
      <c r="EZK66"/>
      <c r="EZL66"/>
      <c r="EZM66"/>
      <c r="EZN66"/>
      <c r="EZO66"/>
      <c r="EZP66"/>
      <c r="EZQ66"/>
      <c r="EZR66"/>
      <c r="EZS66"/>
      <c r="EZT66"/>
      <c r="EZU66"/>
      <c r="EZV66"/>
      <c r="EZW66"/>
      <c r="EZX66"/>
      <c r="EZY66"/>
      <c r="EZZ66"/>
      <c r="FAA66"/>
      <c r="FAB66"/>
      <c r="FAC66"/>
      <c r="FAD66"/>
      <c r="FAE66"/>
      <c r="FAF66"/>
      <c r="FAG66"/>
      <c r="FAH66"/>
      <c r="FAI66"/>
      <c r="FAJ66"/>
      <c r="FAK66"/>
      <c r="FAL66"/>
      <c r="FAM66"/>
      <c r="FAN66"/>
      <c r="FAO66"/>
      <c r="FAP66"/>
      <c r="FAQ66"/>
      <c r="FAR66"/>
      <c r="FAS66"/>
      <c r="FAT66"/>
      <c r="FAU66"/>
      <c r="FAV66"/>
      <c r="FAW66"/>
      <c r="FAX66"/>
      <c r="FAY66"/>
      <c r="FAZ66"/>
      <c r="FBA66"/>
      <c r="FBB66"/>
      <c r="FBC66"/>
      <c r="FBD66"/>
      <c r="FBE66"/>
      <c r="FBF66"/>
      <c r="FBG66"/>
      <c r="FBH66"/>
      <c r="FBI66"/>
      <c r="FBJ66"/>
      <c r="FBK66"/>
      <c r="FBL66"/>
      <c r="FBM66"/>
      <c r="FBN66"/>
      <c r="FBO66"/>
      <c r="FBP66"/>
      <c r="FBQ66"/>
      <c r="FBR66"/>
      <c r="FBS66"/>
      <c r="FBT66"/>
      <c r="FBU66"/>
      <c r="FBV66"/>
      <c r="FBW66"/>
      <c r="FBX66"/>
      <c r="FBY66"/>
      <c r="FBZ66"/>
      <c r="FCA66"/>
      <c r="FCB66"/>
      <c r="FCC66"/>
      <c r="FCD66"/>
      <c r="FCE66"/>
      <c r="FCF66"/>
      <c r="FCG66"/>
      <c r="FCH66"/>
      <c r="FCI66"/>
      <c r="FCJ66"/>
      <c r="FCK66"/>
      <c r="FCL66"/>
      <c r="FCM66"/>
      <c r="FCN66"/>
      <c r="FCO66"/>
      <c r="FCP66"/>
      <c r="FCQ66"/>
      <c r="FCR66"/>
      <c r="FCS66"/>
      <c r="FCT66"/>
      <c r="FCU66"/>
      <c r="FCV66"/>
      <c r="FCW66"/>
      <c r="FCX66"/>
      <c r="FCY66"/>
      <c r="FCZ66"/>
      <c r="FDA66"/>
      <c r="FDB66"/>
      <c r="FDC66"/>
      <c r="FDD66"/>
      <c r="FDE66"/>
      <c r="FDF66"/>
      <c r="FDG66"/>
      <c r="FDH66"/>
      <c r="FDI66"/>
      <c r="FDJ66"/>
      <c r="FDK66"/>
      <c r="FDL66"/>
      <c r="FDM66"/>
      <c r="FDN66"/>
      <c r="FDO66"/>
      <c r="FDP66"/>
      <c r="FDQ66"/>
      <c r="FDR66"/>
      <c r="FDS66"/>
      <c r="FDT66"/>
      <c r="FDU66"/>
      <c r="FDV66"/>
      <c r="FDW66"/>
      <c r="FDX66"/>
      <c r="FDY66"/>
      <c r="FDZ66"/>
      <c r="FEA66"/>
      <c r="FEB66"/>
      <c r="FEC66"/>
      <c r="FED66"/>
      <c r="FEE66"/>
      <c r="FEF66"/>
      <c r="FEG66"/>
      <c r="FEH66"/>
      <c r="FEI66"/>
      <c r="FEJ66"/>
      <c r="FEK66"/>
      <c r="FEL66"/>
      <c r="FEM66"/>
      <c r="FEN66"/>
      <c r="FEO66"/>
      <c r="FEP66"/>
      <c r="FEQ66"/>
      <c r="FER66"/>
      <c r="FES66"/>
      <c r="FET66"/>
      <c r="FEU66"/>
      <c r="FEV66"/>
      <c r="FEW66"/>
      <c r="FEX66"/>
      <c r="FEY66"/>
      <c r="FEZ66"/>
      <c r="FFA66"/>
      <c r="FFB66"/>
      <c r="FFC66"/>
      <c r="FFD66"/>
      <c r="FFE66"/>
      <c r="FFF66"/>
      <c r="FFG66"/>
      <c r="FFH66"/>
      <c r="FFI66"/>
      <c r="FFJ66"/>
      <c r="FFK66"/>
      <c r="FFL66"/>
      <c r="FFM66"/>
      <c r="FFN66"/>
      <c r="FFO66"/>
      <c r="FFP66"/>
      <c r="FFQ66"/>
      <c r="FFR66"/>
      <c r="FFS66"/>
      <c r="FFT66"/>
      <c r="FFU66"/>
      <c r="FFV66"/>
      <c r="FFW66"/>
      <c r="FFX66"/>
      <c r="FFY66"/>
      <c r="FFZ66"/>
      <c r="FGA66"/>
      <c r="FGB66"/>
      <c r="FGC66"/>
      <c r="FGD66"/>
      <c r="FGE66"/>
      <c r="FGF66"/>
      <c r="FGG66"/>
      <c r="FGH66"/>
      <c r="FGI66"/>
      <c r="FGJ66"/>
      <c r="FGK66"/>
      <c r="FGL66"/>
      <c r="FGM66"/>
      <c r="FGN66"/>
      <c r="FGO66"/>
      <c r="FGP66"/>
      <c r="FGQ66"/>
      <c r="FGR66"/>
      <c r="FGS66"/>
      <c r="FGT66"/>
      <c r="FGU66"/>
      <c r="FGV66"/>
      <c r="FGW66"/>
      <c r="FGX66"/>
      <c r="FGY66"/>
      <c r="FGZ66"/>
      <c r="FHA66"/>
      <c r="FHB66"/>
      <c r="FHC66"/>
      <c r="FHD66"/>
      <c r="FHE66"/>
      <c r="FHF66"/>
      <c r="FHG66"/>
      <c r="FHH66"/>
      <c r="FHI66"/>
      <c r="FHJ66"/>
      <c r="FHK66"/>
      <c r="FHL66"/>
      <c r="FHM66"/>
      <c r="FHN66"/>
      <c r="FHO66"/>
      <c r="FHP66"/>
      <c r="FHQ66"/>
      <c r="FHR66"/>
      <c r="FHS66"/>
      <c r="FHT66"/>
      <c r="FHU66"/>
      <c r="FHV66"/>
      <c r="FHW66"/>
      <c r="FHX66"/>
      <c r="FHY66"/>
      <c r="FHZ66"/>
      <c r="FIA66"/>
      <c r="FIB66"/>
      <c r="FIC66"/>
      <c r="FID66"/>
      <c r="FIE66"/>
      <c r="FIF66"/>
      <c r="FIG66"/>
      <c r="FIH66"/>
      <c r="FII66"/>
      <c r="FIJ66"/>
      <c r="FIK66"/>
      <c r="FIL66"/>
      <c r="FIM66"/>
      <c r="FIN66"/>
      <c r="FIO66"/>
      <c r="FIP66"/>
      <c r="FIQ66"/>
      <c r="FIR66"/>
      <c r="FIS66"/>
      <c r="FIT66"/>
      <c r="FIU66"/>
      <c r="FIV66"/>
      <c r="FIW66"/>
      <c r="FIX66"/>
      <c r="FIY66"/>
      <c r="FIZ66"/>
      <c r="FJA66"/>
      <c r="FJB66"/>
      <c r="FJC66"/>
      <c r="FJD66"/>
      <c r="FJE66"/>
      <c r="FJF66"/>
      <c r="FJG66"/>
      <c r="FJH66"/>
      <c r="FJI66"/>
      <c r="FJJ66"/>
      <c r="FJK66"/>
      <c r="FJL66"/>
      <c r="FJM66"/>
      <c r="FJN66"/>
      <c r="FJO66"/>
      <c r="FJP66"/>
      <c r="FJQ66"/>
      <c r="FJR66"/>
      <c r="FJS66"/>
      <c r="FJT66"/>
      <c r="FJU66"/>
      <c r="FJV66"/>
      <c r="FJW66"/>
      <c r="FJX66"/>
      <c r="FJY66"/>
      <c r="FJZ66"/>
      <c r="FKA66"/>
      <c r="FKB66"/>
      <c r="FKC66"/>
      <c r="FKD66"/>
      <c r="FKE66"/>
      <c r="FKF66"/>
      <c r="FKG66"/>
      <c r="FKH66"/>
      <c r="FKI66"/>
      <c r="FKJ66"/>
      <c r="FKK66"/>
      <c r="FKL66"/>
      <c r="FKM66"/>
      <c r="FKN66"/>
      <c r="FKO66"/>
      <c r="FKP66"/>
      <c r="FKQ66"/>
      <c r="FKR66"/>
      <c r="FKS66"/>
      <c r="FKT66"/>
      <c r="FKU66"/>
      <c r="FKV66"/>
      <c r="FKW66"/>
      <c r="FKX66"/>
      <c r="FKY66"/>
      <c r="FKZ66"/>
      <c r="FLA66"/>
      <c r="FLB66"/>
      <c r="FLC66"/>
      <c r="FLD66"/>
      <c r="FLE66"/>
      <c r="FLF66"/>
      <c r="FLG66"/>
      <c r="FLH66"/>
      <c r="FLI66"/>
      <c r="FLJ66"/>
      <c r="FLK66"/>
      <c r="FLL66"/>
      <c r="FLM66"/>
      <c r="FLN66"/>
      <c r="FLO66"/>
      <c r="FLP66"/>
      <c r="FLQ66"/>
      <c r="FLR66"/>
      <c r="FLS66"/>
      <c r="FLT66"/>
      <c r="FLU66"/>
      <c r="FLV66"/>
      <c r="FLW66"/>
      <c r="FLX66"/>
      <c r="FLY66"/>
      <c r="FLZ66"/>
      <c r="FMA66"/>
      <c r="FMB66"/>
      <c r="FMC66"/>
      <c r="FMD66"/>
      <c r="FME66"/>
      <c r="FMF66"/>
      <c r="FMG66"/>
      <c r="FMH66"/>
      <c r="FMI66"/>
      <c r="FMJ66"/>
      <c r="FMK66"/>
      <c r="FML66"/>
      <c r="FMM66"/>
      <c r="FMN66"/>
      <c r="FMO66"/>
      <c r="FMP66"/>
      <c r="FMQ66"/>
      <c r="FMR66"/>
      <c r="FMS66"/>
      <c r="FMT66"/>
      <c r="FMU66"/>
      <c r="FMV66"/>
      <c r="FMW66"/>
      <c r="FMX66"/>
      <c r="FMY66"/>
      <c r="FMZ66"/>
      <c r="FNA66"/>
      <c r="FNB66"/>
      <c r="FNC66"/>
      <c r="FND66"/>
      <c r="FNE66"/>
      <c r="FNF66"/>
      <c r="FNG66"/>
      <c r="FNH66"/>
      <c r="FNI66"/>
      <c r="FNJ66"/>
      <c r="FNK66"/>
      <c r="FNL66"/>
      <c r="FNM66"/>
      <c r="FNN66"/>
      <c r="FNO66"/>
      <c r="FNP66"/>
      <c r="FNQ66"/>
      <c r="FNR66"/>
      <c r="FNS66"/>
      <c r="FNT66"/>
      <c r="FNU66"/>
      <c r="FNV66"/>
      <c r="FNW66"/>
      <c r="FNX66"/>
      <c r="FNY66"/>
      <c r="FNZ66"/>
      <c r="FOA66"/>
      <c r="FOB66"/>
      <c r="FOC66"/>
      <c r="FOD66"/>
      <c r="FOE66"/>
      <c r="FOF66"/>
      <c r="FOG66"/>
      <c r="FOH66"/>
      <c r="FOI66"/>
      <c r="FOJ66"/>
      <c r="FOK66"/>
      <c r="FOL66"/>
      <c r="FOM66"/>
      <c r="FON66"/>
      <c r="FOO66"/>
      <c r="FOP66"/>
      <c r="FOQ66"/>
      <c r="FOR66"/>
      <c r="FOS66"/>
      <c r="FOT66"/>
      <c r="FOU66"/>
      <c r="FOV66"/>
      <c r="FOW66"/>
      <c r="FOX66"/>
      <c r="FOY66"/>
      <c r="FOZ66"/>
      <c r="FPA66"/>
      <c r="FPB66"/>
      <c r="FPC66"/>
      <c r="FPD66"/>
      <c r="FPE66"/>
      <c r="FPF66"/>
      <c r="FPG66"/>
      <c r="FPH66"/>
      <c r="FPI66"/>
      <c r="FPJ66"/>
      <c r="FPK66"/>
      <c r="FPL66"/>
      <c r="FPM66"/>
      <c r="FPN66"/>
      <c r="FPO66"/>
      <c r="FPP66"/>
      <c r="FPQ66"/>
      <c r="FPR66"/>
      <c r="FPS66"/>
      <c r="FPT66"/>
      <c r="FPU66"/>
      <c r="FPV66"/>
      <c r="FPW66"/>
      <c r="FPX66"/>
      <c r="FPY66"/>
      <c r="FPZ66"/>
      <c r="FQA66"/>
      <c r="FQB66"/>
      <c r="FQC66"/>
      <c r="FQD66"/>
      <c r="FQE66"/>
      <c r="FQF66"/>
      <c r="FQG66"/>
      <c r="FQH66"/>
      <c r="FQI66"/>
      <c r="FQJ66"/>
      <c r="FQK66"/>
      <c r="FQL66"/>
      <c r="FQM66"/>
      <c r="FQN66"/>
      <c r="FQO66"/>
      <c r="FQP66"/>
      <c r="FQQ66"/>
      <c r="FQR66"/>
      <c r="FQS66"/>
      <c r="FQT66"/>
      <c r="FQU66"/>
      <c r="FQV66"/>
      <c r="FQW66"/>
      <c r="FQX66"/>
      <c r="FQY66"/>
      <c r="FQZ66"/>
      <c r="FRA66"/>
      <c r="FRB66"/>
      <c r="FRC66"/>
      <c r="FRD66"/>
      <c r="FRE66"/>
      <c r="FRF66"/>
      <c r="FRG66"/>
      <c r="FRH66"/>
      <c r="FRI66"/>
      <c r="FRJ66"/>
      <c r="FRK66"/>
      <c r="FRL66"/>
      <c r="FRM66"/>
      <c r="FRN66"/>
      <c r="FRO66"/>
      <c r="FRP66"/>
      <c r="FRQ66"/>
      <c r="FRR66"/>
      <c r="FRS66"/>
      <c r="FRT66"/>
      <c r="FRU66"/>
      <c r="FRV66"/>
      <c r="FRW66"/>
      <c r="FRX66"/>
      <c r="FRY66"/>
      <c r="FRZ66"/>
      <c r="FSA66"/>
      <c r="FSB66"/>
      <c r="FSC66"/>
      <c r="FSD66"/>
      <c r="FSE66"/>
      <c r="FSF66"/>
      <c r="FSG66"/>
      <c r="FSH66"/>
      <c r="FSI66"/>
      <c r="FSJ66"/>
      <c r="FSK66"/>
      <c r="FSL66"/>
      <c r="FSM66"/>
      <c r="FSN66"/>
      <c r="FSO66"/>
      <c r="FSP66"/>
      <c r="FSQ66"/>
      <c r="FSR66"/>
      <c r="FSS66"/>
      <c r="FST66"/>
      <c r="FSU66"/>
      <c r="FSV66"/>
      <c r="FSW66"/>
      <c r="FSX66"/>
      <c r="FSY66"/>
      <c r="FSZ66"/>
      <c r="FTA66"/>
      <c r="FTB66"/>
      <c r="FTC66"/>
      <c r="FTD66"/>
      <c r="FTE66"/>
      <c r="FTF66"/>
      <c r="FTG66"/>
      <c r="FTH66"/>
      <c r="FTI66"/>
      <c r="FTJ66"/>
      <c r="FTK66"/>
      <c r="FTL66"/>
      <c r="FTM66"/>
      <c r="FTN66"/>
      <c r="FTO66"/>
      <c r="FTP66"/>
      <c r="FTQ66"/>
      <c r="FTR66"/>
      <c r="FTS66"/>
      <c r="FTT66"/>
      <c r="FTU66"/>
      <c r="FTV66"/>
      <c r="FTW66"/>
      <c r="FTX66"/>
      <c r="FTY66"/>
      <c r="FTZ66"/>
      <c r="FUA66"/>
      <c r="FUB66"/>
      <c r="FUC66"/>
      <c r="FUD66"/>
      <c r="FUE66"/>
      <c r="FUF66"/>
      <c r="FUG66"/>
      <c r="FUH66"/>
      <c r="FUI66"/>
      <c r="FUJ66"/>
      <c r="FUK66"/>
      <c r="FUL66"/>
      <c r="FUM66"/>
      <c r="FUN66"/>
      <c r="FUO66"/>
      <c r="FUP66"/>
      <c r="FUQ66"/>
      <c r="FUR66"/>
      <c r="FUS66"/>
      <c r="FUT66"/>
      <c r="FUU66"/>
      <c r="FUV66"/>
      <c r="FUW66"/>
      <c r="FUX66"/>
      <c r="FUY66"/>
      <c r="FUZ66"/>
      <c r="FVA66"/>
      <c r="FVB66"/>
      <c r="FVC66"/>
      <c r="FVD66"/>
      <c r="FVE66"/>
      <c r="FVF66"/>
      <c r="FVG66"/>
      <c r="FVH66"/>
      <c r="FVI66"/>
      <c r="FVJ66"/>
      <c r="FVK66"/>
      <c r="FVL66"/>
      <c r="FVM66"/>
      <c r="FVN66"/>
      <c r="FVO66"/>
      <c r="FVP66"/>
      <c r="FVQ66"/>
      <c r="FVR66"/>
      <c r="FVS66"/>
      <c r="FVT66"/>
      <c r="FVU66"/>
      <c r="FVV66"/>
      <c r="FVW66"/>
      <c r="FVX66"/>
      <c r="FVY66"/>
      <c r="FVZ66"/>
      <c r="FWA66"/>
      <c r="FWB66"/>
      <c r="FWC66"/>
      <c r="FWD66"/>
      <c r="FWE66"/>
      <c r="FWF66"/>
      <c r="FWG66"/>
      <c r="FWH66"/>
      <c r="FWI66"/>
      <c r="FWJ66"/>
      <c r="FWK66"/>
      <c r="FWL66"/>
      <c r="FWM66"/>
      <c r="FWN66"/>
      <c r="FWO66"/>
      <c r="FWP66"/>
      <c r="FWQ66"/>
      <c r="FWR66"/>
      <c r="FWS66"/>
      <c r="FWT66"/>
      <c r="FWU66"/>
      <c r="FWV66"/>
      <c r="FWW66"/>
      <c r="FWX66"/>
      <c r="FWY66"/>
      <c r="FWZ66"/>
      <c r="FXA66"/>
      <c r="FXB66"/>
      <c r="FXC66"/>
      <c r="FXD66"/>
      <c r="FXE66"/>
      <c r="FXF66"/>
      <c r="FXG66"/>
      <c r="FXH66"/>
      <c r="FXI66"/>
      <c r="FXJ66"/>
      <c r="FXK66"/>
      <c r="FXL66"/>
      <c r="FXM66"/>
      <c r="FXN66"/>
      <c r="FXO66"/>
      <c r="FXP66"/>
      <c r="FXQ66"/>
      <c r="FXR66"/>
      <c r="FXS66"/>
      <c r="FXT66"/>
      <c r="FXU66"/>
      <c r="FXV66"/>
      <c r="FXW66"/>
      <c r="FXX66"/>
      <c r="FXY66"/>
      <c r="FXZ66"/>
      <c r="FYA66"/>
      <c r="FYB66"/>
      <c r="FYC66"/>
      <c r="FYD66"/>
      <c r="FYE66"/>
      <c r="FYF66"/>
      <c r="FYG66"/>
      <c r="FYH66"/>
      <c r="FYI66"/>
      <c r="FYJ66"/>
      <c r="FYK66"/>
      <c r="FYL66"/>
      <c r="FYM66"/>
      <c r="FYN66"/>
      <c r="FYO66"/>
      <c r="FYP66"/>
      <c r="FYQ66"/>
      <c r="FYR66"/>
      <c r="FYS66"/>
      <c r="FYT66"/>
      <c r="FYU66"/>
      <c r="FYV66"/>
      <c r="FYW66"/>
      <c r="FYX66"/>
      <c r="FYY66"/>
      <c r="FYZ66"/>
      <c r="FZA66"/>
      <c r="FZB66"/>
      <c r="FZC66"/>
      <c r="FZD66"/>
      <c r="FZE66"/>
      <c r="FZF66"/>
      <c r="FZG66"/>
      <c r="FZH66"/>
      <c r="FZI66"/>
      <c r="FZJ66"/>
      <c r="FZK66"/>
      <c r="FZL66"/>
      <c r="FZM66"/>
      <c r="FZN66"/>
      <c r="FZO66"/>
      <c r="FZP66"/>
      <c r="FZQ66"/>
      <c r="FZR66"/>
      <c r="FZS66"/>
      <c r="FZT66"/>
      <c r="FZU66"/>
      <c r="FZV66"/>
      <c r="FZW66"/>
      <c r="FZX66"/>
      <c r="FZY66"/>
      <c r="FZZ66"/>
      <c r="GAA66"/>
      <c r="GAB66"/>
      <c r="GAC66"/>
      <c r="GAD66"/>
      <c r="GAE66"/>
      <c r="GAF66"/>
      <c r="GAG66"/>
      <c r="GAH66"/>
      <c r="GAI66"/>
      <c r="GAJ66"/>
      <c r="GAK66"/>
      <c r="GAL66"/>
      <c r="GAM66"/>
      <c r="GAN66"/>
      <c r="GAO66"/>
      <c r="GAP66"/>
      <c r="GAQ66"/>
      <c r="GAR66"/>
      <c r="GAS66"/>
      <c r="GAT66"/>
      <c r="GAU66"/>
      <c r="GAV66"/>
      <c r="GAW66"/>
      <c r="GAX66"/>
      <c r="GAY66"/>
      <c r="GAZ66"/>
      <c r="GBA66"/>
      <c r="GBB66"/>
      <c r="GBC66"/>
      <c r="GBD66"/>
      <c r="GBE66"/>
      <c r="GBF66"/>
      <c r="GBG66"/>
      <c r="GBH66"/>
      <c r="GBI66"/>
      <c r="GBJ66"/>
      <c r="GBK66"/>
      <c r="GBL66"/>
      <c r="GBM66"/>
      <c r="GBN66"/>
      <c r="GBO66"/>
      <c r="GBP66"/>
      <c r="GBQ66"/>
      <c r="GBR66"/>
      <c r="GBS66"/>
      <c r="GBT66"/>
      <c r="GBU66"/>
      <c r="GBV66"/>
      <c r="GBW66"/>
      <c r="GBX66"/>
      <c r="GBY66"/>
      <c r="GBZ66"/>
      <c r="GCA66"/>
      <c r="GCB66"/>
      <c r="GCC66"/>
      <c r="GCD66"/>
      <c r="GCE66"/>
      <c r="GCF66"/>
      <c r="GCG66"/>
      <c r="GCH66"/>
      <c r="GCI66"/>
      <c r="GCJ66"/>
      <c r="GCK66"/>
      <c r="GCL66"/>
      <c r="GCM66"/>
      <c r="GCN66"/>
      <c r="GCO66"/>
      <c r="GCP66"/>
      <c r="GCQ66"/>
      <c r="GCR66"/>
      <c r="GCS66"/>
      <c r="GCT66"/>
      <c r="GCU66"/>
      <c r="GCV66"/>
      <c r="GCW66"/>
      <c r="GCX66"/>
      <c r="GCY66"/>
      <c r="GCZ66"/>
      <c r="GDA66"/>
      <c r="GDB66"/>
      <c r="GDC66"/>
      <c r="GDD66"/>
      <c r="GDE66"/>
      <c r="GDF66"/>
      <c r="GDG66"/>
      <c r="GDH66"/>
      <c r="GDI66"/>
      <c r="GDJ66"/>
      <c r="GDK66"/>
      <c r="GDL66"/>
      <c r="GDM66"/>
      <c r="GDN66"/>
      <c r="GDO66"/>
      <c r="GDP66"/>
      <c r="GDQ66"/>
      <c r="GDR66"/>
      <c r="GDS66"/>
      <c r="GDT66"/>
      <c r="GDU66"/>
      <c r="GDV66"/>
      <c r="GDW66"/>
      <c r="GDX66"/>
      <c r="GDY66"/>
      <c r="GDZ66"/>
      <c r="GEA66"/>
      <c r="GEB66"/>
      <c r="GEC66"/>
      <c r="GED66"/>
      <c r="GEE66"/>
      <c r="GEF66"/>
      <c r="GEG66"/>
      <c r="GEH66"/>
      <c r="GEI66"/>
      <c r="GEJ66"/>
      <c r="GEK66"/>
      <c r="GEL66"/>
      <c r="GEM66"/>
      <c r="GEN66"/>
      <c r="GEO66"/>
      <c r="GEP66"/>
      <c r="GEQ66"/>
      <c r="GER66"/>
      <c r="GES66"/>
      <c r="GET66"/>
      <c r="GEU66"/>
      <c r="GEV66"/>
      <c r="GEW66"/>
      <c r="GEX66"/>
      <c r="GEY66"/>
      <c r="GEZ66"/>
      <c r="GFA66"/>
      <c r="GFB66"/>
      <c r="GFC66"/>
      <c r="GFD66"/>
      <c r="GFE66"/>
      <c r="GFF66"/>
      <c r="GFG66"/>
      <c r="GFH66"/>
      <c r="GFI66"/>
      <c r="GFJ66"/>
      <c r="GFK66"/>
      <c r="GFL66"/>
      <c r="GFM66"/>
      <c r="GFN66"/>
      <c r="GFO66"/>
      <c r="GFP66"/>
      <c r="GFQ66"/>
      <c r="GFR66"/>
      <c r="GFS66"/>
      <c r="GFT66"/>
      <c r="GFU66"/>
      <c r="GFV66"/>
      <c r="GFW66"/>
      <c r="GFX66"/>
      <c r="GFY66"/>
      <c r="GFZ66"/>
      <c r="GGA66"/>
      <c r="GGB66"/>
      <c r="GGC66"/>
      <c r="GGD66"/>
      <c r="GGE66"/>
      <c r="GGF66"/>
      <c r="GGG66"/>
      <c r="GGH66"/>
      <c r="GGI66"/>
      <c r="GGJ66"/>
      <c r="GGK66"/>
      <c r="GGL66"/>
      <c r="GGM66"/>
      <c r="GGN66"/>
      <c r="GGO66"/>
      <c r="GGP66"/>
      <c r="GGQ66"/>
      <c r="GGR66"/>
      <c r="GGS66"/>
      <c r="GGT66"/>
      <c r="GGU66"/>
      <c r="GGV66"/>
      <c r="GGW66"/>
      <c r="GGX66"/>
      <c r="GGY66"/>
      <c r="GGZ66"/>
      <c r="GHA66"/>
      <c r="GHB66"/>
      <c r="GHC66"/>
      <c r="GHD66"/>
      <c r="GHE66"/>
      <c r="GHF66"/>
      <c r="GHG66"/>
      <c r="GHH66"/>
      <c r="GHI66"/>
      <c r="GHJ66"/>
      <c r="GHK66"/>
      <c r="GHL66"/>
      <c r="GHM66"/>
      <c r="GHN66"/>
      <c r="GHO66"/>
      <c r="GHP66"/>
      <c r="GHQ66"/>
      <c r="GHR66"/>
      <c r="GHS66"/>
      <c r="GHT66"/>
      <c r="GHU66"/>
      <c r="GHV66"/>
      <c r="GHW66"/>
      <c r="GHX66"/>
      <c r="GHY66"/>
      <c r="GHZ66"/>
      <c r="GIA66"/>
      <c r="GIB66"/>
      <c r="GIC66"/>
      <c r="GID66"/>
      <c r="GIE66"/>
      <c r="GIF66"/>
      <c r="GIG66"/>
      <c r="GIH66"/>
      <c r="GII66"/>
      <c r="GIJ66"/>
      <c r="GIK66"/>
      <c r="GIL66"/>
      <c r="GIM66"/>
      <c r="GIN66"/>
      <c r="GIO66"/>
      <c r="GIP66"/>
      <c r="GIQ66"/>
      <c r="GIR66"/>
      <c r="GIS66"/>
      <c r="GIT66"/>
      <c r="GIU66"/>
      <c r="GIV66"/>
      <c r="GIW66"/>
      <c r="GIX66"/>
      <c r="GIY66"/>
      <c r="GIZ66"/>
      <c r="GJA66"/>
      <c r="GJB66"/>
      <c r="GJC66"/>
      <c r="GJD66"/>
      <c r="GJE66"/>
      <c r="GJF66"/>
      <c r="GJG66"/>
      <c r="GJH66"/>
      <c r="GJI66"/>
      <c r="GJJ66"/>
      <c r="GJK66"/>
      <c r="GJL66"/>
      <c r="GJM66"/>
      <c r="GJN66"/>
      <c r="GJO66"/>
      <c r="GJP66"/>
      <c r="GJQ66"/>
      <c r="GJR66"/>
      <c r="GJS66"/>
      <c r="GJT66"/>
      <c r="GJU66"/>
      <c r="GJV66"/>
      <c r="GJW66"/>
      <c r="GJX66"/>
      <c r="GJY66"/>
      <c r="GJZ66"/>
      <c r="GKA66"/>
      <c r="GKB66"/>
      <c r="GKC66"/>
      <c r="GKD66"/>
      <c r="GKE66"/>
      <c r="GKF66"/>
      <c r="GKG66"/>
      <c r="GKH66"/>
      <c r="GKI66"/>
      <c r="GKJ66"/>
      <c r="GKK66"/>
      <c r="GKL66"/>
      <c r="GKM66"/>
      <c r="GKN66"/>
      <c r="GKO66"/>
      <c r="GKP66"/>
      <c r="GKQ66"/>
      <c r="GKR66"/>
      <c r="GKS66"/>
      <c r="GKT66"/>
      <c r="GKU66"/>
      <c r="GKV66"/>
      <c r="GKW66"/>
      <c r="GKX66"/>
      <c r="GKY66"/>
      <c r="GKZ66"/>
      <c r="GLA66"/>
      <c r="GLB66"/>
      <c r="GLC66"/>
      <c r="GLD66"/>
      <c r="GLE66"/>
      <c r="GLF66"/>
      <c r="GLG66"/>
      <c r="GLH66"/>
      <c r="GLI66"/>
      <c r="GLJ66"/>
      <c r="GLK66"/>
      <c r="GLL66"/>
      <c r="GLM66"/>
      <c r="GLN66"/>
      <c r="GLO66"/>
      <c r="GLP66"/>
      <c r="GLQ66"/>
      <c r="GLR66"/>
      <c r="GLS66"/>
      <c r="GLT66"/>
      <c r="GLU66"/>
      <c r="GLV66"/>
      <c r="GLW66"/>
      <c r="GLX66"/>
      <c r="GLY66"/>
      <c r="GLZ66"/>
      <c r="GMA66"/>
      <c r="GMB66"/>
      <c r="GMC66"/>
      <c r="GMD66"/>
      <c r="GME66"/>
      <c r="GMF66"/>
      <c r="GMG66"/>
      <c r="GMH66"/>
      <c r="GMI66"/>
      <c r="GMJ66"/>
      <c r="GMK66"/>
      <c r="GML66"/>
      <c r="GMM66"/>
      <c r="GMN66"/>
      <c r="GMO66"/>
      <c r="GMP66"/>
      <c r="GMQ66"/>
      <c r="GMR66"/>
      <c r="GMS66"/>
      <c r="GMT66"/>
      <c r="GMU66"/>
      <c r="GMV66"/>
      <c r="GMW66"/>
      <c r="GMX66"/>
      <c r="GMY66"/>
      <c r="GMZ66"/>
      <c r="GNA66"/>
      <c r="GNB66"/>
      <c r="GNC66"/>
      <c r="GND66"/>
      <c r="GNE66"/>
      <c r="GNF66"/>
      <c r="GNG66"/>
      <c r="GNH66"/>
      <c r="GNI66"/>
      <c r="GNJ66"/>
      <c r="GNK66"/>
      <c r="GNL66"/>
      <c r="GNM66"/>
      <c r="GNN66"/>
      <c r="GNO66"/>
      <c r="GNP66"/>
      <c r="GNQ66"/>
      <c r="GNR66"/>
      <c r="GNS66"/>
      <c r="GNT66"/>
      <c r="GNU66"/>
      <c r="GNV66"/>
      <c r="GNW66"/>
      <c r="GNX66"/>
      <c r="GNY66"/>
      <c r="GNZ66"/>
      <c r="GOA66"/>
      <c r="GOB66"/>
      <c r="GOC66"/>
      <c r="GOD66"/>
      <c r="GOE66"/>
      <c r="GOF66"/>
      <c r="GOG66"/>
      <c r="GOH66"/>
      <c r="GOI66"/>
      <c r="GOJ66"/>
      <c r="GOK66"/>
      <c r="GOL66"/>
      <c r="GOM66"/>
      <c r="GON66"/>
      <c r="GOO66"/>
      <c r="GOP66"/>
      <c r="GOQ66"/>
      <c r="GOR66"/>
      <c r="GOS66"/>
      <c r="GOT66"/>
      <c r="GOU66"/>
      <c r="GOV66"/>
      <c r="GOW66"/>
      <c r="GOX66"/>
      <c r="GOY66"/>
      <c r="GOZ66"/>
      <c r="GPA66"/>
      <c r="GPB66"/>
      <c r="GPC66"/>
      <c r="GPD66"/>
      <c r="GPE66"/>
      <c r="GPF66"/>
      <c r="GPG66"/>
      <c r="GPH66"/>
      <c r="GPI66"/>
      <c r="GPJ66"/>
      <c r="GPK66"/>
      <c r="GPL66"/>
      <c r="GPM66"/>
      <c r="GPN66"/>
      <c r="GPO66"/>
      <c r="GPP66"/>
      <c r="GPQ66"/>
      <c r="GPR66"/>
      <c r="GPS66"/>
      <c r="GPT66"/>
      <c r="GPU66"/>
      <c r="GPV66"/>
      <c r="GPW66"/>
      <c r="GPX66"/>
      <c r="GPY66"/>
      <c r="GPZ66"/>
      <c r="GQA66"/>
      <c r="GQB66"/>
      <c r="GQC66"/>
      <c r="GQD66"/>
      <c r="GQE66"/>
      <c r="GQF66"/>
      <c r="GQG66"/>
      <c r="GQH66"/>
      <c r="GQI66"/>
      <c r="GQJ66"/>
      <c r="GQK66"/>
      <c r="GQL66"/>
      <c r="GQM66"/>
      <c r="GQN66"/>
      <c r="GQO66"/>
      <c r="GQP66"/>
      <c r="GQQ66"/>
      <c r="GQR66"/>
      <c r="GQS66"/>
      <c r="GQT66"/>
      <c r="GQU66"/>
      <c r="GQV66"/>
      <c r="GQW66"/>
      <c r="GQX66"/>
      <c r="GQY66"/>
      <c r="GQZ66"/>
      <c r="GRA66"/>
      <c r="GRB66"/>
      <c r="GRC66"/>
      <c r="GRD66"/>
      <c r="GRE66"/>
      <c r="GRF66"/>
      <c r="GRG66"/>
      <c r="GRH66"/>
      <c r="GRI66"/>
      <c r="GRJ66"/>
      <c r="GRK66"/>
      <c r="GRL66"/>
      <c r="GRM66"/>
      <c r="GRN66"/>
      <c r="GRO66"/>
      <c r="GRP66"/>
      <c r="GRQ66"/>
      <c r="GRR66"/>
      <c r="GRS66"/>
      <c r="GRT66"/>
      <c r="GRU66"/>
      <c r="GRV66"/>
      <c r="GRW66"/>
      <c r="GRX66"/>
      <c r="GRY66"/>
      <c r="GRZ66"/>
      <c r="GSA66"/>
      <c r="GSB66"/>
      <c r="GSC66"/>
      <c r="GSD66"/>
      <c r="GSE66"/>
      <c r="GSF66"/>
      <c r="GSG66"/>
      <c r="GSH66"/>
      <c r="GSI66"/>
      <c r="GSJ66"/>
      <c r="GSK66"/>
      <c r="GSL66"/>
      <c r="GSM66"/>
      <c r="GSN66"/>
      <c r="GSO66"/>
      <c r="GSP66"/>
      <c r="GSQ66"/>
      <c r="GSR66"/>
      <c r="GSS66"/>
      <c r="GST66"/>
      <c r="GSU66"/>
      <c r="GSV66"/>
      <c r="GSW66"/>
      <c r="GSX66"/>
      <c r="GSY66"/>
      <c r="GSZ66"/>
      <c r="GTA66"/>
      <c r="GTB66"/>
      <c r="GTC66"/>
      <c r="GTD66"/>
      <c r="GTE66"/>
      <c r="GTF66"/>
      <c r="GTG66"/>
      <c r="GTH66"/>
      <c r="GTI66"/>
      <c r="GTJ66"/>
      <c r="GTK66"/>
      <c r="GTL66"/>
      <c r="GTM66"/>
      <c r="GTN66"/>
      <c r="GTO66"/>
      <c r="GTP66"/>
      <c r="GTQ66"/>
      <c r="GTR66"/>
      <c r="GTS66"/>
      <c r="GTT66"/>
      <c r="GTU66"/>
      <c r="GTV66"/>
      <c r="GTW66"/>
      <c r="GTX66"/>
      <c r="GTY66"/>
      <c r="GTZ66"/>
      <c r="GUA66"/>
      <c r="GUB66"/>
      <c r="GUC66"/>
      <c r="GUD66"/>
      <c r="GUE66"/>
      <c r="GUF66"/>
      <c r="GUG66"/>
      <c r="GUH66"/>
      <c r="GUI66"/>
      <c r="GUJ66"/>
      <c r="GUK66"/>
      <c r="GUL66"/>
      <c r="GUM66"/>
      <c r="GUN66"/>
      <c r="GUO66"/>
      <c r="GUP66"/>
      <c r="GUQ66"/>
      <c r="GUR66"/>
      <c r="GUS66"/>
      <c r="GUT66"/>
      <c r="GUU66"/>
      <c r="GUV66"/>
      <c r="GUW66"/>
      <c r="GUX66"/>
      <c r="GUY66"/>
      <c r="GUZ66"/>
      <c r="GVA66"/>
      <c r="GVB66"/>
      <c r="GVC66"/>
      <c r="GVD66"/>
      <c r="GVE66"/>
      <c r="GVF66"/>
      <c r="GVG66"/>
      <c r="GVH66"/>
      <c r="GVI66"/>
      <c r="GVJ66"/>
      <c r="GVK66"/>
      <c r="GVL66"/>
      <c r="GVM66"/>
      <c r="GVN66"/>
      <c r="GVO66"/>
      <c r="GVP66"/>
      <c r="GVQ66"/>
      <c r="GVR66"/>
      <c r="GVS66"/>
      <c r="GVT66"/>
      <c r="GVU66"/>
      <c r="GVV66"/>
      <c r="GVW66"/>
      <c r="GVX66"/>
      <c r="GVY66"/>
      <c r="GVZ66"/>
      <c r="GWA66"/>
      <c r="GWB66"/>
      <c r="GWC66"/>
      <c r="GWD66"/>
      <c r="GWE66"/>
      <c r="GWF66"/>
      <c r="GWG66"/>
      <c r="GWH66"/>
      <c r="GWI66"/>
      <c r="GWJ66"/>
      <c r="GWK66"/>
      <c r="GWL66"/>
      <c r="GWM66"/>
      <c r="GWN66"/>
      <c r="GWO66"/>
      <c r="GWP66"/>
      <c r="GWQ66"/>
      <c r="GWR66"/>
      <c r="GWS66"/>
      <c r="GWT66"/>
      <c r="GWU66"/>
      <c r="GWV66"/>
      <c r="GWW66"/>
      <c r="GWX66"/>
      <c r="GWY66"/>
      <c r="GWZ66"/>
      <c r="GXA66"/>
      <c r="GXB66"/>
      <c r="GXC66"/>
      <c r="GXD66"/>
      <c r="GXE66"/>
      <c r="GXF66"/>
      <c r="GXG66"/>
      <c r="GXH66"/>
      <c r="GXI66"/>
      <c r="GXJ66"/>
      <c r="GXK66"/>
      <c r="GXL66"/>
      <c r="GXM66"/>
      <c r="GXN66"/>
      <c r="GXO66"/>
      <c r="GXP66"/>
      <c r="GXQ66"/>
      <c r="GXR66"/>
      <c r="GXS66"/>
      <c r="GXT66"/>
      <c r="GXU66"/>
      <c r="GXV66"/>
      <c r="GXW66"/>
      <c r="GXX66"/>
      <c r="GXY66"/>
      <c r="GXZ66"/>
      <c r="GYA66"/>
      <c r="GYB66"/>
      <c r="GYC66"/>
      <c r="GYD66"/>
      <c r="GYE66"/>
      <c r="GYF66"/>
      <c r="GYG66"/>
      <c r="GYH66"/>
      <c r="GYI66"/>
      <c r="GYJ66"/>
      <c r="GYK66"/>
      <c r="GYL66"/>
      <c r="GYM66"/>
      <c r="GYN66"/>
      <c r="GYO66"/>
      <c r="GYP66"/>
      <c r="GYQ66"/>
      <c r="GYR66"/>
      <c r="GYS66"/>
      <c r="GYT66"/>
      <c r="GYU66"/>
      <c r="GYV66"/>
      <c r="GYW66"/>
      <c r="GYX66"/>
      <c r="GYY66"/>
      <c r="GYZ66"/>
      <c r="GZA66"/>
      <c r="GZB66"/>
      <c r="GZC66"/>
      <c r="GZD66"/>
      <c r="GZE66"/>
      <c r="GZF66"/>
      <c r="GZG66"/>
      <c r="GZH66"/>
      <c r="GZI66"/>
      <c r="GZJ66"/>
      <c r="GZK66"/>
      <c r="GZL66"/>
      <c r="GZM66"/>
      <c r="GZN66"/>
      <c r="GZO66"/>
      <c r="GZP66"/>
      <c r="GZQ66"/>
      <c r="GZR66"/>
      <c r="GZS66"/>
      <c r="GZT66"/>
      <c r="GZU66"/>
      <c r="GZV66"/>
      <c r="GZW66"/>
      <c r="GZX66"/>
      <c r="GZY66"/>
      <c r="GZZ66"/>
      <c r="HAA66"/>
      <c r="HAB66"/>
      <c r="HAC66"/>
      <c r="HAD66"/>
      <c r="HAE66"/>
      <c r="HAF66"/>
      <c r="HAG66"/>
      <c r="HAH66"/>
      <c r="HAI66"/>
      <c r="HAJ66"/>
      <c r="HAK66"/>
      <c r="HAL66"/>
      <c r="HAM66"/>
      <c r="HAN66"/>
      <c r="HAO66"/>
      <c r="HAP66"/>
      <c r="HAQ66"/>
      <c r="HAR66"/>
      <c r="HAS66"/>
      <c r="HAT66"/>
      <c r="HAU66"/>
      <c r="HAV66"/>
      <c r="HAW66"/>
      <c r="HAX66"/>
      <c r="HAY66"/>
      <c r="HAZ66"/>
      <c r="HBA66"/>
      <c r="HBB66"/>
      <c r="HBC66"/>
      <c r="HBD66"/>
      <c r="HBE66"/>
      <c r="HBF66"/>
      <c r="HBG66"/>
      <c r="HBH66"/>
      <c r="HBI66"/>
      <c r="HBJ66"/>
      <c r="HBK66"/>
      <c r="HBL66"/>
      <c r="HBM66"/>
      <c r="HBN66"/>
      <c r="HBO66"/>
      <c r="HBP66"/>
      <c r="HBQ66"/>
      <c r="HBR66"/>
      <c r="HBS66"/>
      <c r="HBT66"/>
      <c r="HBU66"/>
      <c r="HBV66"/>
      <c r="HBW66"/>
      <c r="HBX66"/>
      <c r="HBY66"/>
      <c r="HBZ66"/>
      <c r="HCA66"/>
      <c r="HCB66"/>
      <c r="HCC66"/>
      <c r="HCD66"/>
      <c r="HCE66"/>
      <c r="HCF66"/>
      <c r="HCG66"/>
      <c r="HCH66"/>
      <c r="HCI66"/>
      <c r="HCJ66"/>
      <c r="HCK66"/>
      <c r="HCL66"/>
      <c r="HCM66"/>
      <c r="HCN66"/>
      <c r="HCO66"/>
      <c r="HCP66"/>
      <c r="HCQ66"/>
      <c r="HCR66"/>
      <c r="HCS66"/>
      <c r="HCT66"/>
      <c r="HCU66"/>
      <c r="HCV66"/>
      <c r="HCW66"/>
      <c r="HCX66"/>
      <c r="HCY66"/>
      <c r="HCZ66"/>
      <c r="HDA66"/>
      <c r="HDB66"/>
      <c r="HDC66"/>
      <c r="HDD66"/>
      <c r="HDE66"/>
      <c r="HDF66"/>
      <c r="HDG66"/>
      <c r="HDH66"/>
      <c r="HDI66"/>
      <c r="HDJ66"/>
      <c r="HDK66"/>
      <c r="HDL66"/>
      <c r="HDM66"/>
      <c r="HDN66"/>
      <c r="HDO66"/>
      <c r="HDP66"/>
      <c r="HDQ66"/>
      <c r="HDR66"/>
      <c r="HDS66"/>
      <c r="HDT66"/>
      <c r="HDU66"/>
      <c r="HDV66"/>
      <c r="HDW66"/>
      <c r="HDX66"/>
      <c r="HDY66"/>
      <c r="HDZ66"/>
      <c r="HEA66"/>
      <c r="HEB66"/>
      <c r="HEC66"/>
      <c r="HED66"/>
      <c r="HEE66"/>
      <c r="HEF66"/>
      <c r="HEG66"/>
      <c r="HEH66"/>
      <c r="HEI66"/>
      <c r="HEJ66"/>
      <c r="HEK66"/>
      <c r="HEL66"/>
      <c r="HEM66"/>
      <c r="HEN66"/>
      <c r="HEO66"/>
      <c r="HEP66"/>
      <c r="HEQ66"/>
      <c r="HER66"/>
      <c r="HES66"/>
      <c r="HET66"/>
      <c r="HEU66"/>
      <c r="HEV66"/>
      <c r="HEW66"/>
      <c r="HEX66"/>
      <c r="HEY66"/>
      <c r="HEZ66"/>
      <c r="HFA66"/>
      <c r="HFB66"/>
      <c r="HFC66"/>
      <c r="HFD66"/>
      <c r="HFE66"/>
      <c r="HFF66"/>
      <c r="HFG66"/>
      <c r="HFH66"/>
      <c r="HFI66"/>
      <c r="HFJ66"/>
      <c r="HFK66"/>
      <c r="HFL66"/>
      <c r="HFM66"/>
      <c r="HFN66"/>
      <c r="HFO66"/>
      <c r="HFP66"/>
      <c r="HFQ66"/>
      <c r="HFR66"/>
      <c r="HFS66"/>
      <c r="HFT66"/>
      <c r="HFU66"/>
      <c r="HFV66"/>
      <c r="HFW66"/>
      <c r="HFX66"/>
      <c r="HFY66"/>
      <c r="HFZ66"/>
      <c r="HGA66"/>
      <c r="HGB66"/>
      <c r="HGC66"/>
      <c r="HGD66"/>
      <c r="HGE66"/>
      <c r="HGF66"/>
      <c r="HGG66"/>
      <c r="HGH66"/>
      <c r="HGI66"/>
      <c r="HGJ66"/>
      <c r="HGK66"/>
      <c r="HGL66"/>
      <c r="HGM66"/>
      <c r="HGN66"/>
      <c r="HGO66"/>
      <c r="HGP66"/>
      <c r="HGQ66"/>
      <c r="HGR66"/>
      <c r="HGS66"/>
      <c r="HGT66"/>
      <c r="HGU66"/>
      <c r="HGV66"/>
      <c r="HGW66"/>
      <c r="HGX66"/>
      <c r="HGY66"/>
      <c r="HGZ66"/>
      <c r="HHA66"/>
      <c r="HHB66"/>
      <c r="HHC66"/>
      <c r="HHD66"/>
      <c r="HHE66"/>
      <c r="HHF66"/>
      <c r="HHG66"/>
      <c r="HHH66"/>
      <c r="HHI66"/>
      <c r="HHJ66"/>
      <c r="HHK66"/>
      <c r="HHL66"/>
      <c r="HHM66"/>
      <c r="HHN66"/>
      <c r="HHO66"/>
      <c r="HHP66"/>
      <c r="HHQ66"/>
      <c r="HHR66"/>
      <c r="HHS66"/>
      <c r="HHT66"/>
      <c r="HHU66"/>
      <c r="HHV66"/>
      <c r="HHW66"/>
      <c r="HHX66"/>
      <c r="HHY66"/>
      <c r="HHZ66"/>
      <c r="HIA66"/>
      <c r="HIB66"/>
      <c r="HIC66"/>
      <c r="HID66"/>
      <c r="HIE66"/>
      <c r="HIF66"/>
      <c r="HIG66"/>
      <c r="HIH66"/>
      <c r="HII66"/>
      <c r="HIJ66"/>
      <c r="HIK66"/>
      <c r="HIL66"/>
      <c r="HIM66"/>
      <c r="HIN66"/>
      <c r="HIO66"/>
      <c r="HIP66"/>
      <c r="HIQ66"/>
      <c r="HIR66"/>
      <c r="HIS66"/>
      <c r="HIT66"/>
      <c r="HIU66"/>
      <c r="HIV66"/>
      <c r="HIW66"/>
      <c r="HIX66"/>
      <c r="HIY66"/>
      <c r="HIZ66"/>
      <c r="HJA66"/>
      <c r="HJB66"/>
      <c r="HJC66"/>
      <c r="HJD66"/>
      <c r="HJE66"/>
      <c r="HJF66"/>
      <c r="HJG66"/>
      <c r="HJH66"/>
      <c r="HJI66"/>
      <c r="HJJ66"/>
      <c r="HJK66"/>
      <c r="HJL66"/>
      <c r="HJM66"/>
      <c r="HJN66"/>
      <c r="HJO66"/>
      <c r="HJP66"/>
      <c r="HJQ66"/>
      <c r="HJR66"/>
      <c r="HJS66"/>
      <c r="HJT66"/>
      <c r="HJU66"/>
      <c r="HJV66"/>
      <c r="HJW66"/>
      <c r="HJX66"/>
      <c r="HJY66"/>
      <c r="HJZ66"/>
      <c r="HKA66"/>
      <c r="HKB66"/>
      <c r="HKC66"/>
      <c r="HKD66"/>
      <c r="HKE66"/>
      <c r="HKF66"/>
      <c r="HKG66"/>
      <c r="HKH66"/>
      <c r="HKI66"/>
      <c r="HKJ66"/>
      <c r="HKK66"/>
      <c r="HKL66"/>
      <c r="HKM66"/>
      <c r="HKN66"/>
      <c r="HKO66"/>
      <c r="HKP66"/>
      <c r="HKQ66"/>
      <c r="HKR66"/>
      <c r="HKS66"/>
      <c r="HKT66"/>
      <c r="HKU66"/>
      <c r="HKV66"/>
      <c r="HKW66"/>
      <c r="HKX66"/>
      <c r="HKY66"/>
      <c r="HKZ66"/>
      <c r="HLA66"/>
      <c r="HLB66"/>
      <c r="HLC66"/>
      <c r="HLD66"/>
      <c r="HLE66"/>
      <c r="HLF66"/>
      <c r="HLG66"/>
      <c r="HLH66"/>
      <c r="HLI66"/>
      <c r="HLJ66"/>
      <c r="HLK66"/>
      <c r="HLL66"/>
      <c r="HLM66"/>
      <c r="HLN66"/>
      <c r="HLO66"/>
      <c r="HLP66"/>
      <c r="HLQ66"/>
      <c r="HLR66"/>
      <c r="HLS66"/>
      <c r="HLT66"/>
      <c r="HLU66"/>
      <c r="HLV66"/>
      <c r="HLW66"/>
      <c r="HLX66"/>
      <c r="HLY66"/>
      <c r="HLZ66"/>
      <c r="HMA66"/>
      <c r="HMB66"/>
      <c r="HMC66"/>
      <c r="HMD66"/>
      <c r="HME66"/>
      <c r="HMF66"/>
      <c r="HMG66"/>
      <c r="HMH66"/>
      <c r="HMI66"/>
      <c r="HMJ66"/>
      <c r="HMK66"/>
      <c r="HML66"/>
      <c r="HMM66"/>
      <c r="HMN66"/>
      <c r="HMO66"/>
      <c r="HMP66"/>
      <c r="HMQ66"/>
      <c r="HMR66"/>
      <c r="HMS66"/>
      <c r="HMT66"/>
      <c r="HMU66"/>
      <c r="HMV66"/>
      <c r="HMW66"/>
      <c r="HMX66"/>
      <c r="HMY66"/>
      <c r="HMZ66"/>
      <c r="HNA66"/>
      <c r="HNB66"/>
      <c r="HNC66"/>
      <c r="HND66"/>
      <c r="HNE66"/>
      <c r="HNF66"/>
      <c r="HNG66"/>
      <c r="HNH66"/>
      <c r="HNI66"/>
      <c r="HNJ66"/>
      <c r="HNK66"/>
      <c r="HNL66"/>
      <c r="HNM66"/>
      <c r="HNN66"/>
      <c r="HNO66"/>
      <c r="HNP66"/>
      <c r="HNQ66"/>
      <c r="HNR66"/>
      <c r="HNS66"/>
      <c r="HNT66"/>
      <c r="HNU66"/>
      <c r="HNV66"/>
      <c r="HNW66"/>
      <c r="HNX66"/>
      <c r="HNY66"/>
      <c r="HNZ66"/>
      <c r="HOA66"/>
      <c r="HOB66"/>
      <c r="HOC66"/>
      <c r="HOD66"/>
      <c r="HOE66"/>
      <c r="HOF66"/>
      <c r="HOG66"/>
      <c r="HOH66"/>
      <c r="HOI66"/>
      <c r="HOJ66"/>
      <c r="HOK66"/>
      <c r="HOL66"/>
      <c r="HOM66"/>
      <c r="HON66"/>
      <c r="HOO66"/>
      <c r="HOP66"/>
      <c r="HOQ66"/>
      <c r="HOR66"/>
      <c r="HOS66"/>
      <c r="HOT66"/>
      <c r="HOU66"/>
      <c r="HOV66"/>
      <c r="HOW66"/>
      <c r="HOX66"/>
      <c r="HOY66"/>
      <c r="HOZ66"/>
      <c r="HPA66"/>
      <c r="HPB66"/>
      <c r="HPC66"/>
      <c r="HPD66"/>
      <c r="HPE66"/>
      <c r="HPF66"/>
      <c r="HPG66"/>
      <c r="HPH66"/>
      <c r="HPI66"/>
      <c r="HPJ66"/>
      <c r="HPK66"/>
      <c r="HPL66"/>
      <c r="HPM66"/>
      <c r="HPN66"/>
      <c r="HPO66"/>
      <c r="HPP66"/>
      <c r="HPQ66"/>
      <c r="HPR66"/>
      <c r="HPS66"/>
      <c r="HPT66"/>
      <c r="HPU66"/>
      <c r="HPV66"/>
      <c r="HPW66"/>
      <c r="HPX66"/>
      <c r="HPY66"/>
      <c r="HPZ66"/>
      <c r="HQA66"/>
      <c r="HQB66"/>
      <c r="HQC66"/>
      <c r="HQD66"/>
      <c r="HQE66"/>
      <c r="HQF66"/>
      <c r="HQG66"/>
      <c r="HQH66"/>
      <c r="HQI66"/>
      <c r="HQJ66"/>
      <c r="HQK66"/>
      <c r="HQL66"/>
      <c r="HQM66"/>
      <c r="HQN66"/>
      <c r="HQO66"/>
      <c r="HQP66"/>
      <c r="HQQ66"/>
      <c r="HQR66"/>
      <c r="HQS66"/>
      <c r="HQT66"/>
      <c r="HQU66"/>
      <c r="HQV66"/>
      <c r="HQW66"/>
      <c r="HQX66"/>
      <c r="HQY66"/>
      <c r="HQZ66"/>
      <c r="HRA66"/>
      <c r="HRB66"/>
      <c r="HRC66"/>
      <c r="HRD66"/>
      <c r="HRE66"/>
      <c r="HRF66"/>
      <c r="HRG66"/>
      <c r="HRH66"/>
      <c r="HRI66"/>
      <c r="HRJ66"/>
      <c r="HRK66"/>
      <c r="HRL66"/>
      <c r="HRM66"/>
      <c r="HRN66"/>
      <c r="HRO66"/>
      <c r="HRP66"/>
      <c r="HRQ66"/>
      <c r="HRR66"/>
      <c r="HRS66"/>
      <c r="HRT66"/>
      <c r="HRU66"/>
      <c r="HRV66"/>
      <c r="HRW66"/>
      <c r="HRX66"/>
      <c r="HRY66"/>
      <c r="HRZ66"/>
      <c r="HSA66"/>
      <c r="HSB66"/>
      <c r="HSC66"/>
      <c r="HSD66"/>
      <c r="HSE66"/>
      <c r="HSF66"/>
      <c r="HSG66"/>
      <c r="HSH66"/>
      <c r="HSI66"/>
      <c r="HSJ66"/>
      <c r="HSK66"/>
      <c r="HSL66"/>
      <c r="HSM66"/>
      <c r="HSN66"/>
      <c r="HSO66"/>
      <c r="HSP66"/>
      <c r="HSQ66"/>
      <c r="HSR66"/>
      <c r="HSS66"/>
      <c r="HST66"/>
      <c r="HSU66"/>
      <c r="HSV66"/>
      <c r="HSW66"/>
      <c r="HSX66"/>
      <c r="HSY66"/>
      <c r="HSZ66"/>
      <c r="HTA66"/>
      <c r="HTB66"/>
      <c r="HTC66"/>
      <c r="HTD66"/>
      <c r="HTE66"/>
      <c r="HTF66"/>
      <c r="HTG66"/>
      <c r="HTH66"/>
      <c r="HTI66"/>
      <c r="HTJ66"/>
      <c r="HTK66"/>
      <c r="HTL66"/>
      <c r="HTM66"/>
      <c r="HTN66"/>
      <c r="HTO66"/>
      <c r="HTP66"/>
      <c r="HTQ66"/>
      <c r="HTR66"/>
      <c r="HTS66"/>
      <c r="HTT66"/>
      <c r="HTU66"/>
      <c r="HTV66"/>
      <c r="HTW66"/>
      <c r="HTX66"/>
      <c r="HTY66"/>
      <c r="HTZ66"/>
      <c r="HUA66"/>
      <c r="HUB66"/>
      <c r="HUC66"/>
      <c r="HUD66"/>
      <c r="HUE66"/>
      <c r="HUF66"/>
      <c r="HUG66"/>
      <c r="HUH66"/>
      <c r="HUI66"/>
      <c r="HUJ66"/>
      <c r="HUK66"/>
      <c r="HUL66"/>
      <c r="HUM66"/>
      <c r="HUN66"/>
      <c r="HUO66"/>
      <c r="HUP66"/>
      <c r="HUQ66"/>
      <c r="HUR66"/>
      <c r="HUS66"/>
      <c r="HUT66"/>
      <c r="HUU66"/>
      <c r="HUV66"/>
      <c r="HUW66"/>
      <c r="HUX66"/>
      <c r="HUY66"/>
      <c r="HUZ66"/>
      <c r="HVA66"/>
      <c r="HVB66"/>
      <c r="HVC66"/>
      <c r="HVD66"/>
      <c r="HVE66"/>
      <c r="HVF66"/>
      <c r="HVG66"/>
      <c r="HVH66"/>
      <c r="HVI66"/>
      <c r="HVJ66"/>
      <c r="HVK66"/>
      <c r="HVL66"/>
      <c r="HVM66"/>
      <c r="HVN66"/>
      <c r="HVO66"/>
      <c r="HVP66"/>
      <c r="HVQ66"/>
      <c r="HVR66"/>
      <c r="HVS66"/>
      <c r="HVT66"/>
      <c r="HVU66"/>
      <c r="HVV66"/>
      <c r="HVW66"/>
      <c r="HVX66"/>
      <c r="HVY66"/>
      <c r="HVZ66"/>
      <c r="HWA66"/>
      <c r="HWB66"/>
      <c r="HWC66"/>
      <c r="HWD66"/>
      <c r="HWE66"/>
      <c r="HWF66"/>
      <c r="HWG66"/>
      <c r="HWH66"/>
      <c r="HWI66"/>
      <c r="HWJ66"/>
      <c r="HWK66"/>
      <c r="HWL66"/>
      <c r="HWM66"/>
      <c r="HWN66"/>
      <c r="HWO66"/>
      <c r="HWP66"/>
      <c r="HWQ66"/>
      <c r="HWR66"/>
      <c r="HWS66"/>
      <c r="HWT66"/>
      <c r="HWU66"/>
      <c r="HWV66"/>
      <c r="HWW66"/>
      <c r="HWX66"/>
      <c r="HWY66"/>
      <c r="HWZ66"/>
      <c r="HXA66"/>
      <c r="HXB66"/>
      <c r="HXC66"/>
      <c r="HXD66"/>
      <c r="HXE66"/>
      <c r="HXF66"/>
      <c r="HXG66"/>
      <c r="HXH66"/>
      <c r="HXI66"/>
      <c r="HXJ66"/>
      <c r="HXK66"/>
      <c r="HXL66"/>
      <c r="HXM66"/>
      <c r="HXN66"/>
      <c r="HXO66"/>
      <c r="HXP66"/>
      <c r="HXQ66"/>
      <c r="HXR66"/>
      <c r="HXS66"/>
      <c r="HXT66"/>
      <c r="HXU66"/>
      <c r="HXV66"/>
      <c r="HXW66"/>
      <c r="HXX66"/>
      <c r="HXY66"/>
      <c r="HXZ66"/>
      <c r="HYA66"/>
      <c r="HYB66"/>
      <c r="HYC66"/>
      <c r="HYD66"/>
      <c r="HYE66"/>
      <c r="HYF66"/>
      <c r="HYG66"/>
      <c r="HYH66"/>
      <c r="HYI66"/>
      <c r="HYJ66"/>
      <c r="HYK66"/>
      <c r="HYL66"/>
      <c r="HYM66"/>
      <c r="HYN66"/>
      <c r="HYO66"/>
      <c r="HYP66"/>
      <c r="HYQ66"/>
      <c r="HYR66"/>
      <c r="HYS66"/>
      <c r="HYT66"/>
      <c r="HYU66"/>
      <c r="HYV66"/>
      <c r="HYW66"/>
      <c r="HYX66"/>
      <c r="HYY66"/>
      <c r="HYZ66"/>
      <c r="HZA66"/>
      <c r="HZB66"/>
      <c r="HZC66"/>
      <c r="HZD66"/>
      <c r="HZE66"/>
      <c r="HZF66"/>
      <c r="HZG66"/>
      <c r="HZH66"/>
      <c r="HZI66"/>
      <c r="HZJ66"/>
      <c r="HZK66"/>
      <c r="HZL66"/>
      <c r="HZM66"/>
      <c r="HZN66"/>
      <c r="HZO66"/>
      <c r="HZP66"/>
      <c r="HZQ66"/>
      <c r="HZR66"/>
      <c r="HZS66"/>
      <c r="HZT66"/>
      <c r="HZU66"/>
      <c r="HZV66"/>
      <c r="HZW66"/>
      <c r="HZX66"/>
      <c r="HZY66"/>
      <c r="HZZ66"/>
      <c r="IAA66"/>
      <c r="IAB66"/>
      <c r="IAC66"/>
      <c r="IAD66"/>
      <c r="IAE66"/>
      <c r="IAF66"/>
      <c r="IAG66"/>
      <c r="IAH66"/>
      <c r="IAI66"/>
      <c r="IAJ66"/>
      <c r="IAK66"/>
      <c r="IAL66"/>
      <c r="IAM66"/>
      <c r="IAN66"/>
      <c r="IAO66"/>
      <c r="IAP66"/>
      <c r="IAQ66"/>
      <c r="IAR66"/>
      <c r="IAS66"/>
      <c r="IAT66"/>
      <c r="IAU66"/>
      <c r="IAV66"/>
      <c r="IAW66"/>
      <c r="IAX66"/>
      <c r="IAY66"/>
      <c r="IAZ66"/>
      <c r="IBA66"/>
      <c r="IBB66"/>
      <c r="IBC66"/>
      <c r="IBD66"/>
      <c r="IBE66"/>
      <c r="IBF66"/>
      <c r="IBG66"/>
      <c r="IBH66"/>
      <c r="IBI66"/>
      <c r="IBJ66"/>
      <c r="IBK66"/>
      <c r="IBL66"/>
      <c r="IBM66"/>
      <c r="IBN66"/>
      <c r="IBO66"/>
      <c r="IBP66"/>
      <c r="IBQ66"/>
      <c r="IBR66"/>
      <c r="IBS66"/>
      <c r="IBT66"/>
      <c r="IBU66"/>
      <c r="IBV66"/>
      <c r="IBW66"/>
      <c r="IBX66"/>
      <c r="IBY66"/>
      <c r="IBZ66"/>
      <c r="ICA66"/>
      <c r="ICB66"/>
      <c r="ICC66"/>
      <c r="ICD66"/>
      <c r="ICE66"/>
      <c r="ICF66"/>
      <c r="ICG66"/>
      <c r="ICH66"/>
      <c r="ICI66"/>
      <c r="ICJ66"/>
      <c r="ICK66"/>
      <c r="ICL66"/>
      <c r="ICM66"/>
      <c r="ICN66"/>
      <c r="ICO66"/>
      <c r="ICP66"/>
      <c r="ICQ66"/>
      <c r="ICR66"/>
      <c r="ICS66"/>
      <c r="ICT66"/>
      <c r="ICU66"/>
      <c r="ICV66"/>
      <c r="ICW66"/>
      <c r="ICX66"/>
      <c r="ICY66"/>
      <c r="ICZ66"/>
      <c r="IDA66"/>
      <c r="IDB66"/>
      <c r="IDC66"/>
      <c r="IDD66"/>
      <c r="IDE66"/>
      <c r="IDF66"/>
      <c r="IDG66"/>
      <c r="IDH66"/>
      <c r="IDI66"/>
      <c r="IDJ66"/>
      <c r="IDK66"/>
      <c r="IDL66"/>
      <c r="IDM66"/>
      <c r="IDN66"/>
      <c r="IDO66"/>
      <c r="IDP66"/>
      <c r="IDQ66"/>
      <c r="IDR66"/>
      <c r="IDS66"/>
      <c r="IDT66"/>
      <c r="IDU66"/>
      <c r="IDV66"/>
      <c r="IDW66"/>
      <c r="IDX66"/>
      <c r="IDY66"/>
      <c r="IDZ66"/>
      <c r="IEA66"/>
      <c r="IEB66"/>
      <c r="IEC66"/>
      <c r="IED66"/>
      <c r="IEE66"/>
      <c r="IEF66"/>
      <c r="IEG66"/>
      <c r="IEH66"/>
      <c r="IEI66"/>
      <c r="IEJ66"/>
      <c r="IEK66"/>
      <c r="IEL66"/>
      <c r="IEM66"/>
      <c r="IEN66"/>
      <c r="IEO66"/>
      <c r="IEP66"/>
      <c r="IEQ66"/>
      <c r="IER66"/>
      <c r="IES66"/>
      <c r="IET66"/>
      <c r="IEU66"/>
      <c r="IEV66"/>
      <c r="IEW66"/>
      <c r="IEX66"/>
      <c r="IEY66"/>
      <c r="IEZ66"/>
      <c r="IFA66"/>
      <c r="IFB66"/>
      <c r="IFC66"/>
      <c r="IFD66"/>
      <c r="IFE66"/>
      <c r="IFF66"/>
      <c r="IFG66"/>
      <c r="IFH66"/>
      <c r="IFI66"/>
      <c r="IFJ66"/>
      <c r="IFK66"/>
      <c r="IFL66"/>
      <c r="IFM66"/>
      <c r="IFN66"/>
      <c r="IFO66"/>
      <c r="IFP66"/>
      <c r="IFQ66"/>
      <c r="IFR66"/>
      <c r="IFS66"/>
      <c r="IFT66"/>
      <c r="IFU66"/>
      <c r="IFV66"/>
      <c r="IFW66"/>
      <c r="IFX66"/>
      <c r="IFY66"/>
      <c r="IFZ66"/>
      <c r="IGA66"/>
      <c r="IGB66"/>
      <c r="IGC66"/>
      <c r="IGD66"/>
      <c r="IGE66"/>
      <c r="IGF66"/>
      <c r="IGG66"/>
      <c r="IGH66"/>
      <c r="IGI66"/>
      <c r="IGJ66"/>
      <c r="IGK66"/>
      <c r="IGL66"/>
      <c r="IGM66"/>
      <c r="IGN66"/>
      <c r="IGO66"/>
      <c r="IGP66"/>
      <c r="IGQ66"/>
      <c r="IGR66"/>
      <c r="IGS66"/>
      <c r="IGT66"/>
      <c r="IGU66"/>
      <c r="IGV66"/>
      <c r="IGW66"/>
      <c r="IGX66"/>
      <c r="IGY66"/>
      <c r="IGZ66"/>
      <c r="IHA66"/>
      <c r="IHB66"/>
      <c r="IHC66"/>
      <c r="IHD66"/>
      <c r="IHE66"/>
      <c r="IHF66"/>
      <c r="IHG66"/>
      <c r="IHH66"/>
      <c r="IHI66"/>
      <c r="IHJ66"/>
      <c r="IHK66"/>
      <c r="IHL66"/>
      <c r="IHM66"/>
      <c r="IHN66"/>
      <c r="IHO66"/>
      <c r="IHP66"/>
      <c r="IHQ66"/>
      <c r="IHR66"/>
      <c r="IHS66"/>
      <c r="IHT66"/>
      <c r="IHU66"/>
      <c r="IHV66"/>
      <c r="IHW66"/>
      <c r="IHX66"/>
      <c r="IHY66"/>
      <c r="IHZ66"/>
      <c r="IIA66"/>
      <c r="IIB66"/>
      <c r="IIC66"/>
      <c r="IID66"/>
      <c r="IIE66"/>
      <c r="IIF66"/>
      <c r="IIG66"/>
      <c r="IIH66"/>
      <c r="III66"/>
      <c r="IIJ66"/>
      <c r="IIK66"/>
      <c r="IIL66"/>
      <c r="IIM66"/>
      <c r="IIN66"/>
      <c r="IIO66"/>
      <c r="IIP66"/>
      <c r="IIQ66"/>
      <c r="IIR66"/>
      <c r="IIS66"/>
      <c r="IIT66"/>
      <c r="IIU66"/>
      <c r="IIV66"/>
      <c r="IIW66"/>
      <c r="IIX66"/>
      <c r="IIY66"/>
      <c r="IIZ66"/>
      <c r="IJA66"/>
      <c r="IJB66"/>
      <c r="IJC66"/>
      <c r="IJD66"/>
      <c r="IJE66"/>
      <c r="IJF66"/>
      <c r="IJG66"/>
      <c r="IJH66"/>
      <c r="IJI66"/>
      <c r="IJJ66"/>
      <c r="IJK66"/>
      <c r="IJL66"/>
      <c r="IJM66"/>
      <c r="IJN66"/>
      <c r="IJO66"/>
      <c r="IJP66"/>
      <c r="IJQ66"/>
      <c r="IJR66"/>
      <c r="IJS66"/>
      <c r="IJT66"/>
      <c r="IJU66"/>
      <c r="IJV66"/>
      <c r="IJW66"/>
      <c r="IJX66"/>
      <c r="IJY66"/>
      <c r="IJZ66"/>
      <c r="IKA66"/>
      <c r="IKB66"/>
      <c r="IKC66"/>
      <c r="IKD66"/>
      <c r="IKE66"/>
      <c r="IKF66"/>
      <c r="IKG66"/>
      <c r="IKH66"/>
      <c r="IKI66"/>
      <c r="IKJ66"/>
      <c r="IKK66"/>
      <c r="IKL66"/>
      <c r="IKM66"/>
      <c r="IKN66"/>
      <c r="IKO66"/>
      <c r="IKP66"/>
      <c r="IKQ66"/>
      <c r="IKR66"/>
      <c r="IKS66"/>
      <c r="IKT66"/>
      <c r="IKU66"/>
      <c r="IKV66"/>
      <c r="IKW66"/>
      <c r="IKX66"/>
      <c r="IKY66"/>
      <c r="IKZ66"/>
      <c r="ILA66"/>
      <c r="ILB66"/>
      <c r="ILC66"/>
      <c r="ILD66"/>
      <c r="ILE66"/>
      <c r="ILF66"/>
      <c r="ILG66"/>
      <c r="ILH66"/>
      <c r="ILI66"/>
      <c r="ILJ66"/>
      <c r="ILK66"/>
      <c r="ILL66"/>
      <c r="ILM66"/>
      <c r="ILN66"/>
      <c r="ILO66"/>
      <c r="ILP66"/>
      <c r="ILQ66"/>
      <c r="ILR66"/>
      <c r="ILS66"/>
      <c r="ILT66"/>
      <c r="ILU66"/>
      <c r="ILV66"/>
      <c r="ILW66"/>
      <c r="ILX66"/>
      <c r="ILY66"/>
      <c r="ILZ66"/>
      <c r="IMA66"/>
      <c r="IMB66"/>
      <c r="IMC66"/>
      <c r="IMD66"/>
      <c r="IME66"/>
      <c r="IMF66"/>
      <c r="IMG66"/>
      <c r="IMH66"/>
      <c r="IMI66"/>
      <c r="IMJ66"/>
      <c r="IMK66"/>
      <c r="IML66"/>
      <c r="IMM66"/>
      <c r="IMN66"/>
      <c r="IMO66"/>
      <c r="IMP66"/>
      <c r="IMQ66"/>
      <c r="IMR66"/>
      <c r="IMS66"/>
      <c r="IMT66"/>
      <c r="IMU66"/>
      <c r="IMV66"/>
      <c r="IMW66"/>
      <c r="IMX66"/>
      <c r="IMY66"/>
      <c r="IMZ66"/>
      <c r="INA66"/>
      <c r="INB66"/>
      <c r="INC66"/>
      <c r="IND66"/>
      <c r="INE66"/>
      <c r="INF66"/>
      <c r="ING66"/>
      <c r="INH66"/>
      <c r="INI66"/>
      <c r="INJ66"/>
      <c r="INK66"/>
      <c r="INL66"/>
      <c r="INM66"/>
      <c r="INN66"/>
      <c r="INO66"/>
      <c r="INP66"/>
      <c r="INQ66"/>
      <c r="INR66"/>
      <c r="INS66"/>
      <c r="INT66"/>
      <c r="INU66"/>
      <c r="INV66"/>
      <c r="INW66"/>
      <c r="INX66"/>
      <c r="INY66"/>
      <c r="INZ66"/>
      <c r="IOA66"/>
      <c r="IOB66"/>
      <c r="IOC66"/>
      <c r="IOD66"/>
      <c r="IOE66"/>
      <c r="IOF66"/>
      <c r="IOG66"/>
      <c r="IOH66"/>
      <c r="IOI66"/>
      <c r="IOJ66"/>
      <c r="IOK66"/>
      <c r="IOL66"/>
      <c r="IOM66"/>
      <c r="ION66"/>
      <c r="IOO66"/>
      <c r="IOP66"/>
      <c r="IOQ66"/>
      <c r="IOR66"/>
      <c r="IOS66"/>
      <c r="IOT66"/>
      <c r="IOU66"/>
      <c r="IOV66"/>
      <c r="IOW66"/>
      <c r="IOX66"/>
      <c r="IOY66"/>
      <c r="IOZ66"/>
      <c r="IPA66"/>
      <c r="IPB66"/>
      <c r="IPC66"/>
      <c r="IPD66"/>
      <c r="IPE66"/>
      <c r="IPF66"/>
      <c r="IPG66"/>
      <c r="IPH66"/>
      <c r="IPI66"/>
      <c r="IPJ66"/>
      <c r="IPK66"/>
      <c r="IPL66"/>
      <c r="IPM66"/>
      <c r="IPN66"/>
      <c r="IPO66"/>
      <c r="IPP66"/>
      <c r="IPQ66"/>
      <c r="IPR66"/>
      <c r="IPS66"/>
      <c r="IPT66"/>
      <c r="IPU66"/>
      <c r="IPV66"/>
      <c r="IPW66"/>
      <c r="IPX66"/>
      <c r="IPY66"/>
      <c r="IPZ66"/>
      <c r="IQA66"/>
      <c r="IQB66"/>
      <c r="IQC66"/>
      <c r="IQD66"/>
      <c r="IQE66"/>
      <c r="IQF66"/>
      <c r="IQG66"/>
      <c r="IQH66"/>
      <c r="IQI66"/>
      <c r="IQJ66"/>
      <c r="IQK66"/>
      <c r="IQL66"/>
      <c r="IQM66"/>
      <c r="IQN66"/>
      <c r="IQO66"/>
      <c r="IQP66"/>
      <c r="IQQ66"/>
      <c r="IQR66"/>
      <c r="IQS66"/>
      <c r="IQT66"/>
      <c r="IQU66"/>
      <c r="IQV66"/>
      <c r="IQW66"/>
      <c r="IQX66"/>
      <c r="IQY66"/>
      <c r="IQZ66"/>
      <c r="IRA66"/>
      <c r="IRB66"/>
      <c r="IRC66"/>
      <c r="IRD66"/>
      <c r="IRE66"/>
      <c r="IRF66"/>
      <c r="IRG66"/>
      <c r="IRH66"/>
      <c r="IRI66"/>
      <c r="IRJ66"/>
      <c r="IRK66"/>
      <c r="IRL66"/>
      <c r="IRM66"/>
      <c r="IRN66"/>
      <c r="IRO66"/>
      <c r="IRP66"/>
      <c r="IRQ66"/>
      <c r="IRR66"/>
      <c r="IRS66"/>
      <c r="IRT66"/>
      <c r="IRU66"/>
      <c r="IRV66"/>
      <c r="IRW66"/>
      <c r="IRX66"/>
      <c r="IRY66"/>
      <c r="IRZ66"/>
      <c r="ISA66"/>
      <c r="ISB66"/>
      <c r="ISC66"/>
      <c r="ISD66"/>
      <c r="ISE66"/>
      <c r="ISF66"/>
      <c r="ISG66"/>
      <c r="ISH66"/>
      <c r="ISI66"/>
      <c r="ISJ66"/>
      <c r="ISK66"/>
      <c r="ISL66"/>
      <c r="ISM66"/>
      <c r="ISN66"/>
      <c r="ISO66"/>
      <c r="ISP66"/>
      <c r="ISQ66"/>
      <c r="ISR66"/>
      <c r="ISS66"/>
      <c r="IST66"/>
      <c r="ISU66"/>
      <c r="ISV66"/>
      <c r="ISW66"/>
      <c r="ISX66"/>
      <c r="ISY66"/>
      <c r="ISZ66"/>
      <c r="ITA66"/>
      <c r="ITB66"/>
      <c r="ITC66"/>
      <c r="ITD66"/>
      <c r="ITE66"/>
      <c r="ITF66"/>
      <c r="ITG66"/>
      <c r="ITH66"/>
      <c r="ITI66"/>
      <c r="ITJ66"/>
      <c r="ITK66"/>
      <c r="ITL66"/>
      <c r="ITM66"/>
      <c r="ITN66"/>
      <c r="ITO66"/>
      <c r="ITP66"/>
      <c r="ITQ66"/>
      <c r="ITR66"/>
      <c r="ITS66"/>
      <c r="ITT66"/>
      <c r="ITU66"/>
      <c r="ITV66"/>
      <c r="ITW66"/>
      <c r="ITX66"/>
      <c r="ITY66"/>
      <c r="ITZ66"/>
      <c r="IUA66"/>
      <c r="IUB66"/>
      <c r="IUC66"/>
      <c r="IUD66"/>
      <c r="IUE66"/>
      <c r="IUF66"/>
      <c r="IUG66"/>
      <c r="IUH66"/>
      <c r="IUI66"/>
      <c r="IUJ66"/>
      <c r="IUK66"/>
      <c r="IUL66"/>
      <c r="IUM66"/>
      <c r="IUN66"/>
      <c r="IUO66"/>
      <c r="IUP66"/>
      <c r="IUQ66"/>
      <c r="IUR66"/>
      <c r="IUS66"/>
      <c r="IUT66"/>
      <c r="IUU66"/>
      <c r="IUV66"/>
      <c r="IUW66"/>
      <c r="IUX66"/>
      <c r="IUY66"/>
      <c r="IUZ66"/>
      <c r="IVA66"/>
      <c r="IVB66"/>
      <c r="IVC66"/>
      <c r="IVD66"/>
      <c r="IVE66"/>
      <c r="IVF66"/>
      <c r="IVG66"/>
      <c r="IVH66"/>
      <c r="IVI66"/>
      <c r="IVJ66"/>
      <c r="IVK66"/>
      <c r="IVL66"/>
      <c r="IVM66"/>
      <c r="IVN66"/>
      <c r="IVO66"/>
      <c r="IVP66"/>
      <c r="IVQ66"/>
      <c r="IVR66"/>
      <c r="IVS66"/>
      <c r="IVT66"/>
      <c r="IVU66"/>
      <c r="IVV66"/>
      <c r="IVW66"/>
      <c r="IVX66"/>
      <c r="IVY66"/>
      <c r="IVZ66"/>
      <c r="IWA66"/>
      <c r="IWB66"/>
      <c r="IWC66"/>
      <c r="IWD66"/>
      <c r="IWE66"/>
      <c r="IWF66"/>
      <c r="IWG66"/>
      <c r="IWH66"/>
      <c r="IWI66"/>
      <c r="IWJ66"/>
      <c r="IWK66"/>
      <c r="IWL66"/>
      <c r="IWM66"/>
      <c r="IWN66"/>
      <c r="IWO66"/>
      <c r="IWP66"/>
      <c r="IWQ66"/>
      <c r="IWR66"/>
      <c r="IWS66"/>
      <c r="IWT66"/>
      <c r="IWU66"/>
      <c r="IWV66"/>
      <c r="IWW66"/>
      <c r="IWX66"/>
      <c r="IWY66"/>
      <c r="IWZ66"/>
      <c r="IXA66"/>
      <c r="IXB66"/>
      <c r="IXC66"/>
      <c r="IXD66"/>
      <c r="IXE66"/>
      <c r="IXF66"/>
      <c r="IXG66"/>
      <c r="IXH66"/>
      <c r="IXI66"/>
      <c r="IXJ66"/>
      <c r="IXK66"/>
      <c r="IXL66"/>
      <c r="IXM66"/>
      <c r="IXN66"/>
      <c r="IXO66"/>
      <c r="IXP66"/>
      <c r="IXQ66"/>
      <c r="IXR66"/>
      <c r="IXS66"/>
      <c r="IXT66"/>
      <c r="IXU66"/>
      <c r="IXV66"/>
      <c r="IXW66"/>
      <c r="IXX66"/>
      <c r="IXY66"/>
      <c r="IXZ66"/>
      <c r="IYA66"/>
      <c r="IYB66"/>
      <c r="IYC66"/>
      <c r="IYD66"/>
      <c r="IYE66"/>
      <c r="IYF66"/>
      <c r="IYG66"/>
      <c r="IYH66"/>
      <c r="IYI66"/>
      <c r="IYJ66"/>
      <c r="IYK66"/>
      <c r="IYL66"/>
      <c r="IYM66"/>
      <c r="IYN66"/>
      <c r="IYO66"/>
      <c r="IYP66"/>
      <c r="IYQ66"/>
      <c r="IYR66"/>
      <c r="IYS66"/>
      <c r="IYT66"/>
      <c r="IYU66"/>
      <c r="IYV66"/>
      <c r="IYW66"/>
      <c r="IYX66"/>
      <c r="IYY66"/>
      <c r="IYZ66"/>
      <c r="IZA66"/>
      <c r="IZB66"/>
      <c r="IZC66"/>
      <c r="IZD66"/>
      <c r="IZE66"/>
      <c r="IZF66"/>
      <c r="IZG66"/>
      <c r="IZH66"/>
      <c r="IZI66"/>
      <c r="IZJ66"/>
      <c r="IZK66"/>
      <c r="IZL66"/>
      <c r="IZM66"/>
      <c r="IZN66"/>
      <c r="IZO66"/>
      <c r="IZP66"/>
      <c r="IZQ66"/>
      <c r="IZR66"/>
      <c r="IZS66"/>
      <c r="IZT66"/>
      <c r="IZU66"/>
      <c r="IZV66"/>
      <c r="IZW66"/>
      <c r="IZX66"/>
      <c r="IZY66"/>
      <c r="IZZ66"/>
      <c r="JAA66"/>
      <c r="JAB66"/>
      <c r="JAC66"/>
      <c r="JAD66"/>
      <c r="JAE66"/>
      <c r="JAF66"/>
      <c r="JAG66"/>
      <c r="JAH66"/>
      <c r="JAI66"/>
      <c r="JAJ66"/>
      <c r="JAK66"/>
      <c r="JAL66"/>
      <c r="JAM66"/>
      <c r="JAN66"/>
      <c r="JAO66"/>
      <c r="JAP66"/>
      <c r="JAQ66"/>
      <c r="JAR66"/>
      <c r="JAS66"/>
      <c r="JAT66"/>
      <c r="JAU66"/>
      <c r="JAV66"/>
      <c r="JAW66"/>
      <c r="JAX66"/>
      <c r="JAY66"/>
      <c r="JAZ66"/>
      <c r="JBA66"/>
      <c r="JBB66"/>
      <c r="JBC66"/>
      <c r="JBD66"/>
      <c r="JBE66"/>
      <c r="JBF66"/>
      <c r="JBG66"/>
      <c r="JBH66"/>
      <c r="JBI66"/>
      <c r="JBJ66"/>
      <c r="JBK66"/>
      <c r="JBL66"/>
      <c r="JBM66"/>
      <c r="JBN66"/>
      <c r="JBO66"/>
      <c r="JBP66"/>
      <c r="JBQ66"/>
      <c r="JBR66"/>
      <c r="JBS66"/>
      <c r="JBT66"/>
      <c r="JBU66"/>
      <c r="JBV66"/>
      <c r="JBW66"/>
      <c r="JBX66"/>
      <c r="JBY66"/>
      <c r="JBZ66"/>
      <c r="JCA66"/>
      <c r="JCB66"/>
      <c r="JCC66"/>
      <c r="JCD66"/>
      <c r="JCE66"/>
      <c r="JCF66"/>
      <c r="JCG66"/>
      <c r="JCH66"/>
      <c r="JCI66"/>
      <c r="JCJ66"/>
      <c r="JCK66"/>
      <c r="JCL66"/>
      <c r="JCM66"/>
      <c r="JCN66"/>
      <c r="JCO66"/>
      <c r="JCP66"/>
      <c r="JCQ66"/>
      <c r="JCR66"/>
      <c r="JCS66"/>
      <c r="JCT66"/>
      <c r="JCU66"/>
      <c r="JCV66"/>
      <c r="JCW66"/>
      <c r="JCX66"/>
      <c r="JCY66"/>
      <c r="JCZ66"/>
      <c r="JDA66"/>
      <c r="JDB66"/>
      <c r="JDC66"/>
      <c r="JDD66"/>
      <c r="JDE66"/>
      <c r="JDF66"/>
      <c r="JDG66"/>
      <c r="JDH66"/>
      <c r="JDI66"/>
      <c r="JDJ66"/>
      <c r="JDK66"/>
      <c r="JDL66"/>
      <c r="JDM66"/>
      <c r="JDN66"/>
      <c r="JDO66"/>
      <c r="JDP66"/>
      <c r="JDQ66"/>
      <c r="JDR66"/>
      <c r="JDS66"/>
      <c r="JDT66"/>
      <c r="JDU66"/>
      <c r="JDV66"/>
      <c r="JDW66"/>
      <c r="JDX66"/>
      <c r="JDY66"/>
      <c r="JDZ66"/>
      <c r="JEA66"/>
      <c r="JEB66"/>
      <c r="JEC66"/>
      <c r="JED66"/>
      <c r="JEE66"/>
      <c r="JEF66"/>
      <c r="JEG66"/>
      <c r="JEH66"/>
      <c r="JEI66"/>
      <c r="JEJ66"/>
      <c r="JEK66"/>
      <c r="JEL66"/>
      <c r="JEM66"/>
      <c r="JEN66"/>
      <c r="JEO66"/>
      <c r="JEP66"/>
      <c r="JEQ66"/>
      <c r="JER66"/>
      <c r="JES66"/>
      <c r="JET66"/>
      <c r="JEU66"/>
      <c r="JEV66"/>
      <c r="JEW66"/>
      <c r="JEX66"/>
      <c r="JEY66"/>
      <c r="JEZ66"/>
      <c r="JFA66"/>
      <c r="JFB66"/>
      <c r="JFC66"/>
      <c r="JFD66"/>
      <c r="JFE66"/>
      <c r="JFF66"/>
      <c r="JFG66"/>
      <c r="JFH66"/>
      <c r="JFI66"/>
      <c r="JFJ66"/>
      <c r="JFK66"/>
      <c r="JFL66"/>
      <c r="JFM66"/>
      <c r="JFN66"/>
      <c r="JFO66"/>
      <c r="JFP66"/>
      <c r="JFQ66"/>
      <c r="JFR66"/>
      <c r="JFS66"/>
      <c r="JFT66"/>
      <c r="JFU66"/>
      <c r="JFV66"/>
      <c r="JFW66"/>
      <c r="JFX66"/>
      <c r="JFY66"/>
      <c r="JFZ66"/>
      <c r="JGA66"/>
      <c r="JGB66"/>
      <c r="JGC66"/>
      <c r="JGD66"/>
      <c r="JGE66"/>
      <c r="JGF66"/>
      <c r="JGG66"/>
      <c r="JGH66"/>
      <c r="JGI66"/>
      <c r="JGJ66"/>
      <c r="JGK66"/>
      <c r="JGL66"/>
      <c r="JGM66"/>
      <c r="JGN66"/>
      <c r="JGO66"/>
      <c r="JGP66"/>
      <c r="JGQ66"/>
      <c r="JGR66"/>
      <c r="JGS66"/>
      <c r="JGT66"/>
      <c r="JGU66"/>
      <c r="JGV66"/>
      <c r="JGW66"/>
      <c r="JGX66"/>
      <c r="JGY66"/>
      <c r="JGZ66"/>
      <c r="JHA66"/>
      <c r="JHB66"/>
      <c r="JHC66"/>
      <c r="JHD66"/>
      <c r="JHE66"/>
      <c r="JHF66"/>
      <c r="JHG66"/>
      <c r="JHH66"/>
      <c r="JHI66"/>
      <c r="JHJ66"/>
      <c r="JHK66"/>
      <c r="JHL66"/>
      <c r="JHM66"/>
      <c r="JHN66"/>
      <c r="JHO66"/>
      <c r="JHP66"/>
      <c r="JHQ66"/>
      <c r="JHR66"/>
      <c r="JHS66"/>
      <c r="JHT66"/>
      <c r="JHU66"/>
      <c r="JHV66"/>
      <c r="JHW66"/>
      <c r="JHX66"/>
      <c r="JHY66"/>
      <c r="JHZ66"/>
      <c r="JIA66"/>
      <c r="JIB66"/>
      <c r="JIC66"/>
      <c r="JID66"/>
      <c r="JIE66"/>
      <c r="JIF66"/>
      <c r="JIG66"/>
      <c r="JIH66"/>
      <c r="JII66"/>
      <c r="JIJ66"/>
      <c r="JIK66"/>
      <c r="JIL66"/>
      <c r="JIM66"/>
      <c r="JIN66"/>
      <c r="JIO66"/>
      <c r="JIP66"/>
      <c r="JIQ66"/>
      <c r="JIR66"/>
      <c r="JIS66"/>
      <c r="JIT66"/>
      <c r="JIU66"/>
      <c r="JIV66"/>
      <c r="JIW66"/>
      <c r="JIX66"/>
      <c r="JIY66"/>
      <c r="JIZ66"/>
      <c r="JJA66"/>
      <c r="JJB66"/>
      <c r="JJC66"/>
      <c r="JJD66"/>
      <c r="JJE66"/>
      <c r="JJF66"/>
      <c r="JJG66"/>
      <c r="JJH66"/>
      <c r="JJI66"/>
      <c r="JJJ66"/>
      <c r="JJK66"/>
      <c r="JJL66"/>
      <c r="JJM66"/>
      <c r="JJN66"/>
      <c r="JJO66"/>
      <c r="JJP66"/>
      <c r="JJQ66"/>
      <c r="JJR66"/>
      <c r="JJS66"/>
      <c r="JJT66"/>
      <c r="JJU66"/>
      <c r="JJV66"/>
      <c r="JJW66"/>
      <c r="JJX66"/>
      <c r="JJY66"/>
      <c r="JJZ66"/>
      <c r="JKA66"/>
      <c r="JKB66"/>
      <c r="JKC66"/>
      <c r="JKD66"/>
      <c r="JKE66"/>
      <c r="JKF66"/>
      <c r="JKG66"/>
      <c r="JKH66"/>
      <c r="JKI66"/>
      <c r="JKJ66"/>
      <c r="JKK66"/>
      <c r="JKL66"/>
      <c r="JKM66"/>
      <c r="JKN66"/>
      <c r="JKO66"/>
      <c r="JKP66"/>
      <c r="JKQ66"/>
      <c r="JKR66"/>
      <c r="JKS66"/>
      <c r="JKT66"/>
      <c r="JKU66"/>
      <c r="JKV66"/>
      <c r="JKW66"/>
      <c r="JKX66"/>
      <c r="JKY66"/>
      <c r="JKZ66"/>
      <c r="JLA66"/>
      <c r="JLB66"/>
      <c r="JLC66"/>
      <c r="JLD66"/>
      <c r="JLE66"/>
      <c r="JLF66"/>
      <c r="JLG66"/>
      <c r="JLH66"/>
      <c r="JLI66"/>
      <c r="JLJ66"/>
      <c r="JLK66"/>
      <c r="JLL66"/>
      <c r="JLM66"/>
      <c r="JLN66"/>
      <c r="JLO66"/>
      <c r="JLP66"/>
      <c r="JLQ66"/>
      <c r="JLR66"/>
      <c r="JLS66"/>
      <c r="JLT66"/>
      <c r="JLU66"/>
      <c r="JLV66"/>
      <c r="JLW66"/>
      <c r="JLX66"/>
      <c r="JLY66"/>
      <c r="JLZ66"/>
      <c r="JMA66"/>
      <c r="JMB66"/>
      <c r="JMC66"/>
      <c r="JMD66"/>
      <c r="JME66"/>
      <c r="JMF66"/>
      <c r="JMG66"/>
      <c r="JMH66"/>
      <c r="JMI66"/>
      <c r="JMJ66"/>
      <c r="JMK66"/>
      <c r="JML66"/>
      <c r="JMM66"/>
      <c r="JMN66"/>
      <c r="JMO66"/>
      <c r="JMP66"/>
      <c r="JMQ66"/>
      <c r="JMR66"/>
      <c r="JMS66"/>
      <c r="JMT66"/>
      <c r="JMU66"/>
      <c r="JMV66"/>
      <c r="JMW66"/>
      <c r="JMX66"/>
      <c r="JMY66"/>
      <c r="JMZ66"/>
      <c r="JNA66"/>
      <c r="JNB66"/>
      <c r="JNC66"/>
      <c r="JND66"/>
      <c r="JNE66"/>
      <c r="JNF66"/>
      <c r="JNG66"/>
      <c r="JNH66"/>
      <c r="JNI66"/>
      <c r="JNJ66"/>
      <c r="JNK66"/>
      <c r="JNL66"/>
      <c r="JNM66"/>
      <c r="JNN66"/>
      <c r="JNO66"/>
      <c r="JNP66"/>
      <c r="JNQ66"/>
      <c r="JNR66"/>
      <c r="JNS66"/>
      <c r="JNT66"/>
      <c r="JNU66"/>
      <c r="JNV66"/>
      <c r="JNW66"/>
      <c r="JNX66"/>
      <c r="JNY66"/>
      <c r="JNZ66"/>
      <c r="JOA66"/>
      <c r="JOB66"/>
      <c r="JOC66"/>
      <c r="JOD66"/>
      <c r="JOE66"/>
      <c r="JOF66"/>
      <c r="JOG66"/>
      <c r="JOH66"/>
      <c r="JOI66"/>
      <c r="JOJ66"/>
      <c r="JOK66"/>
      <c r="JOL66"/>
      <c r="JOM66"/>
      <c r="JON66"/>
      <c r="JOO66"/>
      <c r="JOP66"/>
      <c r="JOQ66"/>
      <c r="JOR66"/>
      <c r="JOS66"/>
      <c r="JOT66"/>
      <c r="JOU66"/>
      <c r="JOV66"/>
      <c r="JOW66"/>
      <c r="JOX66"/>
      <c r="JOY66"/>
      <c r="JOZ66"/>
      <c r="JPA66"/>
      <c r="JPB66"/>
      <c r="JPC66"/>
      <c r="JPD66"/>
      <c r="JPE66"/>
      <c r="JPF66"/>
      <c r="JPG66"/>
      <c r="JPH66"/>
      <c r="JPI66"/>
      <c r="JPJ66"/>
      <c r="JPK66"/>
      <c r="JPL66"/>
      <c r="JPM66"/>
      <c r="JPN66"/>
      <c r="JPO66"/>
      <c r="JPP66"/>
      <c r="JPQ66"/>
      <c r="JPR66"/>
      <c r="JPS66"/>
      <c r="JPT66"/>
      <c r="JPU66"/>
      <c r="JPV66"/>
      <c r="JPW66"/>
      <c r="JPX66"/>
      <c r="JPY66"/>
      <c r="JPZ66"/>
      <c r="JQA66"/>
      <c r="JQB66"/>
      <c r="JQC66"/>
      <c r="JQD66"/>
      <c r="JQE66"/>
      <c r="JQF66"/>
      <c r="JQG66"/>
      <c r="JQH66"/>
      <c r="JQI66"/>
      <c r="JQJ66"/>
      <c r="JQK66"/>
      <c r="JQL66"/>
      <c r="JQM66"/>
      <c r="JQN66"/>
      <c r="JQO66"/>
      <c r="JQP66"/>
      <c r="JQQ66"/>
      <c r="JQR66"/>
      <c r="JQS66"/>
      <c r="JQT66"/>
      <c r="JQU66"/>
      <c r="JQV66"/>
      <c r="JQW66"/>
      <c r="JQX66"/>
      <c r="JQY66"/>
      <c r="JQZ66"/>
      <c r="JRA66"/>
      <c r="JRB66"/>
      <c r="JRC66"/>
      <c r="JRD66"/>
      <c r="JRE66"/>
      <c r="JRF66"/>
      <c r="JRG66"/>
      <c r="JRH66"/>
      <c r="JRI66"/>
      <c r="JRJ66"/>
      <c r="JRK66"/>
      <c r="JRL66"/>
      <c r="JRM66"/>
      <c r="JRN66"/>
      <c r="JRO66"/>
      <c r="JRP66"/>
      <c r="JRQ66"/>
      <c r="JRR66"/>
      <c r="JRS66"/>
      <c r="JRT66"/>
      <c r="JRU66"/>
      <c r="JRV66"/>
      <c r="JRW66"/>
      <c r="JRX66"/>
      <c r="JRY66"/>
      <c r="JRZ66"/>
      <c r="JSA66"/>
      <c r="JSB66"/>
      <c r="JSC66"/>
      <c r="JSD66"/>
      <c r="JSE66"/>
      <c r="JSF66"/>
      <c r="JSG66"/>
      <c r="JSH66"/>
      <c r="JSI66"/>
      <c r="JSJ66"/>
      <c r="JSK66"/>
      <c r="JSL66"/>
      <c r="JSM66"/>
      <c r="JSN66"/>
      <c r="JSO66"/>
      <c r="JSP66"/>
      <c r="JSQ66"/>
      <c r="JSR66"/>
      <c r="JSS66"/>
      <c r="JST66"/>
      <c r="JSU66"/>
      <c r="JSV66"/>
      <c r="JSW66"/>
      <c r="JSX66"/>
      <c r="JSY66"/>
      <c r="JSZ66"/>
      <c r="JTA66"/>
      <c r="JTB66"/>
      <c r="JTC66"/>
      <c r="JTD66"/>
      <c r="JTE66"/>
      <c r="JTF66"/>
      <c r="JTG66"/>
      <c r="JTH66"/>
      <c r="JTI66"/>
      <c r="JTJ66"/>
      <c r="JTK66"/>
      <c r="JTL66"/>
      <c r="JTM66"/>
      <c r="JTN66"/>
      <c r="JTO66"/>
      <c r="JTP66"/>
      <c r="JTQ66"/>
      <c r="JTR66"/>
      <c r="JTS66"/>
      <c r="JTT66"/>
      <c r="JTU66"/>
      <c r="JTV66"/>
      <c r="JTW66"/>
      <c r="JTX66"/>
      <c r="JTY66"/>
      <c r="JTZ66"/>
      <c r="JUA66"/>
      <c r="JUB66"/>
      <c r="JUC66"/>
      <c r="JUD66"/>
      <c r="JUE66"/>
      <c r="JUF66"/>
      <c r="JUG66"/>
      <c r="JUH66"/>
      <c r="JUI66"/>
      <c r="JUJ66"/>
      <c r="JUK66"/>
      <c r="JUL66"/>
      <c r="JUM66"/>
      <c r="JUN66"/>
      <c r="JUO66"/>
      <c r="JUP66"/>
      <c r="JUQ66"/>
      <c r="JUR66"/>
      <c r="JUS66"/>
      <c r="JUT66"/>
      <c r="JUU66"/>
      <c r="JUV66"/>
      <c r="JUW66"/>
      <c r="JUX66"/>
      <c r="JUY66"/>
      <c r="JUZ66"/>
      <c r="JVA66"/>
      <c r="JVB66"/>
      <c r="JVC66"/>
      <c r="JVD66"/>
      <c r="JVE66"/>
      <c r="JVF66"/>
      <c r="JVG66"/>
      <c r="JVH66"/>
      <c r="JVI66"/>
      <c r="JVJ66"/>
      <c r="JVK66"/>
      <c r="JVL66"/>
      <c r="JVM66"/>
      <c r="JVN66"/>
      <c r="JVO66"/>
      <c r="JVP66"/>
      <c r="JVQ66"/>
      <c r="JVR66"/>
      <c r="JVS66"/>
      <c r="JVT66"/>
      <c r="JVU66"/>
      <c r="JVV66"/>
      <c r="JVW66"/>
      <c r="JVX66"/>
      <c r="JVY66"/>
      <c r="JVZ66"/>
      <c r="JWA66"/>
      <c r="JWB66"/>
      <c r="JWC66"/>
      <c r="JWD66"/>
      <c r="JWE66"/>
      <c r="JWF66"/>
      <c r="JWG66"/>
      <c r="JWH66"/>
      <c r="JWI66"/>
      <c r="JWJ66"/>
      <c r="JWK66"/>
      <c r="JWL66"/>
      <c r="JWM66"/>
      <c r="JWN66"/>
      <c r="JWO66"/>
      <c r="JWP66"/>
      <c r="JWQ66"/>
      <c r="JWR66"/>
      <c r="JWS66"/>
      <c r="JWT66"/>
      <c r="JWU66"/>
      <c r="JWV66"/>
      <c r="JWW66"/>
      <c r="JWX66"/>
      <c r="JWY66"/>
      <c r="JWZ66"/>
      <c r="JXA66"/>
      <c r="JXB66"/>
      <c r="JXC66"/>
      <c r="JXD66"/>
      <c r="JXE66"/>
      <c r="JXF66"/>
      <c r="JXG66"/>
      <c r="JXH66"/>
      <c r="JXI66"/>
      <c r="JXJ66"/>
      <c r="JXK66"/>
      <c r="JXL66"/>
      <c r="JXM66"/>
      <c r="JXN66"/>
      <c r="JXO66"/>
      <c r="JXP66"/>
      <c r="JXQ66"/>
      <c r="JXR66"/>
      <c r="JXS66"/>
      <c r="JXT66"/>
      <c r="JXU66"/>
      <c r="JXV66"/>
      <c r="JXW66"/>
      <c r="JXX66"/>
      <c r="JXY66"/>
      <c r="JXZ66"/>
      <c r="JYA66"/>
      <c r="JYB66"/>
      <c r="JYC66"/>
      <c r="JYD66"/>
      <c r="JYE66"/>
      <c r="JYF66"/>
      <c r="JYG66"/>
      <c r="JYH66"/>
      <c r="JYI66"/>
      <c r="JYJ66"/>
      <c r="JYK66"/>
      <c r="JYL66"/>
      <c r="JYM66"/>
      <c r="JYN66"/>
      <c r="JYO66"/>
      <c r="JYP66"/>
      <c r="JYQ66"/>
      <c r="JYR66"/>
      <c r="JYS66"/>
      <c r="JYT66"/>
      <c r="JYU66"/>
      <c r="JYV66"/>
      <c r="JYW66"/>
      <c r="JYX66"/>
      <c r="JYY66"/>
      <c r="JYZ66"/>
      <c r="JZA66"/>
      <c r="JZB66"/>
      <c r="JZC66"/>
      <c r="JZD66"/>
      <c r="JZE66"/>
      <c r="JZF66"/>
      <c r="JZG66"/>
      <c r="JZH66"/>
      <c r="JZI66"/>
      <c r="JZJ66"/>
      <c r="JZK66"/>
      <c r="JZL66"/>
      <c r="JZM66"/>
      <c r="JZN66"/>
      <c r="JZO66"/>
      <c r="JZP66"/>
      <c r="JZQ66"/>
      <c r="JZR66"/>
      <c r="JZS66"/>
      <c r="JZT66"/>
      <c r="JZU66"/>
      <c r="JZV66"/>
      <c r="JZW66"/>
      <c r="JZX66"/>
      <c r="JZY66"/>
      <c r="JZZ66"/>
      <c r="KAA66"/>
      <c r="KAB66"/>
      <c r="KAC66"/>
      <c r="KAD66"/>
      <c r="KAE66"/>
      <c r="KAF66"/>
      <c r="KAG66"/>
      <c r="KAH66"/>
      <c r="KAI66"/>
      <c r="KAJ66"/>
      <c r="KAK66"/>
      <c r="KAL66"/>
      <c r="KAM66"/>
      <c r="KAN66"/>
      <c r="KAO66"/>
      <c r="KAP66"/>
      <c r="KAQ66"/>
      <c r="KAR66"/>
      <c r="KAS66"/>
      <c r="KAT66"/>
      <c r="KAU66"/>
      <c r="KAV66"/>
      <c r="KAW66"/>
      <c r="KAX66"/>
      <c r="KAY66"/>
      <c r="KAZ66"/>
      <c r="KBA66"/>
      <c r="KBB66"/>
      <c r="KBC66"/>
      <c r="KBD66"/>
      <c r="KBE66"/>
      <c r="KBF66"/>
      <c r="KBG66"/>
      <c r="KBH66"/>
      <c r="KBI66"/>
      <c r="KBJ66"/>
      <c r="KBK66"/>
      <c r="KBL66"/>
      <c r="KBM66"/>
      <c r="KBN66"/>
      <c r="KBO66"/>
      <c r="KBP66"/>
      <c r="KBQ66"/>
      <c r="KBR66"/>
      <c r="KBS66"/>
      <c r="KBT66"/>
      <c r="KBU66"/>
      <c r="KBV66"/>
      <c r="KBW66"/>
      <c r="KBX66"/>
      <c r="KBY66"/>
      <c r="KBZ66"/>
      <c r="KCA66"/>
      <c r="KCB66"/>
      <c r="KCC66"/>
      <c r="KCD66"/>
      <c r="KCE66"/>
      <c r="KCF66"/>
      <c r="KCG66"/>
      <c r="KCH66"/>
      <c r="KCI66"/>
      <c r="KCJ66"/>
      <c r="KCK66"/>
      <c r="KCL66"/>
      <c r="KCM66"/>
      <c r="KCN66"/>
      <c r="KCO66"/>
      <c r="KCP66"/>
      <c r="KCQ66"/>
      <c r="KCR66"/>
      <c r="KCS66"/>
      <c r="KCT66"/>
      <c r="KCU66"/>
      <c r="KCV66"/>
      <c r="KCW66"/>
      <c r="KCX66"/>
      <c r="KCY66"/>
      <c r="KCZ66"/>
      <c r="KDA66"/>
      <c r="KDB66"/>
      <c r="KDC66"/>
      <c r="KDD66"/>
      <c r="KDE66"/>
      <c r="KDF66"/>
      <c r="KDG66"/>
      <c r="KDH66"/>
      <c r="KDI66"/>
      <c r="KDJ66"/>
      <c r="KDK66"/>
      <c r="KDL66"/>
      <c r="KDM66"/>
      <c r="KDN66"/>
      <c r="KDO66"/>
      <c r="KDP66"/>
      <c r="KDQ66"/>
      <c r="KDR66"/>
      <c r="KDS66"/>
      <c r="KDT66"/>
      <c r="KDU66"/>
      <c r="KDV66"/>
      <c r="KDW66"/>
      <c r="KDX66"/>
      <c r="KDY66"/>
      <c r="KDZ66"/>
      <c r="KEA66"/>
      <c r="KEB66"/>
      <c r="KEC66"/>
      <c r="KED66"/>
      <c r="KEE66"/>
      <c r="KEF66"/>
      <c r="KEG66"/>
      <c r="KEH66"/>
      <c r="KEI66"/>
      <c r="KEJ66"/>
      <c r="KEK66"/>
      <c r="KEL66"/>
      <c r="KEM66"/>
      <c r="KEN66"/>
      <c r="KEO66"/>
      <c r="KEP66"/>
      <c r="KEQ66"/>
      <c r="KER66"/>
      <c r="KES66"/>
      <c r="KET66"/>
      <c r="KEU66"/>
      <c r="KEV66"/>
      <c r="KEW66"/>
      <c r="KEX66"/>
      <c r="KEY66"/>
      <c r="KEZ66"/>
      <c r="KFA66"/>
      <c r="KFB66"/>
      <c r="KFC66"/>
      <c r="KFD66"/>
      <c r="KFE66"/>
      <c r="KFF66"/>
      <c r="KFG66"/>
      <c r="KFH66"/>
      <c r="KFI66"/>
      <c r="KFJ66"/>
      <c r="KFK66"/>
      <c r="KFL66"/>
      <c r="KFM66"/>
      <c r="KFN66"/>
      <c r="KFO66"/>
      <c r="KFP66"/>
      <c r="KFQ66"/>
      <c r="KFR66"/>
      <c r="KFS66"/>
      <c r="KFT66"/>
      <c r="KFU66"/>
      <c r="KFV66"/>
      <c r="KFW66"/>
      <c r="KFX66"/>
      <c r="KFY66"/>
      <c r="KFZ66"/>
      <c r="KGA66"/>
      <c r="KGB66"/>
      <c r="KGC66"/>
      <c r="KGD66"/>
      <c r="KGE66"/>
      <c r="KGF66"/>
      <c r="KGG66"/>
      <c r="KGH66"/>
      <c r="KGI66"/>
      <c r="KGJ66"/>
      <c r="KGK66"/>
      <c r="KGL66"/>
      <c r="KGM66"/>
      <c r="KGN66"/>
      <c r="KGO66"/>
      <c r="KGP66"/>
      <c r="KGQ66"/>
      <c r="KGR66"/>
      <c r="KGS66"/>
      <c r="KGT66"/>
      <c r="KGU66"/>
      <c r="KGV66"/>
      <c r="KGW66"/>
      <c r="KGX66"/>
      <c r="KGY66"/>
      <c r="KGZ66"/>
      <c r="KHA66"/>
      <c r="KHB66"/>
      <c r="KHC66"/>
      <c r="KHD66"/>
      <c r="KHE66"/>
      <c r="KHF66"/>
      <c r="KHG66"/>
      <c r="KHH66"/>
      <c r="KHI66"/>
      <c r="KHJ66"/>
      <c r="KHK66"/>
      <c r="KHL66"/>
      <c r="KHM66"/>
      <c r="KHN66"/>
      <c r="KHO66"/>
      <c r="KHP66"/>
      <c r="KHQ66"/>
      <c r="KHR66"/>
      <c r="KHS66"/>
      <c r="KHT66"/>
      <c r="KHU66"/>
      <c r="KHV66"/>
      <c r="KHW66"/>
      <c r="KHX66"/>
      <c r="KHY66"/>
      <c r="KHZ66"/>
      <c r="KIA66"/>
      <c r="KIB66"/>
      <c r="KIC66"/>
      <c r="KID66"/>
      <c r="KIE66"/>
      <c r="KIF66"/>
      <c r="KIG66"/>
      <c r="KIH66"/>
      <c r="KII66"/>
      <c r="KIJ66"/>
      <c r="KIK66"/>
      <c r="KIL66"/>
      <c r="KIM66"/>
      <c r="KIN66"/>
      <c r="KIO66"/>
      <c r="KIP66"/>
      <c r="KIQ66"/>
      <c r="KIR66"/>
      <c r="KIS66"/>
      <c r="KIT66"/>
      <c r="KIU66"/>
      <c r="KIV66"/>
      <c r="KIW66"/>
      <c r="KIX66"/>
      <c r="KIY66"/>
      <c r="KIZ66"/>
      <c r="KJA66"/>
      <c r="KJB66"/>
      <c r="KJC66"/>
      <c r="KJD66"/>
      <c r="KJE66"/>
      <c r="KJF66"/>
      <c r="KJG66"/>
      <c r="KJH66"/>
      <c r="KJI66"/>
      <c r="KJJ66"/>
      <c r="KJK66"/>
      <c r="KJL66"/>
      <c r="KJM66"/>
      <c r="KJN66"/>
      <c r="KJO66"/>
      <c r="KJP66"/>
      <c r="KJQ66"/>
      <c r="KJR66"/>
      <c r="KJS66"/>
      <c r="KJT66"/>
      <c r="KJU66"/>
      <c r="KJV66"/>
      <c r="KJW66"/>
      <c r="KJX66"/>
      <c r="KJY66"/>
      <c r="KJZ66"/>
      <c r="KKA66"/>
      <c r="KKB66"/>
      <c r="KKC66"/>
      <c r="KKD66"/>
      <c r="KKE66"/>
      <c r="KKF66"/>
      <c r="KKG66"/>
      <c r="KKH66"/>
      <c r="KKI66"/>
      <c r="KKJ66"/>
      <c r="KKK66"/>
      <c r="KKL66"/>
      <c r="KKM66"/>
      <c r="KKN66"/>
      <c r="KKO66"/>
      <c r="KKP66"/>
      <c r="KKQ66"/>
      <c r="KKR66"/>
      <c r="KKS66"/>
      <c r="KKT66"/>
      <c r="KKU66"/>
      <c r="KKV66"/>
      <c r="KKW66"/>
      <c r="KKX66"/>
      <c r="KKY66"/>
      <c r="KKZ66"/>
      <c r="KLA66"/>
      <c r="KLB66"/>
      <c r="KLC66"/>
      <c r="KLD66"/>
      <c r="KLE66"/>
      <c r="KLF66"/>
      <c r="KLG66"/>
      <c r="KLH66"/>
      <c r="KLI66"/>
      <c r="KLJ66"/>
      <c r="KLK66"/>
      <c r="KLL66"/>
      <c r="KLM66"/>
      <c r="KLN66"/>
      <c r="KLO66"/>
      <c r="KLP66"/>
      <c r="KLQ66"/>
      <c r="KLR66"/>
      <c r="KLS66"/>
      <c r="KLT66"/>
      <c r="KLU66"/>
      <c r="KLV66"/>
      <c r="KLW66"/>
      <c r="KLX66"/>
      <c r="KLY66"/>
      <c r="KLZ66"/>
      <c r="KMA66"/>
      <c r="KMB66"/>
      <c r="KMC66"/>
      <c r="KMD66"/>
      <c r="KME66"/>
      <c r="KMF66"/>
      <c r="KMG66"/>
      <c r="KMH66"/>
      <c r="KMI66"/>
      <c r="KMJ66"/>
      <c r="KMK66"/>
      <c r="KML66"/>
      <c r="KMM66"/>
      <c r="KMN66"/>
      <c r="KMO66"/>
      <c r="KMP66"/>
      <c r="KMQ66"/>
      <c r="KMR66"/>
      <c r="KMS66"/>
      <c r="KMT66"/>
      <c r="KMU66"/>
      <c r="KMV66"/>
      <c r="KMW66"/>
      <c r="KMX66"/>
      <c r="KMY66"/>
      <c r="KMZ66"/>
      <c r="KNA66"/>
      <c r="KNB66"/>
      <c r="KNC66"/>
      <c r="KND66"/>
      <c r="KNE66"/>
      <c r="KNF66"/>
      <c r="KNG66"/>
      <c r="KNH66"/>
      <c r="KNI66"/>
      <c r="KNJ66"/>
      <c r="KNK66"/>
      <c r="KNL66"/>
      <c r="KNM66"/>
      <c r="KNN66"/>
      <c r="KNO66"/>
      <c r="KNP66"/>
      <c r="KNQ66"/>
      <c r="KNR66"/>
      <c r="KNS66"/>
      <c r="KNT66"/>
      <c r="KNU66"/>
      <c r="KNV66"/>
      <c r="KNW66"/>
      <c r="KNX66"/>
      <c r="KNY66"/>
      <c r="KNZ66"/>
      <c r="KOA66"/>
      <c r="KOB66"/>
      <c r="KOC66"/>
      <c r="KOD66"/>
      <c r="KOE66"/>
      <c r="KOF66"/>
      <c r="KOG66"/>
      <c r="KOH66"/>
      <c r="KOI66"/>
      <c r="KOJ66"/>
      <c r="KOK66"/>
      <c r="KOL66"/>
      <c r="KOM66"/>
      <c r="KON66"/>
      <c r="KOO66"/>
      <c r="KOP66"/>
      <c r="KOQ66"/>
      <c r="KOR66"/>
      <c r="KOS66"/>
      <c r="KOT66"/>
      <c r="KOU66"/>
      <c r="KOV66"/>
      <c r="KOW66"/>
      <c r="KOX66"/>
      <c r="KOY66"/>
      <c r="KOZ66"/>
      <c r="KPA66"/>
      <c r="KPB66"/>
      <c r="KPC66"/>
      <c r="KPD66"/>
      <c r="KPE66"/>
      <c r="KPF66"/>
      <c r="KPG66"/>
      <c r="KPH66"/>
      <c r="KPI66"/>
      <c r="KPJ66"/>
      <c r="KPK66"/>
      <c r="KPL66"/>
      <c r="KPM66"/>
      <c r="KPN66"/>
      <c r="KPO66"/>
      <c r="KPP66"/>
      <c r="KPQ66"/>
      <c r="KPR66"/>
      <c r="KPS66"/>
      <c r="KPT66"/>
      <c r="KPU66"/>
      <c r="KPV66"/>
      <c r="KPW66"/>
      <c r="KPX66"/>
      <c r="KPY66"/>
      <c r="KPZ66"/>
      <c r="KQA66"/>
      <c r="KQB66"/>
      <c r="KQC66"/>
      <c r="KQD66"/>
      <c r="KQE66"/>
      <c r="KQF66"/>
      <c r="KQG66"/>
      <c r="KQH66"/>
      <c r="KQI66"/>
      <c r="KQJ66"/>
      <c r="KQK66"/>
      <c r="KQL66"/>
      <c r="KQM66"/>
      <c r="KQN66"/>
      <c r="KQO66"/>
      <c r="KQP66"/>
      <c r="KQQ66"/>
      <c r="KQR66"/>
      <c r="KQS66"/>
      <c r="KQT66"/>
      <c r="KQU66"/>
      <c r="KQV66"/>
      <c r="KQW66"/>
      <c r="KQX66"/>
      <c r="KQY66"/>
      <c r="KQZ66"/>
      <c r="KRA66"/>
      <c r="KRB66"/>
      <c r="KRC66"/>
      <c r="KRD66"/>
      <c r="KRE66"/>
      <c r="KRF66"/>
      <c r="KRG66"/>
      <c r="KRH66"/>
      <c r="KRI66"/>
      <c r="KRJ66"/>
      <c r="KRK66"/>
      <c r="KRL66"/>
      <c r="KRM66"/>
      <c r="KRN66"/>
      <c r="KRO66"/>
      <c r="KRP66"/>
      <c r="KRQ66"/>
      <c r="KRR66"/>
      <c r="KRS66"/>
      <c r="KRT66"/>
      <c r="KRU66"/>
      <c r="KRV66"/>
      <c r="KRW66"/>
      <c r="KRX66"/>
      <c r="KRY66"/>
      <c r="KRZ66"/>
      <c r="KSA66"/>
      <c r="KSB66"/>
      <c r="KSC66"/>
      <c r="KSD66"/>
      <c r="KSE66"/>
      <c r="KSF66"/>
      <c r="KSG66"/>
      <c r="KSH66"/>
      <c r="KSI66"/>
      <c r="KSJ66"/>
      <c r="KSK66"/>
      <c r="KSL66"/>
      <c r="KSM66"/>
      <c r="KSN66"/>
      <c r="KSO66"/>
      <c r="KSP66"/>
      <c r="KSQ66"/>
      <c r="KSR66"/>
      <c r="KSS66"/>
      <c r="KST66"/>
      <c r="KSU66"/>
      <c r="KSV66"/>
      <c r="KSW66"/>
      <c r="KSX66"/>
      <c r="KSY66"/>
      <c r="KSZ66"/>
      <c r="KTA66"/>
      <c r="KTB66"/>
      <c r="KTC66"/>
      <c r="KTD66"/>
      <c r="KTE66"/>
      <c r="KTF66"/>
      <c r="KTG66"/>
      <c r="KTH66"/>
      <c r="KTI66"/>
      <c r="KTJ66"/>
      <c r="KTK66"/>
      <c r="KTL66"/>
      <c r="KTM66"/>
      <c r="KTN66"/>
      <c r="KTO66"/>
      <c r="KTP66"/>
      <c r="KTQ66"/>
      <c r="KTR66"/>
      <c r="KTS66"/>
      <c r="KTT66"/>
      <c r="KTU66"/>
      <c r="KTV66"/>
      <c r="KTW66"/>
      <c r="KTX66"/>
      <c r="KTY66"/>
      <c r="KTZ66"/>
      <c r="KUA66"/>
      <c r="KUB66"/>
      <c r="KUC66"/>
      <c r="KUD66"/>
      <c r="KUE66"/>
      <c r="KUF66"/>
      <c r="KUG66"/>
      <c r="KUH66"/>
      <c r="KUI66"/>
      <c r="KUJ66"/>
      <c r="KUK66"/>
      <c r="KUL66"/>
      <c r="KUM66"/>
      <c r="KUN66"/>
      <c r="KUO66"/>
      <c r="KUP66"/>
      <c r="KUQ66"/>
      <c r="KUR66"/>
      <c r="KUS66"/>
      <c r="KUT66"/>
      <c r="KUU66"/>
      <c r="KUV66"/>
      <c r="KUW66"/>
      <c r="KUX66"/>
      <c r="KUY66"/>
      <c r="KUZ66"/>
      <c r="KVA66"/>
      <c r="KVB66"/>
      <c r="KVC66"/>
      <c r="KVD66"/>
      <c r="KVE66"/>
      <c r="KVF66"/>
      <c r="KVG66"/>
      <c r="KVH66"/>
      <c r="KVI66"/>
      <c r="KVJ66"/>
      <c r="KVK66"/>
      <c r="KVL66"/>
      <c r="KVM66"/>
      <c r="KVN66"/>
      <c r="KVO66"/>
      <c r="KVP66"/>
      <c r="KVQ66"/>
      <c r="KVR66"/>
      <c r="KVS66"/>
      <c r="KVT66"/>
      <c r="KVU66"/>
      <c r="KVV66"/>
      <c r="KVW66"/>
      <c r="KVX66"/>
      <c r="KVY66"/>
      <c r="KVZ66"/>
      <c r="KWA66"/>
      <c r="KWB66"/>
      <c r="KWC66"/>
      <c r="KWD66"/>
      <c r="KWE66"/>
      <c r="KWF66"/>
      <c r="KWG66"/>
      <c r="KWH66"/>
      <c r="KWI66"/>
      <c r="KWJ66"/>
      <c r="KWK66"/>
      <c r="KWL66"/>
      <c r="KWM66"/>
      <c r="KWN66"/>
      <c r="KWO66"/>
      <c r="KWP66"/>
      <c r="KWQ66"/>
      <c r="KWR66"/>
      <c r="KWS66"/>
      <c r="KWT66"/>
      <c r="KWU66"/>
      <c r="KWV66"/>
      <c r="KWW66"/>
      <c r="KWX66"/>
      <c r="KWY66"/>
      <c r="KWZ66"/>
      <c r="KXA66"/>
      <c r="KXB66"/>
      <c r="KXC66"/>
      <c r="KXD66"/>
      <c r="KXE66"/>
      <c r="KXF66"/>
      <c r="KXG66"/>
      <c r="KXH66"/>
      <c r="KXI66"/>
      <c r="KXJ66"/>
      <c r="KXK66"/>
      <c r="KXL66"/>
      <c r="KXM66"/>
      <c r="KXN66"/>
      <c r="KXO66"/>
      <c r="KXP66"/>
      <c r="KXQ66"/>
      <c r="KXR66"/>
      <c r="KXS66"/>
      <c r="KXT66"/>
      <c r="KXU66"/>
      <c r="KXV66"/>
      <c r="KXW66"/>
      <c r="KXX66"/>
      <c r="KXY66"/>
      <c r="KXZ66"/>
      <c r="KYA66"/>
      <c r="KYB66"/>
      <c r="KYC66"/>
      <c r="KYD66"/>
      <c r="KYE66"/>
      <c r="KYF66"/>
      <c r="KYG66"/>
      <c r="KYH66"/>
      <c r="KYI66"/>
      <c r="KYJ66"/>
      <c r="KYK66"/>
      <c r="KYL66"/>
      <c r="KYM66"/>
      <c r="KYN66"/>
      <c r="KYO66"/>
      <c r="KYP66"/>
      <c r="KYQ66"/>
      <c r="KYR66"/>
      <c r="KYS66"/>
      <c r="KYT66"/>
      <c r="KYU66"/>
      <c r="KYV66"/>
      <c r="KYW66"/>
      <c r="KYX66"/>
      <c r="KYY66"/>
      <c r="KYZ66"/>
      <c r="KZA66"/>
      <c r="KZB66"/>
      <c r="KZC66"/>
      <c r="KZD66"/>
      <c r="KZE66"/>
      <c r="KZF66"/>
      <c r="KZG66"/>
      <c r="KZH66"/>
      <c r="KZI66"/>
      <c r="KZJ66"/>
      <c r="KZK66"/>
      <c r="KZL66"/>
      <c r="KZM66"/>
      <c r="KZN66"/>
      <c r="KZO66"/>
      <c r="KZP66"/>
      <c r="KZQ66"/>
      <c r="KZR66"/>
      <c r="KZS66"/>
      <c r="KZT66"/>
      <c r="KZU66"/>
      <c r="KZV66"/>
      <c r="KZW66"/>
      <c r="KZX66"/>
      <c r="KZY66"/>
      <c r="KZZ66"/>
      <c r="LAA66"/>
      <c r="LAB66"/>
      <c r="LAC66"/>
      <c r="LAD66"/>
      <c r="LAE66"/>
      <c r="LAF66"/>
      <c r="LAG66"/>
      <c r="LAH66"/>
      <c r="LAI66"/>
      <c r="LAJ66"/>
      <c r="LAK66"/>
      <c r="LAL66"/>
      <c r="LAM66"/>
      <c r="LAN66"/>
      <c r="LAO66"/>
      <c r="LAP66"/>
      <c r="LAQ66"/>
      <c r="LAR66"/>
      <c r="LAS66"/>
      <c r="LAT66"/>
      <c r="LAU66"/>
      <c r="LAV66"/>
      <c r="LAW66"/>
      <c r="LAX66"/>
      <c r="LAY66"/>
      <c r="LAZ66"/>
      <c r="LBA66"/>
      <c r="LBB66"/>
      <c r="LBC66"/>
      <c r="LBD66"/>
      <c r="LBE66"/>
      <c r="LBF66"/>
      <c r="LBG66"/>
      <c r="LBH66"/>
      <c r="LBI66"/>
      <c r="LBJ66"/>
      <c r="LBK66"/>
      <c r="LBL66"/>
      <c r="LBM66"/>
      <c r="LBN66"/>
      <c r="LBO66"/>
      <c r="LBP66"/>
      <c r="LBQ66"/>
      <c r="LBR66"/>
      <c r="LBS66"/>
      <c r="LBT66"/>
      <c r="LBU66"/>
      <c r="LBV66"/>
      <c r="LBW66"/>
      <c r="LBX66"/>
      <c r="LBY66"/>
      <c r="LBZ66"/>
      <c r="LCA66"/>
      <c r="LCB66"/>
      <c r="LCC66"/>
      <c r="LCD66"/>
      <c r="LCE66"/>
      <c r="LCF66"/>
      <c r="LCG66"/>
      <c r="LCH66"/>
      <c r="LCI66"/>
      <c r="LCJ66"/>
      <c r="LCK66"/>
      <c r="LCL66"/>
      <c r="LCM66"/>
      <c r="LCN66"/>
      <c r="LCO66"/>
      <c r="LCP66"/>
      <c r="LCQ66"/>
      <c r="LCR66"/>
      <c r="LCS66"/>
      <c r="LCT66"/>
      <c r="LCU66"/>
      <c r="LCV66"/>
      <c r="LCW66"/>
      <c r="LCX66"/>
      <c r="LCY66"/>
      <c r="LCZ66"/>
      <c r="LDA66"/>
      <c r="LDB66"/>
      <c r="LDC66"/>
      <c r="LDD66"/>
      <c r="LDE66"/>
      <c r="LDF66"/>
      <c r="LDG66"/>
      <c r="LDH66"/>
      <c r="LDI66"/>
      <c r="LDJ66"/>
      <c r="LDK66"/>
      <c r="LDL66"/>
      <c r="LDM66"/>
      <c r="LDN66"/>
      <c r="LDO66"/>
      <c r="LDP66"/>
      <c r="LDQ66"/>
      <c r="LDR66"/>
      <c r="LDS66"/>
      <c r="LDT66"/>
      <c r="LDU66"/>
      <c r="LDV66"/>
      <c r="LDW66"/>
      <c r="LDX66"/>
      <c r="LDY66"/>
      <c r="LDZ66"/>
      <c r="LEA66"/>
      <c r="LEB66"/>
      <c r="LEC66"/>
      <c r="LED66"/>
      <c r="LEE66"/>
      <c r="LEF66"/>
      <c r="LEG66"/>
      <c r="LEH66"/>
      <c r="LEI66"/>
      <c r="LEJ66"/>
      <c r="LEK66"/>
      <c r="LEL66"/>
      <c r="LEM66"/>
      <c r="LEN66"/>
      <c r="LEO66"/>
      <c r="LEP66"/>
      <c r="LEQ66"/>
      <c r="LER66"/>
      <c r="LES66"/>
      <c r="LET66"/>
      <c r="LEU66"/>
      <c r="LEV66"/>
      <c r="LEW66"/>
      <c r="LEX66"/>
      <c r="LEY66"/>
      <c r="LEZ66"/>
      <c r="LFA66"/>
      <c r="LFB66"/>
      <c r="LFC66"/>
      <c r="LFD66"/>
      <c r="LFE66"/>
      <c r="LFF66"/>
      <c r="LFG66"/>
      <c r="LFH66"/>
      <c r="LFI66"/>
      <c r="LFJ66"/>
      <c r="LFK66"/>
      <c r="LFL66"/>
      <c r="LFM66"/>
      <c r="LFN66"/>
      <c r="LFO66"/>
      <c r="LFP66"/>
      <c r="LFQ66"/>
      <c r="LFR66"/>
      <c r="LFS66"/>
      <c r="LFT66"/>
      <c r="LFU66"/>
      <c r="LFV66"/>
      <c r="LFW66"/>
      <c r="LFX66"/>
      <c r="LFY66"/>
      <c r="LFZ66"/>
      <c r="LGA66"/>
      <c r="LGB66"/>
      <c r="LGC66"/>
      <c r="LGD66"/>
      <c r="LGE66"/>
      <c r="LGF66"/>
      <c r="LGG66"/>
      <c r="LGH66"/>
      <c r="LGI66"/>
      <c r="LGJ66"/>
      <c r="LGK66"/>
      <c r="LGL66"/>
      <c r="LGM66"/>
      <c r="LGN66"/>
      <c r="LGO66"/>
      <c r="LGP66"/>
      <c r="LGQ66"/>
      <c r="LGR66"/>
      <c r="LGS66"/>
      <c r="LGT66"/>
      <c r="LGU66"/>
      <c r="LGV66"/>
      <c r="LGW66"/>
      <c r="LGX66"/>
      <c r="LGY66"/>
      <c r="LGZ66"/>
      <c r="LHA66"/>
      <c r="LHB66"/>
      <c r="LHC66"/>
      <c r="LHD66"/>
      <c r="LHE66"/>
      <c r="LHF66"/>
      <c r="LHG66"/>
      <c r="LHH66"/>
      <c r="LHI66"/>
      <c r="LHJ66"/>
      <c r="LHK66"/>
      <c r="LHL66"/>
      <c r="LHM66"/>
      <c r="LHN66"/>
      <c r="LHO66"/>
      <c r="LHP66"/>
      <c r="LHQ66"/>
      <c r="LHR66"/>
      <c r="LHS66"/>
      <c r="LHT66"/>
      <c r="LHU66"/>
      <c r="LHV66"/>
      <c r="LHW66"/>
      <c r="LHX66"/>
      <c r="LHY66"/>
      <c r="LHZ66"/>
      <c r="LIA66"/>
      <c r="LIB66"/>
      <c r="LIC66"/>
      <c r="LID66"/>
      <c r="LIE66"/>
      <c r="LIF66"/>
      <c r="LIG66"/>
      <c r="LIH66"/>
      <c r="LII66"/>
      <c r="LIJ66"/>
      <c r="LIK66"/>
      <c r="LIL66"/>
      <c r="LIM66"/>
      <c r="LIN66"/>
      <c r="LIO66"/>
      <c r="LIP66"/>
      <c r="LIQ66"/>
      <c r="LIR66"/>
      <c r="LIS66"/>
      <c r="LIT66"/>
      <c r="LIU66"/>
      <c r="LIV66"/>
      <c r="LIW66"/>
      <c r="LIX66"/>
      <c r="LIY66"/>
      <c r="LIZ66"/>
      <c r="LJA66"/>
      <c r="LJB66"/>
      <c r="LJC66"/>
      <c r="LJD66"/>
      <c r="LJE66"/>
      <c r="LJF66"/>
      <c r="LJG66"/>
      <c r="LJH66"/>
      <c r="LJI66"/>
      <c r="LJJ66"/>
      <c r="LJK66"/>
      <c r="LJL66"/>
      <c r="LJM66"/>
      <c r="LJN66"/>
      <c r="LJO66"/>
      <c r="LJP66"/>
      <c r="LJQ66"/>
      <c r="LJR66"/>
      <c r="LJS66"/>
      <c r="LJT66"/>
      <c r="LJU66"/>
      <c r="LJV66"/>
      <c r="LJW66"/>
      <c r="LJX66"/>
      <c r="LJY66"/>
      <c r="LJZ66"/>
      <c r="LKA66"/>
      <c r="LKB66"/>
      <c r="LKC66"/>
      <c r="LKD66"/>
      <c r="LKE66"/>
      <c r="LKF66"/>
      <c r="LKG66"/>
      <c r="LKH66"/>
      <c r="LKI66"/>
      <c r="LKJ66"/>
      <c r="LKK66"/>
      <c r="LKL66"/>
      <c r="LKM66"/>
      <c r="LKN66"/>
      <c r="LKO66"/>
      <c r="LKP66"/>
      <c r="LKQ66"/>
      <c r="LKR66"/>
      <c r="LKS66"/>
      <c r="LKT66"/>
      <c r="LKU66"/>
      <c r="LKV66"/>
      <c r="LKW66"/>
      <c r="LKX66"/>
      <c r="LKY66"/>
      <c r="LKZ66"/>
      <c r="LLA66"/>
      <c r="LLB66"/>
      <c r="LLC66"/>
      <c r="LLD66"/>
      <c r="LLE66"/>
      <c r="LLF66"/>
      <c r="LLG66"/>
      <c r="LLH66"/>
      <c r="LLI66"/>
      <c r="LLJ66"/>
      <c r="LLK66"/>
      <c r="LLL66"/>
      <c r="LLM66"/>
      <c r="LLN66"/>
      <c r="LLO66"/>
      <c r="LLP66"/>
      <c r="LLQ66"/>
      <c r="LLR66"/>
      <c r="LLS66"/>
      <c r="LLT66"/>
      <c r="LLU66"/>
      <c r="LLV66"/>
      <c r="LLW66"/>
      <c r="LLX66"/>
      <c r="LLY66"/>
      <c r="LLZ66"/>
      <c r="LMA66"/>
      <c r="LMB66"/>
      <c r="LMC66"/>
      <c r="LMD66"/>
      <c r="LME66"/>
      <c r="LMF66"/>
      <c r="LMG66"/>
      <c r="LMH66"/>
      <c r="LMI66"/>
      <c r="LMJ66"/>
      <c r="LMK66"/>
      <c r="LML66"/>
      <c r="LMM66"/>
      <c r="LMN66"/>
      <c r="LMO66"/>
      <c r="LMP66"/>
      <c r="LMQ66"/>
      <c r="LMR66"/>
      <c r="LMS66"/>
      <c r="LMT66"/>
      <c r="LMU66"/>
      <c r="LMV66"/>
      <c r="LMW66"/>
      <c r="LMX66"/>
      <c r="LMY66"/>
      <c r="LMZ66"/>
      <c r="LNA66"/>
      <c r="LNB66"/>
      <c r="LNC66"/>
      <c r="LND66"/>
      <c r="LNE66"/>
      <c r="LNF66"/>
      <c r="LNG66"/>
      <c r="LNH66"/>
      <c r="LNI66"/>
      <c r="LNJ66"/>
      <c r="LNK66"/>
      <c r="LNL66"/>
      <c r="LNM66"/>
      <c r="LNN66"/>
      <c r="LNO66"/>
      <c r="LNP66"/>
      <c r="LNQ66"/>
      <c r="LNR66"/>
      <c r="LNS66"/>
      <c r="LNT66"/>
      <c r="LNU66"/>
      <c r="LNV66"/>
      <c r="LNW66"/>
      <c r="LNX66"/>
      <c r="LNY66"/>
      <c r="LNZ66"/>
      <c r="LOA66"/>
      <c r="LOB66"/>
      <c r="LOC66"/>
      <c r="LOD66"/>
      <c r="LOE66"/>
      <c r="LOF66"/>
      <c r="LOG66"/>
      <c r="LOH66"/>
      <c r="LOI66"/>
      <c r="LOJ66"/>
      <c r="LOK66"/>
      <c r="LOL66"/>
      <c r="LOM66"/>
      <c r="LON66"/>
      <c r="LOO66"/>
      <c r="LOP66"/>
      <c r="LOQ66"/>
      <c r="LOR66"/>
      <c r="LOS66"/>
      <c r="LOT66"/>
      <c r="LOU66"/>
      <c r="LOV66"/>
      <c r="LOW66"/>
      <c r="LOX66"/>
      <c r="LOY66"/>
      <c r="LOZ66"/>
      <c r="LPA66"/>
      <c r="LPB66"/>
      <c r="LPC66"/>
      <c r="LPD66"/>
      <c r="LPE66"/>
      <c r="LPF66"/>
      <c r="LPG66"/>
      <c r="LPH66"/>
      <c r="LPI66"/>
      <c r="LPJ66"/>
      <c r="LPK66"/>
      <c r="LPL66"/>
      <c r="LPM66"/>
      <c r="LPN66"/>
      <c r="LPO66"/>
      <c r="LPP66"/>
      <c r="LPQ66"/>
      <c r="LPR66"/>
      <c r="LPS66"/>
      <c r="LPT66"/>
      <c r="LPU66"/>
      <c r="LPV66"/>
      <c r="LPW66"/>
      <c r="LPX66"/>
      <c r="LPY66"/>
      <c r="LPZ66"/>
      <c r="LQA66"/>
      <c r="LQB66"/>
      <c r="LQC66"/>
      <c r="LQD66"/>
      <c r="LQE66"/>
      <c r="LQF66"/>
      <c r="LQG66"/>
      <c r="LQH66"/>
      <c r="LQI66"/>
      <c r="LQJ66"/>
      <c r="LQK66"/>
      <c r="LQL66"/>
      <c r="LQM66"/>
      <c r="LQN66"/>
      <c r="LQO66"/>
      <c r="LQP66"/>
      <c r="LQQ66"/>
      <c r="LQR66"/>
      <c r="LQS66"/>
      <c r="LQT66"/>
      <c r="LQU66"/>
      <c r="LQV66"/>
      <c r="LQW66"/>
      <c r="LQX66"/>
      <c r="LQY66"/>
      <c r="LQZ66"/>
      <c r="LRA66"/>
      <c r="LRB66"/>
      <c r="LRC66"/>
      <c r="LRD66"/>
      <c r="LRE66"/>
      <c r="LRF66"/>
      <c r="LRG66"/>
      <c r="LRH66"/>
      <c r="LRI66"/>
      <c r="LRJ66"/>
      <c r="LRK66"/>
      <c r="LRL66"/>
      <c r="LRM66"/>
      <c r="LRN66"/>
      <c r="LRO66"/>
      <c r="LRP66"/>
      <c r="LRQ66"/>
      <c r="LRR66"/>
      <c r="LRS66"/>
      <c r="LRT66"/>
      <c r="LRU66"/>
      <c r="LRV66"/>
      <c r="LRW66"/>
      <c r="LRX66"/>
      <c r="LRY66"/>
      <c r="LRZ66"/>
      <c r="LSA66"/>
      <c r="LSB66"/>
      <c r="LSC66"/>
      <c r="LSD66"/>
      <c r="LSE66"/>
      <c r="LSF66"/>
      <c r="LSG66"/>
      <c r="LSH66"/>
      <c r="LSI66"/>
      <c r="LSJ66"/>
      <c r="LSK66"/>
      <c r="LSL66"/>
      <c r="LSM66"/>
      <c r="LSN66"/>
      <c r="LSO66"/>
      <c r="LSP66"/>
      <c r="LSQ66"/>
      <c r="LSR66"/>
      <c r="LSS66"/>
      <c r="LST66"/>
      <c r="LSU66"/>
      <c r="LSV66"/>
      <c r="LSW66"/>
      <c r="LSX66"/>
      <c r="LSY66"/>
      <c r="LSZ66"/>
      <c r="LTA66"/>
      <c r="LTB66"/>
      <c r="LTC66"/>
      <c r="LTD66"/>
      <c r="LTE66"/>
      <c r="LTF66"/>
      <c r="LTG66"/>
      <c r="LTH66"/>
      <c r="LTI66"/>
      <c r="LTJ66"/>
      <c r="LTK66"/>
      <c r="LTL66"/>
      <c r="LTM66"/>
      <c r="LTN66"/>
      <c r="LTO66"/>
      <c r="LTP66"/>
      <c r="LTQ66"/>
      <c r="LTR66"/>
      <c r="LTS66"/>
      <c r="LTT66"/>
      <c r="LTU66"/>
      <c r="LTV66"/>
      <c r="LTW66"/>
      <c r="LTX66"/>
      <c r="LTY66"/>
      <c r="LTZ66"/>
      <c r="LUA66"/>
      <c r="LUB66"/>
      <c r="LUC66"/>
      <c r="LUD66"/>
      <c r="LUE66"/>
      <c r="LUF66"/>
      <c r="LUG66"/>
      <c r="LUH66"/>
      <c r="LUI66"/>
      <c r="LUJ66"/>
      <c r="LUK66"/>
      <c r="LUL66"/>
      <c r="LUM66"/>
      <c r="LUN66"/>
      <c r="LUO66"/>
      <c r="LUP66"/>
      <c r="LUQ66"/>
      <c r="LUR66"/>
      <c r="LUS66"/>
      <c r="LUT66"/>
      <c r="LUU66"/>
      <c r="LUV66"/>
      <c r="LUW66"/>
      <c r="LUX66"/>
      <c r="LUY66"/>
      <c r="LUZ66"/>
      <c r="LVA66"/>
      <c r="LVB66"/>
      <c r="LVC66"/>
      <c r="LVD66"/>
      <c r="LVE66"/>
      <c r="LVF66"/>
      <c r="LVG66"/>
      <c r="LVH66"/>
      <c r="LVI66"/>
      <c r="LVJ66"/>
      <c r="LVK66"/>
      <c r="LVL66"/>
      <c r="LVM66"/>
      <c r="LVN66"/>
      <c r="LVO66"/>
      <c r="LVP66"/>
      <c r="LVQ66"/>
      <c r="LVR66"/>
      <c r="LVS66"/>
      <c r="LVT66"/>
      <c r="LVU66"/>
      <c r="LVV66"/>
      <c r="LVW66"/>
      <c r="LVX66"/>
      <c r="LVY66"/>
      <c r="LVZ66"/>
      <c r="LWA66"/>
      <c r="LWB66"/>
      <c r="LWC66"/>
      <c r="LWD66"/>
      <c r="LWE66"/>
      <c r="LWF66"/>
      <c r="LWG66"/>
      <c r="LWH66"/>
      <c r="LWI66"/>
      <c r="LWJ66"/>
      <c r="LWK66"/>
      <c r="LWL66"/>
      <c r="LWM66"/>
      <c r="LWN66"/>
      <c r="LWO66"/>
      <c r="LWP66"/>
      <c r="LWQ66"/>
      <c r="LWR66"/>
      <c r="LWS66"/>
      <c r="LWT66"/>
      <c r="LWU66"/>
      <c r="LWV66"/>
      <c r="LWW66"/>
      <c r="LWX66"/>
      <c r="LWY66"/>
      <c r="LWZ66"/>
      <c r="LXA66"/>
      <c r="LXB66"/>
      <c r="LXC66"/>
      <c r="LXD66"/>
      <c r="LXE66"/>
      <c r="LXF66"/>
      <c r="LXG66"/>
      <c r="LXH66"/>
      <c r="LXI66"/>
      <c r="LXJ66"/>
      <c r="LXK66"/>
      <c r="LXL66"/>
      <c r="LXM66"/>
      <c r="LXN66"/>
      <c r="LXO66"/>
      <c r="LXP66"/>
      <c r="LXQ66"/>
      <c r="LXR66"/>
      <c r="LXS66"/>
      <c r="LXT66"/>
      <c r="LXU66"/>
      <c r="LXV66"/>
      <c r="LXW66"/>
      <c r="LXX66"/>
      <c r="LXY66"/>
      <c r="LXZ66"/>
      <c r="LYA66"/>
      <c r="LYB66"/>
      <c r="LYC66"/>
      <c r="LYD66"/>
      <c r="LYE66"/>
      <c r="LYF66"/>
      <c r="LYG66"/>
      <c r="LYH66"/>
      <c r="LYI66"/>
      <c r="LYJ66"/>
      <c r="LYK66"/>
      <c r="LYL66"/>
      <c r="LYM66"/>
      <c r="LYN66"/>
      <c r="LYO66"/>
      <c r="LYP66"/>
      <c r="LYQ66"/>
      <c r="LYR66"/>
      <c r="LYS66"/>
      <c r="LYT66"/>
      <c r="LYU66"/>
      <c r="LYV66"/>
      <c r="LYW66"/>
      <c r="LYX66"/>
      <c r="LYY66"/>
      <c r="LYZ66"/>
      <c r="LZA66"/>
      <c r="LZB66"/>
      <c r="LZC66"/>
      <c r="LZD66"/>
      <c r="LZE66"/>
      <c r="LZF66"/>
      <c r="LZG66"/>
      <c r="LZH66"/>
      <c r="LZI66"/>
      <c r="LZJ66"/>
      <c r="LZK66"/>
      <c r="LZL66"/>
      <c r="LZM66"/>
      <c r="LZN66"/>
      <c r="LZO66"/>
      <c r="LZP66"/>
      <c r="LZQ66"/>
      <c r="LZR66"/>
      <c r="LZS66"/>
      <c r="LZT66"/>
      <c r="LZU66"/>
      <c r="LZV66"/>
      <c r="LZW66"/>
      <c r="LZX66"/>
      <c r="LZY66"/>
      <c r="LZZ66"/>
      <c r="MAA66"/>
      <c r="MAB66"/>
      <c r="MAC66"/>
      <c r="MAD66"/>
      <c r="MAE66"/>
      <c r="MAF66"/>
      <c r="MAG66"/>
      <c r="MAH66"/>
      <c r="MAI66"/>
      <c r="MAJ66"/>
      <c r="MAK66"/>
      <c r="MAL66"/>
      <c r="MAM66"/>
      <c r="MAN66"/>
      <c r="MAO66"/>
      <c r="MAP66"/>
      <c r="MAQ66"/>
      <c r="MAR66"/>
      <c r="MAS66"/>
      <c r="MAT66"/>
      <c r="MAU66"/>
      <c r="MAV66"/>
      <c r="MAW66"/>
      <c r="MAX66"/>
      <c r="MAY66"/>
      <c r="MAZ66"/>
      <c r="MBA66"/>
      <c r="MBB66"/>
      <c r="MBC66"/>
      <c r="MBD66"/>
      <c r="MBE66"/>
      <c r="MBF66"/>
      <c r="MBG66"/>
      <c r="MBH66"/>
      <c r="MBI66"/>
      <c r="MBJ66"/>
      <c r="MBK66"/>
      <c r="MBL66"/>
      <c r="MBM66"/>
      <c r="MBN66"/>
      <c r="MBO66"/>
      <c r="MBP66"/>
      <c r="MBQ66"/>
      <c r="MBR66"/>
      <c r="MBS66"/>
      <c r="MBT66"/>
      <c r="MBU66"/>
      <c r="MBV66"/>
      <c r="MBW66"/>
      <c r="MBX66"/>
      <c r="MBY66"/>
      <c r="MBZ66"/>
      <c r="MCA66"/>
      <c r="MCB66"/>
      <c r="MCC66"/>
      <c r="MCD66"/>
      <c r="MCE66"/>
      <c r="MCF66"/>
      <c r="MCG66"/>
      <c r="MCH66"/>
      <c r="MCI66"/>
      <c r="MCJ66"/>
      <c r="MCK66"/>
      <c r="MCL66"/>
      <c r="MCM66"/>
      <c r="MCN66"/>
      <c r="MCO66"/>
      <c r="MCP66"/>
      <c r="MCQ66"/>
      <c r="MCR66"/>
      <c r="MCS66"/>
      <c r="MCT66"/>
      <c r="MCU66"/>
      <c r="MCV66"/>
      <c r="MCW66"/>
      <c r="MCX66"/>
      <c r="MCY66"/>
      <c r="MCZ66"/>
      <c r="MDA66"/>
      <c r="MDB66"/>
      <c r="MDC66"/>
      <c r="MDD66"/>
      <c r="MDE66"/>
      <c r="MDF66"/>
      <c r="MDG66"/>
      <c r="MDH66"/>
      <c r="MDI66"/>
      <c r="MDJ66"/>
      <c r="MDK66"/>
      <c r="MDL66"/>
      <c r="MDM66"/>
      <c r="MDN66"/>
      <c r="MDO66"/>
      <c r="MDP66"/>
      <c r="MDQ66"/>
      <c r="MDR66"/>
      <c r="MDS66"/>
      <c r="MDT66"/>
      <c r="MDU66"/>
      <c r="MDV66"/>
      <c r="MDW66"/>
      <c r="MDX66"/>
      <c r="MDY66"/>
      <c r="MDZ66"/>
      <c r="MEA66"/>
      <c r="MEB66"/>
      <c r="MEC66"/>
      <c r="MED66"/>
      <c r="MEE66"/>
      <c r="MEF66"/>
      <c r="MEG66"/>
      <c r="MEH66"/>
      <c r="MEI66"/>
      <c r="MEJ66"/>
      <c r="MEK66"/>
      <c r="MEL66"/>
      <c r="MEM66"/>
      <c r="MEN66"/>
      <c r="MEO66"/>
      <c r="MEP66"/>
      <c r="MEQ66"/>
      <c r="MER66"/>
      <c r="MES66"/>
      <c r="MET66"/>
      <c r="MEU66"/>
      <c r="MEV66"/>
      <c r="MEW66"/>
      <c r="MEX66"/>
      <c r="MEY66"/>
      <c r="MEZ66"/>
      <c r="MFA66"/>
      <c r="MFB66"/>
      <c r="MFC66"/>
      <c r="MFD66"/>
      <c r="MFE66"/>
      <c r="MFF66"/>
      <c r="MFG66"/>
      <c r="MFH66"/>
      <c r="MFI66"/>
      <c r="MFJ66"/>
      <c r="MFK66"/>
      <c r="MFL66"/>
      <c r="MFM66"/>
      <c r="MFN66"/>
      <c r="MFO66"/>
      <c r="MFP66"/>
      <c r="MFQ66"/>
      <c r="MFR66"/>
      <c r="MFS66"/>
      <c r="MFT66"/>
      <c r="MFU66"/>
      <c r="MFV66"/>
      <c r="MFW66"/>
      <c r="MFX66"/>
      <c r="MFY66"/>
      <c r="MFZ66"/>
      <c r="MGA66"/>
      <c r="MGB66"/>
      <c r="MGC66"/>
      <c r="MGD66"/>
      <c r="MGE66"/>
      <c r="MGF66"/>
      <c r="MGG66"/>
      <c r="MGH66"/>
      <c r="MGI66"/>
      <c r="MGJ66"/>
      <c r="MGK66"/>
      <c r="MGL66"/>
      <c r="MGM66"/>
      <c r="MGN66"/>
      <c r="MGO66"/>
      <c r="MGP66"/>
      <c r="MGQ66"/>
      <c r="MGR66"/>
      <c r="MGS66"/>
      <c r="MGT66"/>
      <c r="MGU66"/>
      <c r="MGV66"/>
      <c r="MGW66"/>
      <c r="MGX66"/>
      <c r="MGY66"/>
      <c r="MGZ66"/>
      <c r="MHA66"/>
      <c r="MHB66"/>
      <c r="MHC66"/>
      <c r="MHD66"/>
      <c r="MHE66"/>
      <c r="MHF66"/>
      <c r="MHG66"/>
      <c r="MHH66"/>
      <c r="MHI66"/>
      <c r="MHJ66"/>
      <c r="MHK66"/>
      <c r="MHL66"/>
      <c r="MHM66"/>
      <c r="MHN66"/>
      <c r="MHO66"/>
      <c r="MHP66"/>
      <c r="MHQ66"/>
      <c r="MHR66"/>
      <c r="MHS66"/>
      <c r="MHT66"/>
      <c r="MHU66"/>
      <c r="MHV66"/>
      <c r="MHW66"/>
      <c r="MHX66"/>
      <c r="MHY66"/>
      <c r="MHZ66"/>
      <c r="MIA66"/>
      <c r="MIB66"/>
      <c r="MIC66"/>
      <c r="MID66"/>
      <c r="MIE66"/>
      <c r="MIF66"/>
      <c r="MIG66"/>
      <c r="MIH66"/>
      <c r="MII66"/>
      <c r="MIJ66"/>
      <c r="MIK66"/>
      <c r="MIL66"/>
      <c r="MIM66"/>
      <c r="MIN66"/>
      <c r="MIO66"/>
      <c r="MIP66"/>
      <c r="MIQ66"/>
      <c r="MIR66"/>
      <c r="MIS66"/>
      <c r="MIT66"/>
      <c r="MIU66"/>
      <c r="MIV66"/>
      <c r="MIW66"/>
      <c r="MIX66"/>
      <c r="MIY66"/>
      <c r="MIZ66"/>
      <c r="MJA66"/>
      <c r="MJB66"/>
      <c r="MJC66"/>
      <c r="MJD66"/>
      <c r="MJE66"/>
      <c r="MJF66"/>
      <c r="MJG66"/>
      <c r="MJH66"/>
      <c r="MJI66"/>
      <c r="MJJ66"/>
      <c r="MJK66"/>
      <c r="MJL66"/>
      <c r="MJM66"/>
      <c r="MJN66"/>
      <c r="MJO66"/>
      <c r="MJP66"/>
      <c r="MJQ66"/>
      <c r="MJR66"/>
      <c r="MJS66"/>
      <c r="MJT66"/>
      <c r="MJU66"/>
      <c r="MJV66"/>
      <c r="MJW66"/>
      <c r="MJX66"/>
      <c r="MJY66"/>
      <c r="MJZ66"/>
      <c r="MKA66"/>
      <c r="MKB66"/>
      <c r="MKC66"/>
      <c r="MKD66"/>
      <c r="MKE66"/>
      <c r="MKF66"/>
      <c r="MKG66"/>
      <c r="MKH66"/>
      <c r="MKI66"/>
      <c r="MKJ66"/>
      <c r="MKK66"/>
      <c r="MKL66"/>
      <c r="MKM66"/>
      <c r="MKN66"/>
      <c r="MKO66"/>
      <c r="MKP66"/>
      <c r="MKQ66"/>
      <c r="MKR66"/>
      <c r="MKS66"/>
      <c r="MKT66"/>
      <c r="MKU66"/>
      <c r="MKV66"/>
      <c r="MKW66"/>
      <c r="MKX66"/>
      <c r="MKY66"/>
      <c r="MKZ66"/>
      <c r="MLA66"/>
      <c r="MLB66"/>
      <c r="MLC66"/>
      <c r="MLD66"/>
      <c r="MLE66"/>
      <c r="MLF66"/>
      <c r="MLG66"/>
      <c r="MLH66"/>
      <c r="MLI66"/>
      <c r="MLJ66"/>
      <c r="MLK66"/>
      <c r="MLL66"/>
      <c r="MLM66"/>
      <c r="MLN66"/>
      <c r="MLO66"/>
      <c r="MLP66"/>
      <c r="MLQ66"/>
      <c r="MLR66"/>
      <c r="MLS66"/>
      <c r="MLT66"/>
      <c r="MLU66"/>
      <c r="MLV66"/>
      <c r="MLW66"/>
      <c r="MLX66"/>
      <c r="MLY66"/>
      <c r="MLZ66"/>
      <c r="MMA66"/>
      <c r="MMB66"/>
      <c r="MMC66"/>
      <c r="MMD66"/>
      <c r="MME66"/>
      <c r="MMF66"/>
      <c r="MMG66"/>
      <c r="MMH66"/>
      <c r="MMI66"/>
      <c r="MMJ66"/>
      <c r="MMK66"/>
      <c r="MML66"/>
      <c r="MMM66"/>
      <c r="MMN66"/>
      <c r="MMO66"/>
      <c r="MMP66"/>
      <c r="MMQ66"/>
      <c r="MMR66"/>
      <c r="MMS66"/>
      <c r="MMT66"/>
      <c r="MMU66"/>
      <c r="MMV66"/>
      <c r="MMW66"/>
      <c r="MMX66"/>
      <c r="MMY66"/>
      <c r="MMZ66"/>
      <c r="MNA66"/>
      <c r="MNB66"/>
      <c r="MNC66"/>
      <c r="MND66"/>
      <c r="MNE66"/>
      <c r="MNF66"/>
      <c r="MNG66"/>
      <c r="MNH66"/>
      <c r="MNI66"/>
      <c r="MNJ66"/>
      <c r="MNK66"/>
      <c r="MNL66"/>
      <c r="MNM66"/>
      <c r="MNN66"/>
      <c r="MNO66"/>
      <c r="MNP66"/>
      <c r="MNQ66"/>
      <c r="MNR66"/>
      <c r="MNS66"/>
      <c r="MNT66"/>
      <c r="MNU66"/>
      <c r="MNV66"/>
      <c r="MNW66"/>
      <c r="MNX66"/>
      <c r="MNY66"/>
      <c r="MNZ66"/>
      <c r="MOA66"/>
      <c r="MOB66"/>
      <c r="MOC66"/>
      <c r="MOD66"/>
      <c r="MOE66"/>
      <c r="MOF66"/>
      <c r="MOG66"/>
      <c r="MOH66"/>
      <c r="MOI66"/>
      <c r="MOJ66"/>
      <c r="MOK66"/>
      <c r="MOL66"/>
      <c r="MOM66"/>
      <c r="MON66"/>
      <c r="MOO66"/>
      <c r="MOP66"/>
      <c r="MOQ66"/>
      <c r="MOR66"/>
      <c r="MOS66"/>
      <c r="MOT66"/>
      <c r="MOU66"/>
      <c r="MOV66"/>
      <c r="MOW66"/>
      <c r="MOX66"/>
      <c r="MOY66"/>
      <c r="MOZ66"/>
      <c r="MPA66"/>
      <c r="MPB66"/>
      <c r="MPC66"/>
      <c r="MPD66"/>
      <c r="MPE66"/>
      <c r="MPF66"/>
      <c r="MPG66"/>
      <c r="MPH66"/>
      <c r="MPI66"/>
      <c r="MPJ66"/>
      <c r="MPK66"/>
      <c r="MPL66"/>
      <c r="MPM66"/>
      <c r="MPN66"/>
      <c r="MPO66"/>
      <c r="MPP66"/>
      <c r="MPQ66"/>
      <c r="MPR66"/>
      <c r="MPS66"/>
      <c r="MPT66"/>
      <c r="MPU66"/>
      <c r="MPV66"/>
      <c r="MPW66"/>
      <c r="MPX66"/>
      <c r="MPY66"/>
      <c r="MPZ66"/>
      <c r="MQA66"/>
      <c r="MQB66"/>
      <c r="MQC66"/>
      <c r="MQD66"/>
      <c r="MQE66"/>
      <c r="MQF66"/>
      <c r="MQG66"/>
      <c r="MQH66"/>
      <c r="MQI66"/>
      <c r="MQJ66"/>
      <c r="MQK66"/>
      <c r="MQL66"/>
      <c r="MQM66"/>
      <c r="MQN66"/>
      <c r="MQO66"/>
      <c r="MQP66"/>
      <c r="MQQ66"/>
      <c r="MQR66"/>
      <c r="MQS66"/>
      <c r="MQT66"/>
      <c r="MQU66"/>
      <c r="MQV66"/>
      <c r="MQW66"/>
      <c r="MQX66"/>
      <c r="MQY66"/>
      <c r="MQZ66"/>
      <c r="MRA66"/>
      <c r="MRB66"/>
      <c r="MRC66"/>
      <c r="MRD66"/>
      <c r="MRE66"/>
      <c r="MRF66"/>
      <c r="MRG66"/>
      <c r="MRH66"/>
      <c r="MRI66"/>
      <c r="MRJ66"/>
      <c r="MRK66"/>
      <c r="MRL66"/>
      <c r="MRM66"/>
      <c r="MRN66"/>
      <c r="MRO66"/>
      <c r="MRP66"/>
      <c r="MRQ66"/>
      <c r="MRR66"/>
      <c r="MRS66"/>
      <c r="MRT66"/>
      <c r="MRU66"/>
      <c r="MRV66"/>
      <c r="MRW66"/>
      <c r="MRX66"/>
      <c r="MRY66"/>
      <c r="MRZ66"/>
      <c r="MSA66"/>
      <c r="MSB66"/>
      <c r="MSC66"/>
      <c r="MSD66"/>
      <c r="MSE66"/>
      <c r="MSF66"/>
      <c r="MSG66"/>
      <c r="MSH66"/>
      <c r="MSI66"/>
      <c r="MSJ66"/>
      <c r="MSK66"/>
      <c r="MSL66"/>
      <c r="MSM66"/>
      <c r="MSN66"/>
      <c r="MSO66"/>
      <c r="MSP66"/>
      <c r="MSQ66"/>
      <c r="MSR66"/>
      <c r="MSS66"/>
      <c r="MST66"/>
      <c r="MSU66"/>
      <c r="MSV66"/>
      <c r="MSW66"/>
      <c r="MSX66"/>
      <c r="MSY66"/>
      <c r="MSZ66"/>
      <c r="MTA66"/>
      <c r="MTB66"/>
      <c r="MTC66"/>
      <c r="MTD66"/>
      <c r="MTE66"/>
      <c r="MTF66"/>
      <c r="MTG66"/>
      <c r="MTH66"/>
      <c r="MTI66"/>
      <c r="MTJ66"/>
      <c r="MTK66"/>
      <c r="MTL66"/>
      <c r="MTM66"/>
      <c r="MTN66"/>
      <c r="MTO66"/>
      <c r="MTP66"/>
      <c r="MTQ66"/>
      <c r="MTR66"/>
      <c r="MTS66"/>
      <c r="MTT66"/>
      <c r="MTU66"/>
      <c r="MTV66"/>
      <c r="MTW66"/>
      <c r="MTX66"/>
      <c r="MTY66"/>
      <c r="MTZ66"/>
      <c r="MUA66"/>
      <c r="MUB66"/>
      <c r="MUC66"/>
      <c r="MUD66"/>
      <c r="MUE66"/>
      <c r="MUF66"/>
      <c r="MUG66"/>
      <c r="MUH66"/>
      <c r="MUI66"/>
      <c r="MUJ66"/>
      <c r="MUK66"/>
      <c r="MUL66"/>
      <c r="MUM66"/>
      <c r="MUN66"/>
      <c r="MUO66"/>
      <c r="MUP66"/>
      <c r="MUQ66"/>
      <c r="MUR66"/>
      <c r="MUS66"/>
      <c r="MUT66"/>
      <c r="MUU66"/>
      <c r="MUV66"/>
      <c r="MUW66"/>
      <c r="MUX66"/>
      <c r="MUY66"/>
      <c r="MUZ66"/>
      <c r="MVA66"/>
      <c r="MVB66"/>
      <c r="MVC66"/>
      <c r="MVD66"/>
      <c r="MVE66"/>
      <c r="MVF66"/>
      <c r="MVG66"/>
      <c r="MVH66"/>
      <c r="MVI66"/>
      <c r="MVJ66"/>
      <c r="MVK66"/>
      <c r="MVL66"/>
      <c r="MVM66"/>
      <c r="MVN66"/>
      <c r="MVO66"/>
      <c r="MVP66"/>
      <c r="MVQ66"/>
      <c r="MVR66"/>
      <c r="MVS66"/>
      <c r="MVT66"/>
      <c r="MVU66"/>
      <c r="MVV66"/>
      <c r="MVW66"/>
      <c r="MVX66"/>
      <c r="MVY66"/>
      <c r="MVZ66"/>
      <c r="MWA66"/>
      <c r="MWB66"/>
      <c r="MWC66"/>
      <c r="MWD66"/>
      <c r="MWE66"/>
      <c r="MWF66"/>
      <c r="MWG66"/>
      <c r="MWH66"/>
      <c r="MWI66"/>
      <c r="MWJ66"/>
      <c r="MWK66"/>
      <c r="MWL66"/>
      <c r="MWM66"/>
      <c r="MWN66"/>
      <c r="MWO66"/>
      <c r="MWP66"/>
      <c r="MWQ66"/>
      <c r="MWR66"/>
      <c r="MWS66"/>
      <c r="MWT66"/>
      <c r="MWU66"/>
      <c r="MWV66"/>
      <c r="MWW66"/>
      <c r="MWX66"/>
      <c r="MWY66"/>
      <c r="MWZ66"/>
      <c r="MXA66"/>
      <c r="MXB66"/>
      <c r="MXC66"/>
      <c r="MXD66"/>
      <c r="MXE66"/>
      <c r="MXF66"/>
      <c r="MXG66"/>
      <c r="MXH66"/>
      <c r="MXI66"/>
      <c r="MXJ66"/>
      <c r="MXK66"/>
      <c r="MXL66"/>
      <c r="MXM66"/>
      <c r="MXN66"/>
      <c r="MXO66"/>
      <c r="MXP66"/>
      <c r="MXQ66"/>
      <c r="MXR66"/>
      <c r="MXS66"/>
      <c r="MXT66"/>
      <c r="MXU66"/>
      <c r="MXV66"/>
      <c r="MXW66"/>
      <c r="MXX66"/>
      <c r="MXY66"/>
      <c r="MXZ66"/>
      <c r="MYA66"/>
      <c r="MYB66"/>
      <c r="MYC66"/>
      <c r="MYD66"/>
      <c r="MYE66"/>
      <c r="MYF66"/>
      <c r="MYG66"/>
      <c r="MYH66"/>
      <c r="MYI66"/>
      <c r="MYJ66"/>
      <c r="MYK66"/>
      <c r="MYL66"/>
      <c r="MYM66"/>
      <c r="MYN66"/>
      <c r="MYO66"/>
      <c r="MYP66"/>
      <c r="MYQ66"/>
      <c r="MYR66"/>
      <c r="MYS66"/>
      <c r="MYT66"/>
      <c r="MYU66"/>
      <c r="MYV66"/>
      <c r="MYW66"/>
      <c r="MYX66"/>
      <c r="MYY66"/>
      <c r="MYZ66"/>
      <c r="MZA66"/>
      <c r="MZB66"/>
      <c r="MZC66"/>
      <c r="MZD66"/>
      <c r="MZE66"/>
      <c r="MZF66"/>
      <c r="MZG66"/>
      <c r="MZH66"/>
      <c r="MZI66"/>
      <c r="MZJ66"/>
      <c r="MZK66"/>
      <c r="MZL66"/>
      <c r="MZM66"/>
      <c r="MZN66"/>
      <c r="MZO66"/>
      <c r="MZP66"/>
      <c r="MZQ66"/>
      <c r="MZR66"/>
      <c r="MZS66"/>
      <c r="MZT66"/>
      <c r="MZU66"/>
      <c r="MZV66"/>
      <c r="MZW66"/>
      <c r="MZX66"/>
      <c r="MZY66"/>
      <c r="MZZ66"/>
      <c r="NAA66"/>
      <c r="NAB66"/>
      <c r="NAC66"/>
      <c r="NAD66"/>
      <c r="NAE66"/>
      <c r="NAF66"/>
      <c r="NAG66"/>
      <c r="NAH66"/>
      <c r="NAI66"/>
      <c r="NAJ66"/>
      <c r="NAK66"/>
      <c r="NAL66"/>
      <c r="NAM66"/>
      <c r="NAN66"/>
      <c r="NAO66"/>
      <c r="NAP66"/>
      <c r="NAQ66"/>
      <c r="NAR66"/>
      <c r="NAS66"/>
      <c r="NAT66"/>
      <c r="NAU66"/>
      <c r="NAV66"/>
      <c r="NAW66"/>
      <c r="NAX66"/>
      <c r="NAY66"/>
      <c r="NAZ66"/>
      <c r="NBA66"/>
      <c r="NBB66"/>
      <c r="NBC66"/>
      <c r="NBD66"/>
      <c r="NBE66"/>
      <c r="NBF66"/>
      <c r="NBG66"/>
      <c r="NBH66"/>
      <c r="NBI66"/>
      <c r="NBJ66"/>
      <c r="NBK66"/>
      <c r="NBL66"/>
      <c r="NBM66"/>
      <c r="NBN66"/>
      <c r="NBO66"/>
      <c r="NBP66"/>
      <c r="NBQ66"/>
      <c r="NBR66"/>
      <c r="NBS66"/>
      <c r="NBT66"/>
      <c r="NBU66"/>
      <c r="NBV66"/>
      <c r="NBW66"/>
      <c r="NBX66"/>
      <c r="NBY66"/>
      <c r="NBZ66"/>
      <c r="NCA66"/>
      <c r="NCB66"/>
      <c r="NCC66"/>
      <c r="NCD66"/>
      <c r="NCE66"/>
      <c r="NCF66"/>
      <c r="NCG66"/>
      <c r="NCH66"/>
      <c r="NCI66"/>
      <c r="NCJ66"/>
      <c r="NCK66"/>
      <c r="NCL66"/>
      <c r="NCM66"/>
      <c r="NCN66"/>
      <c r="NCO66"/>
      <c r="NCP66"/>
      <c r="NCQ66"/>
      <c r="NCR66"/>
      <c r="NCS66"/>
      <c r="NCT66"/>
      <c r="NCU66"/>
      <c r="NCV66"/>
      <c r="NCW66"/>
      <c r="NCX66"/>
      <c r="NCY66"/>
      <c r="NCZ66"/>
      <c r="NDA66"/>
      <c r="NDB66"/>
      <c r="NDC66"/>
      <c r="NDD66"/>
      <c r="NDE66"/>
      <c r="NDF66"/>
      <c r="NDG66"/>
      <c r="NDH66"/>
      <c r="NDI66"/>
      <c r="NDJ66"/>
      <c r="NDK66"/>
      <c r="NDL66"/>
      <c r="NDM66"/>
      <c r="NDN66"/>
      <c r="NDO66"/>
      <c r="NDP66"/>
      <c r="NDQ66"/>
      <c r="NDR66"/>
      <c r="NDS66"/>
      <c r="NDT66"/>
      <c r="NDU66"/>
      <c r="NDV66"/>
      <c r="NDW66"/>
      <c r="NDX66"/>
      <c r="NDY66"/>
      <c r="NDZ66"/>
      <c r="NEA66"/>
      <c r="NEB66"/>
      <c r="NEC66"/>
      <c r="NED66"/>
      <c r="NEE66"/>
      <c r="NEF66"/>
      <c r="NEG66"/>
      <c r="NEH66"/>
      <c r="NEI66"/>
      <c r="NEJ66"/>
      <c r="NEK66"/>
      <c r="NEL66"/>
      <c r="NEM66"/>
      <c r="NEN66"/>
      <c r="NEO66"/>
      <c r="NEP66"/>
      <c r="NEQ66"/>
      <c r="NER66"/>
      <c r="NES66"/>
      <c r="NET66"/>
      <c r="NEU66"/>
      <c r="NEV66"/>
      <c r="NEW66"/>
      <c r="NEX66"/>
      <c r="NEY66"/>
      <c r="NEZ66"/>
      <c r="NFA66"/>
      <c r="NFB66"/>
      <c r="NFC66"/>
      <c r="NFD66"/>
      <c r="NFE66"/>
      <c r="NFF66"/>
      <c r="NFG66"/>
      <c r="NFH66"/>
      <c r="NFI66"/>
      <c r="NFJ66"/>
      <c r="NFK66"/>
      <c r="NFL66"/>
      <c r="NFM66"/>
      <c r="NFN66"/>
      <c r="NFO66"/>
      <c r="NFP66"/>
      <c r="NFQ66"/>
      <c r="NFR66"/>
      <c r="NFS66"/>
      <c r="NFT66"/>
      <c r="NFU66"/>
      <c r="NFV66"/>
      <c r="NFW66"/>
      <c r="NFX66"/>
      <c r="NFY66"/>
      <c r="NFZ66"/>
      <c r="NGA66"/>
      <c r="NGB66"/>
      <c r="NGC66"/>
      <c r="NGD66"/>
      <c r="NGE66"/>
      <c r="NGF66"/>
      <c r="NGG66"/>
      <c r="NGH66"/>
      <c r="NGI66"/>
      <c r="NGJ66"/>
      <c r="NGK66"/>
      <c r="NGL66"/>
      <c r="NGM66"/>
      <c r="NGN66"/>
      <c r="NGO66"/>
      <c r="NGP66"/>
      <c r="NGQ66"/>
      <c r="NGR66"/>
      <c r="NGS66"/>
      <c r="NGT66"/>
      <c r="NGU66"/>
      <c r="NGV66"/>
      <c r="NGW66"/>
      <c r="NGX66"/>
      <c r="NGY66"/>
      <c r="NGZ66"/>
      <c r="NHA66"/>
      <c r="NHB66"/>
      <c r="NHC66"/>
      <c r="NHD66"/>
      <c r="NHE66"/>
      <c r="NHF66"/>
      <c r="NHG66"/>
      <c r="NHH66"/>
      <c r="NHI66"/>
      <c r="NHJ66"/>
      <c r="NHK66"/>
      <c r="NHL66"/>
      <c r="NHM66"/>
      <c r="NHN66"/>
      <c r="NHO66"/>
      <c r="NHP66"/>
      <c r="NHQ66"/>
      <c r="NHR66"/>
      <c r="NHS66"/>
      <c r="NHT66"/>
      <c r="NHU66"/>
      <c r="NHV66"/>
      <c r="NHW66"/>
      <c r="NHX66"/>
      <c r="NHY66"/>
      <c r="NHZ66"/>
      <c r="NIA66"/>
      <c r="NIB66"/>
      <c r="NIC66"/>
      <c r="NID66"/>
      <c r="NIE66"/>
      <c r="NIF66"/>
      <c r="NIG66"/>
      <c r="NIH66"/>
      <c r="NII66"/>
      <c r="NIJ66"/>
      <c r="NIK66"/>
      <c r="NIL66"/>
      <c r="NIM66"/>
      <c r="NIN66"/>
      <c r="NIO66"/>
      <c r="NIP66"/>
      <c r="NIQ66"/>
      <c r="NIR66"/>
      <c r="NIS66"/>
      <c r="NIT66"/>
      <c r="NIU66"/>
      <c r="NIV66"/>
      <c r="NIW66"/>
      <c r="NIX66"/>
      <c r="NIY66"/>
      <c r="NIZ66"/>
      <c r="NJA66"/>
      <c r="NJB66"/>
      <c r="NJC66"/>
      <c r="NJD66"/>
      <c r="NJE66"/>
      <c r="NJF66"/>
      <c r="NJG66"/>
      <c r="NJH66"/>
      <c r="NJI66"/>
      <c r="NJJ66"/>
      <c r="NJK66"/>
      <c r="NJL66"/>
      <c r="NJM66"/>
      <c r="NJN66"/>
      <c r="NJO66"/>
      <c r="NJP66"/>
      <c r="NJQ66"/>
      <c r="NJR66"/>
      <c r="NJS66"/>
      <c r="NJT66"/>
      <c r="NJU66"/>
      <c r="NJV66"/>
      <c r="NJW66"/>
      <c r="NJX66"/>
      <c r="NJY66"/>
      <c r="NJZ66"/>
      <c r="NKA66"/>
      <c r="NKB66"/>
      <c r="NKC66"/>
      <c r="NKD66"/>
      <c r="NKE66"/>
      <c r="NKF66"/>
      <c r="NKG66"/>
      <c r="NKH66"/>
      <c r="NKI66"/>
      <c r="NKJ66"/>
      <c r="NKK66"/>
      <c r="NKL66"/>
      <c r="NKM66"/>
      <c r="NKN66"/>
      <c r="NKO66"/>
      <c r="NKP66"/>
      <c r="NKQ66"/>
      <c r="NKR66"/>
      <c r="NKS66"/>
      <c r="NKT66"/>
      <c r="NKU66"/>
      <c r="NKV66"/>
      <c r="NKW66"/>
      <c r="NKX66"/>
      <c r="NKY66"/>
      <c r="NKZ66"/>
      <c r="NLA66"/>
      <c r="NLB66"/>
      <c r="NLC66"/>
      <c r="NLD66"/>
      <c r="NLE66"/>
      <c r="NLF66"/>
      <c r="NLG66"/>
      <c r="NLH66"/>
      <c r="NLI66"/>
      <c r="NLJ66"/>
      <c r="NLK66"/>
      <c r="NLL66"/>
      <c r="NLM66"/>
      <c r="NLN66"/>
      <c r="NLO66"/>
      <c r="NLP66"/>
      <c r="NLQ66"/>
      <c r="NLR66"/>
      <c r="NLS66"/>
      <c r="NLT66"/>
      <c r="NLU66"/>
      <c r="NLV66"/>
      <c r="NLW66"/>
      <c r="NLX66"/>
      <c r="NLY66"/>
      <c r="NLZ66"/>
      <c r="NMA66"/>
      <c r="NMB66"/>
      <c r="NMC66"/>
      <c r="NMD66"/>
      <c r="NME66"/>
      <c r="NMF66"/>
      <c r="NMG66"/>
      <c r="NMH66"/>
      <c r="NMI66"/>
      <c r="NMJ66"/>
      <c r="NMK66"/>
      <c r="NML66"/>
      <c r="NMM66"/>
      <c r="NMN66"/>
      <c r="NMO66"/>
      <c r="NMP66"/>
      <c r="NMQ66"/>
      <c r="NMR66"/>
      <c r="NMS66"/>
      <c r="NMT66"/>
      <c r="NMU66"/>
      <c r="NMV66"/>
      <c r="NMW66"/>
      <c r="NMX66"/>
      <c r="NMY66"/>
      <c r="NMZ66"/>
      <c r="NNA66"/>
      <c r="NNB66"/>
      <c r="NNC66"/>
      <c r="NND66"/>
      <c r="NNE66"/>
      <c r="NNF66"/>
      <c r="NNG66"/>
      <c r="NNH66"/>
      <c r="NNI66"/>
      <c r="NNJ66"/>
      <c r="NNK66"/>
      <c r="NNL66"/>
      <c r="NNM66"/>
      <c r="NNN66"/>
      <c r="NNO66"/>
      <c r="NNP66"/>
      <c r="NNQ66"/>
      <c r="NNR66"/>
      <c r="NNS66"/>
      <c r="NNT66"/>
      <c r="NNU66"/>
      <c r="NNV66"/>
      <c r="NNW66"/>
      <c r="NNX66"/>
      <c r="NNY66"/>
      <c r="NNZ66"/>
      <c r="NOA66"/>
      <c r="NOB66"/>
      <c r="NOC66"/>
      <c r="NOD66"/>
      <c r="NOE66"/>
      <c r="NOF66"/>
      <c r="NOG66"/>
      <c r="NOH66"/>
      <c r="NOI66"/>
      <c r="NOJ66"/>
      <c r="NOK66"/>
      <c r="NOL66"/>
      <c r="NOM66"/>
      <c r="NON66"/>
      <c r="NOO66"/>
      <c r="NOP66"/>
      <c r="NOQ66"/>
      <c r="NOR66"/>
      <c r="NOS66"/>
      <c r="NOT66"/>
      <c r="NOU66"/>
      <c r="NOV66"/>
      <c r="NOW66"/>
      <c r="NOX66"/>
      <c r="NOY66"/>
      <c r="NOZ66"/>
      <c r="NPA66"/>
      <c r="NPB66"/>
      <c r="NPC66"/>
      <c r="NPD66"/>
      <c r="NPE66"/>
      <c r="NPF66"/>
      <c r="NPG66"/>
      <c r="NPH66"/>
      <c r="NPI66"/>
      <c r="NPJ66"/>
      <c r="NPK66"/>
      <c r="NPL66"/>
      <c r="NPM66"/>
      <c r="NPN66"/>
      <c r="NPO66"/>
      <c r="NPP66"/>
      <c r="NPQ66"/>
      <c r="NPR66"/>
      <c r="NPS66"/>
      <c r="NPT66"/>
      <c r="NPU66"/>
      <c r="NPV66"/>
      <c r="NPW66"/>
      <c r="NPX66"/>
      <c r="NPY66"/>
      <c r="NPZ66"/>
      <c r="NQA66"/>
      <c r="NQB66"/>
      <c r="NQC66"/>
      <c r="NQD66"/>
      <c r="NQE66"/>
      <c r="NQF66"/>
      <c r="NQG66"/>
      <c r="NQH66"/>
      <c r="NQI66"/>
      <c r="NQJ66"/>
      <c r="NQK66"/>
      <c r="NQL66"/>
      <c r="NQM66"/>
      <c r="NQN66"/>
      <c r="NQO66"/>
      <c r="NQP66"/>
      <c r="NQQ66"/>
      <c r="NQR66"/>
      <c r="NQS66"/>
      <c r="NQT66"/>
      <c r="NQU66"/>
      <c r="NQV66"/>
      <c r="NQW66"/>
      <c r="NQX66"/>
      <c r="NQY66"/>
      <c r="NQZ66"/>
      <c r="NRA66"/>
      <c r="NRB66"/>
      <c r="NRC66"/>
      <c r="NRD66"/>
      <c r="NRE66"/>
      <c r="NRF66"/>
      <c r="NRG66"/>
      <c r="NRH66"/>
      <c r="NRI66"/>
      <c r="NRJ66"/>
      <c r="NRK66"/>
      <c r="NRL66"/>
      <c r="NRM66"/>
      <c r="NRN66"/>
      <c r="NRO66"/>
      <c r="NRP66"/>
      <c r="NRQ66"/>
      <c r="NRR66"/>
      <c r="NRS66"/>
      <c r="NRT66"/>
      <c r="NRU66"/>
      <c r="NRV66"/>
      <c r="NRW66"/>
      <c r="NRX66"/>
      <c r="NRY66"/>
      <c r="NRZ66"/>
      <c r="NSA66"/>
      <c r="NSB66"/>
      <c r="NSC66"/>
      <c r="NSD66"/>
      <c r="NSE66"/>
      <c r="NSF66"/>
      <c r="NSG66"/>
      <c r="NSH66"/>
      <c r="NSI66"/>
      <c r="NSJ66"/>
      <c r="NSK66"/>
      <c r="NSL66"/>
      <c r="NSM66"/>
      <c r="NSN66"/>
      <c r="NSO66"/>
      <c r="NSP66"/>
      <c r="NSQ66"/>
      <c r="NSR66"/>
      <c r="NSS66"/>
      <c r="NST66"/>
      <c r="NSU66"/>
      <c r="NSV66"/>
      <c r="NSW66"/>
      <c r="NSX66"/>
      <c r="NSY66"/>
      <c r="NSZ66"/>
      <c r="NTA66"/>
      <c r="NTB66"/>
      <c r="NTC66"/>
      <c r="NTD66"/>
      <c r="NTE66"/>
      <c r="NTF66"/>
      <c r="NTG66"/>
      <c r="NTH66"/>
      <c r="NTI66"/>
      <c r="NTJ66"/>
      <c r="NTK66"/>
      <c r="NTL66"/>
      <c r="NTM66"/>
      <c r="NTN66"/>
      <c r="NTO66"/>
      <c r="NTP66"/>
      <c r="NTQ66"/>
      <c r="NTR66"/>
      <c r="NTS66"/>
      <c r="NTT66"/>
      <c r="NTU66"/>
      <c r="NTV66"/>
      <c r="NTW66"/>
      <c r="NTX66"/>
      <c r="NTY66"/>
      <c r="NTZ66"/>
      <c r="NUA66"/>
      <c r="NUB66"/>
      <c r="NUC66"/>
      <c r="NUD66"/>
      <c r="NUE66"/>
      <c r="NUF66"/>
      <c r="NUG66"/>
      <c r="NUH66"/>
      <c r="NUI66"/>
      <c r="NUJ66"/>
      <c r="NUK66"/>
      <c r="NUL66"/>
      <c r="NUM66"/>
      <c r="NUN66"/>
      <c r="NUO66"/>
      <c r="NUP66"/>
      <c r="NUQ66"/>
      <c r="NUR66"/>
      <c r="NUS66"/>
      <c r="NUT66"/>
      <c r="NUU66"/>
      <c r="NUV66"/>
      <c r="NUW66"/>
      <c r="NUX66"/>
      <c r="NUY66"/>
      <c r="NUZ66"/>
      <c r="NVA66"/>
      <c r="NVB66"/>
      <c r="NVC66"/>
      <c r="NVD66"/>
      <c r="NVE66"/>
      <c r="NVF66"/>
      <c r="NVG66"/>
      <c r="NVH66"/>
      <c r="NVI66"/>
      <c r="NVJ66"/>
      <c r="NVK66"/>
      <c r="NVL66"/>
      <c r="NVM66"/>
      <c r="NVN66"/>
      <c r="NVO66"/>
      <c r="NVP66"/>
      <c r="NVQ66"/>
      <c r="NVR66"/>
      <c r="NVS66"/>
      <c r="NVT66"/>
      <c r="NVU66"/>
      <c r="NVV66"/>
      <c r="NVW66"/>
      <c r="NVX66"/>
      <c r="NVY66"/>
      <c r="NVZ66"/>
      <c r="NWA66"/>
      <c r="NWB66"/>
      <c r="NWC66"/>
      <c r="NWD66"/>
      <c r="NWE66"/>
      <c r="NWF66"/>
      <c r="NWG66"/>
      <c r="NWH66"/>
      <c r="NWI66"/>
      <c r="NWJ66"/>
      <c r="NWK66"/>
      <c r="NWL66"/>
      <c r="NWM66"/>
      <c r="NWN66"/>
      <c r="NWO66"/>
      <c r="NWP66"/>
      <c r="NWQ66"/>
      <c r="NWR66"/>
      <c r="NWS66"/>
      <c r="NWT66"/>
      <c r="NWU66"/>
      <c r="NWV66"/>
      <c r="NWW66"/>
      <c r="NWX66"/>
      <c r="NWY66"/>
      <c r="NWZ66"/>
      <c r="NXA66"/>
      <c r="NXB66"/>
      <c r="NXC66"/>
      <c r="NXD66"/>
      <c r="NXE66"/>
      <c r="NXF66"/>
      <c r="NXG66"/>
      <c r="NXH66"/>
      <c r="NXI66"/>
      <c r="NXJ66"/>
      <c r="NXK66"/>
      <c r="NXL66"/>
      <c r="NXM66"/>
      <c r="NXN66"/>
      <c r="NXO66"/>
      <c r="NXP66"/>
      <c r="NXQ66"/>
      <c r="NXR66"/>
      <c r="NXS66"/>
      <c r="NXT66"/>
      <c r="NXU66"/>
      <c r="NXV66"/>
      <c r="NXW66"/>
      <c r="NXX66"/>
      <c r="NXY66"/>
      <c r="NXZ66"/>
      <c r="NYA66"/>
      <c r="NYB66"/>
      <c r="NYC66"/>
      <c r="NYD66"/>
      <c r="NYE66"/>
      <c r="NYF66"/>
      <c r="NYG66"/>
      <c r="NYH66"/>
      <c r="NYI66"/>
      <c r="NYJ66"/>
      <c r="NYK66"/>
      <c r="NYL66"/>
      <c r="NYM66"/>
      <c r="NYN66"/>
      <c r="NYO66"/>
      <c r="NYP66"/>
      <c r="NYQ66"/>
      <c r="NYR66"/>
      <c r="NYS66"/>
      <c r="NYT66"/>
      <c r="NYU66"/>
      <c r="NYV66"/>
      <c r="NYW66"/>
      <c r="NYX66"/>
      <c r="NYY66"/>
      <c r="NYZ66"/>
      <c r="NZA66"/>
      <c r="NZB66"/>
      <c r="NZC66"/>
      <c r="NZD66"/>
      <c r="NZE66"/>
      <c r="NZF66"/>
      <c r="NZG66"/>
      <c r="NZH66"/>
      <c r="NZI66"/>
      <c r="NZJ66"/>
      <c r="NZK66"/>
      <c r="NZL66"/>
      <c r="NZM66"/>
      <c r="NZN66"/>
      <c r="NZO66"/>
      <c r="NZP66"/>
      <c r="NZQ66"/>
      <c r="NZR66"/>
      <c r="NZS66"/>
      <c r="NZT66"/>
      <c r="NZU66"/>
      <c r="NZV66"/>
      <c r="NZW66"/>
      <c r="NZX66"/>
      <c r="NZY66"/>
      <c r="NZZ66"/>
      <c r="OAA66"/>
      <c r="OAB66"/>
      <c r="OAC66"/>
      <c r="OAD66"/>
      <c r="OAE66"/>
      <c r="OAF66"/>
      <c r="OAG66"/>
      <c r="OAH66"/>
      <c r="OAI66"/>
      <c r="OAJ66"/>
      <c r="OAK66"/>
      <c r="OAL66"/>
      <c r="OAM66"/>
      <c r="OAN66"/>
      <c r="OAO66"/>
      <c r="OAP66"/>
      <c r="OAQ66"/>
      <c r="OAR66"/>
      <c r="OAS66"/>
      <c r="OAT66"/>
      <c r="OAU66"/>
      <c r="OAV66"/>
      <c r="OAW66"/>
      <c r="OAX66"/>
      <c r="OAY66"/>
      <c r="OAZ66"/>
      <c r="OBA66"/>
      <c r="OBB66"/>
      <c r="OBC66"/>
      <c r="OBD66"/>
      <c r="OBE66"/>
      <c r="OBF66"/>
      <c r="OBG66"/>
      <c r="OBH66"/>
      <c r="OBI66"/>
      <c r="OBJ66"/>
      <c r="OBK66"/>
      <c r="OBL66"/>
      <c r="OBM66"/>
      <c r="OBN66"/>
      <c r="OBO66"/>
      <c r="OBP66"/>
      <c r="OBQ66"/>
      <c r="OBR66"/>
      <c r="OBS66"/>
      <c r="OBT66"/>
      <c r="OBU66"/>
      <c r="OBV66"/>
      <c r="OBW66"/>
      <c r="OBX66"/>
      <c r="OBY66"/>
      <c r="OBZ66"/>
      <c r="OCA66"/>
      <c r="OCB66"/>
      <c r="OCC66"/>
      <c r="OCD66"/>
      <c r="OCE66"/>
      <c r="OCF66"/>
      <c r="OCG66"/>
      <c r="OCH66"/>
      <c r="OCI66"/>
      <c r="OCJ66"/>
      <c r="OCK66"/>
      <c r="OCL66"/>
      <c r="OCM66"/>
      <c r="OCN66"/>
      <c r="OCO66"/>
      <c r="OCP66"/>
      <c r="OCQ66"/>
      <c r="OCR66"/>
      <c r="OCS66"/>
      <c r="OCT66"/>
      <c r="OCU66"/>
      <c r="OCV66"/>
      <c r="OCW66"/>
      <c r="OCX66"/>
      <c r="OCY66"/>
      <c r="OCZ66"/>
      <c r="ODA66"/>
      <c r="ODB66"/>
      <c r="ODC66"/>
      <c r="ODD66"/>
      <c r="ODE66"/>
      <c r="ODF66"/>
      <c r="ODG66"/>
      <c r="ODH66"/>
      <c r="ODI66"/>
      <c r="ODJ66"/>
      <c r="ODK66"/>
      <c r="ODL66"/>
      <c r="ODM66"/>
      <c r="ODN66"/>
      <c r="ODO66"/>
      <c r="ODP66"/>
      <c r="ODQ66"/>
      <c r="ODR66"/>
      <c r="ODS66"/>
      <c r="ODT66"/>
      <c r="ODU66"/>
      <c r="ODV66"/>
      <c r="ODW66"/>
      <c r="ODX66"/>
      <c r="ODY66"/>
      <c r="ODZ66"/>
      <c r="OEA66"/>
      <c r="OEB66"/>
      <c r="OEC66"/>
      <c r="OED66"/>
      <c r="OEE66"/>
      <c r="OEF66"/>
      <c r="OEG66"/>
      <c r="OEH66"/>
      <c r="OEI66"/>
      <c r="OEJ66"/>
      <c r="OEK66"/>
      <c r="OEL66"/>
      <c r="OEM66"/>
      <c r="OEN66"/>
      <c r="OEO66"/>
      <c r="OEP66"/>
      <c r="OEQ66"/>
      <c r="OER66"/>
      <c r="OES66"/>
      <c r="OET66"/>
      <c r="OEU66"/>
      <c r="OEV66"/>
      <c r="OEW66"/>
      <c r="OEX66"/>
      <c r="OEY66"/>
      <c r="OEZ66"/>
      <c r="OFA66"/>
      <c r="OFB66"/>
      <c r="OFC66"/>
      <c r="OFD66"/>
      <c r="OFE66"/>
      <c r="OFF66"/>
      <c r="OFG66"/>
      <c r="OFH66"/>
      <c r="OFI66"/>
      <c r="OFJ66"/>
      <c r="OFK66"/>
      <c r="OFL66"/>
      <c r="OFM66"/>
      <c r="OFN66"/>
      <c r="OFO66"/>
      <c r="OFP66"/>
      <c r="OFQ66"/>
      <c r="OFR66"/>
      <c r="OFS66"/>
      <c r="OFT66"/>
      <c r="OFU66"/>
      <c r="OFV66"/>
      <c r="OFW66"/>
      <c r="OFX66"/>
      <c r="OFY66"/>
      <c r="OFZ66"/>
      <c r="OGA66"/>
      <c r="OGB66"/>
      <c r="OGC66"/>
      <c r="OGD66"/>
      <c r="OGE66"/>
      <c r="OGF66"/>
      <c r="OGG66"/>
      <c r="OGH66"/>
      <c r="OGI66"/>
      <c r="OGJ66"/>
      <c r="OGK66"/>
      <c r="OGL66"/>
      <c r="OGM66"/>
      <c r="OGN66"/>
      <c r="OGO66"/>
      <c r="OGP66"/>
      <c r="OGQ66"/>
      <c r="OGR66"/>
      <c r="OGS66"/>
      <c r="OGT66"/>
      <c r="OGU66"/>
      <c r="OGV66"/>
      <c r="OGW66"/>
      <c r="OGX66"/>
      <c r="OGY66"/>
      <c r="OGZ66"/>
      <c r="OHA66"/>
      <c r="OHB66"/>
      <c r="OHC66"/>
      <c r="OHD66"/>
      <c r="OHE66"/>
      <c r="OHF66"/>
      <c r="OHG66"/>
      <c r="OHH66"/>
      <c r="OHI66"/>
      <c r="OHJ66"/>
      <c r="OHK66"/>
      <c r="OHL66"/>
      <c r="OHM66"/>
      <c r="OHN66"/>
      <c r="OHO66"/>
      <c r="OHP66"/>
      <c r="OHQ66"/>
      <c r="OHR66"/>
      <c r="OHS66"/>
      <c r="OHT66"/>
      <c r="OHU66"/>
      <c r="OHV66"/>
      <c r="OHW66"/>
      <c r="OHX66"/>
      <c r="OHY66"/>
      <c r="OHZ66"/>
      <c r="OIA66"/>
      <c r="OIB66"/>
      <c r="OIC66"/>
      <c r="OID66"/>
      <c r="OIE66"/>
      <c r="OIF66"/>
      <c r="OIG66"/>
      <c r="OIH66"/>
      <c r="OII66"/>
      <c r="OIJ66"/>
      <c r="OIK66"/>
      <c r="OIL66"/>
      <c r="OIM66"/>
      <c r="OIN66"/>
      <c r="OIO66"/>
      <c r="OIP66"/>
      <c r="OIQ66"/>
      <c r="OIR66"/>
      <c r="OIS66"/>
      <c r="OIT66"/>
      <c r="OIU66"/>
      <c r="OIV66"/>
      <c r="OIW66"/>
      <c r="OIX66"/>
      <c r="OIY66"/>
      <c r="OIZ66"/>
      <c r="OJA66"/>
      <c r="OJB66"/>
      <c r="OJC66"/>
      <c r="OJD66"/>
      <c r="OJE66"/>
      <c r="OJF66"/>
      <c r="OJG66"/>
      <c r="OJH66"/>
      <c r="OJI66"/>
      <c r="OJJ66"/>
      <c r="OJK66"/>
      <c r="OJL66"/>
      <c r="OJM66"/>
      <c r="OJN66"/>
      <c r="OJO66"/>
      <c r="OJP66"/>
      <c r="OJQ66"/>
      <c r="OJR66"/>
      <c r="OJS66"/>
      <c r="OJT66"/>
      <c r="OJU66"/>
      <c r="OJV66"/>
      <c r="OJW66"/>
      <c r="OJX66"/>
      <c r="OJY66"/>
      <c r="OJZ66"/>
      <c r="OKA66"/>
      <c r="OKB66"/>
      <c r="OKC66"/>
      <c r="OKD66"/>
      <c r="OKE66"/>
      <c r="OKF66"/>
      <c r="OKG66"/>
      <c r="OKH66"/>
      <c r="OKI66"/>
      <c r="OKJ66"/>
      <c r="OKK66"/>
      <c r="OKL66"/>
      <c r="OKM66"/>
      <c r="OKN66"/>
      <c r="OKO66"/>
      <c r="OKP66"/>
      <c r="OKQ66"/>
      <c r="OKR66"/>
      <c r="OKS66"/>
      <c r="OKT66"/>
      <c r="OKU66"/>
      <c r="OKV66"/>
      <c r="OKW66"/>
      <c r="OKX66"/>
      <c r="OKY66"/>
      <c r="OKZ66"/>
      <c r="OLA66"/>
      <c r="OLB66"/>
      <c r="OLC66"/>
      <c r="OLD66"/>
      <c r="OLE66"/>
      <c r="OLF66"/>
      <c r="OLG66"/>
      <c r="OLH66"/>
      <c r="OLI66"/>
      <c r="OLJ66"/>
      <c r="OLK66"/>
      <c r="OLL66"/>
      <c r="OLM66"/>
      <c r="OLN66"/>
      <c r="OLO66"/>
      <c r="OLP66"/>
      <c r="OLQ66"/>
      <c r="OLR66"/>
      <c r="OLS66"/>
      <c r="OLT66"/>
      <c r="OLU66"/>
      <c r="OLV66"/>
      <c r="OLW66"/>
      <c r="OLX66"/>
      <c r="OLY66"/>
      <c r="OLZ66"/>
      <c r="OMA66"/>
      <c r="OMB66"/>
      <c r="OMC66"/>
      <c r="OMD66"/>
      <c r="OME66"/>
      <c r="OMF66"/>
      <c r="OMG66"/>
      <c r="OMH66"/>
      <c r="OMI66"/>
      <c r="OMJ66"/>
      <c r="OMK66"/>
      <c r="OML66"/>
      <c r="OMM66"/>
      <c r="OMN66"/>
      <c r="OMO66"/>
      <c r="OMP66"/>
      <c r="OMQ66"/>
      <c r="OMR66"/>
      <c r="OMS66"/>
      <c r="OMT66"/>
      <c r="OMU66"/>
      <c r="OMV66"/>
      <c r="OMW66"/>
      <c r="OMX66"/>
      <c r="OMY66"/>
      <c r="OMZ66"/>
      <c r="ONA66"/>
      <c r="ONB66"/>
      <c r="ONC66"/>
      <c r="OND66"/>
      <c r="ONE66"/>
      <c r="ONF66"/>
      <c r="ONG66"/>
      <c r="ONH66"/>
      <c r="ONI66"/>
      <c r="ONJ66"/>
      <c r="ONK66"/>
      <c r="ONL66"/>
      <c r="ONM66"/>
      <c r="ONN66"/>
      <c r="ONO66"/>
      <c r="ONP66"/>
      <c r="ONQ66"/>
      <c r="ONR66"/>
      <c r="ONS66"/>
      <c r="ONT66"/>
      <c r="ONU66"/>
      <c r="ONV66"/>
      <c r="ONW66"/>
      <c r="ONX66"/>
      <c r="ONY66"/>
      <c r="ONZ66"/>
      <c r="OOA66"/>
      <c r="OOB66"/>
      <c r="OOC66"/>
      <c r="OOD66"/>
      <c r="OOE66"/>
      <c r="OOF66"/>
      <c r="OOG66"/>
      <c r="OOH66"/>
      <c r="OOI66"/>
      <c r="OOJ66"/>
      <c r="OOK66"/>
      <c r="OOL66"/>
      <c r="OOM66"/>
      <c r="OON66"/>
      <c r="OOO66"/>
      <c r="OOP66"/>
      <c r="OOQ66"/>
      <c r="OOR66"/>
      <c r="OOS66"/>
      <c r="OOT66"/>
      <c r="OOU66"/>
      <c r="OOV66"/>
      <c r="OOW66"/>
      <c r="OOX66"/>
      <c r="OOY66"/>
      <c r="OOZ66"/>
      <c r="OPA66"/>
      <c r="OPB66"/>
      <c r="OPC66"/>
      <c r="OPD66"/>
      <c r="OPE66"/>
      <c r="OPF66"/>
      <c r="OPG66"/>
      <c r="OPH66"/>
      <c r="OPI66"/>
      <c r="OPJ66"/>
      <c r="OPK66"/>
      <c r="OPL66"/>
      <c r="OPM66"/>
      <c r="OPN66"/>
      <c r="OPO66"/>
      <c r="OPP66"/>
      <c r="OPQ66"/>
      <c r="OPR66"/>
      <c r="OPS66"/>
      <c r="OPT66"/>
      <c r="OPU66"/>
      <c r="OPV66"/>
      <c r="OPW66"/>
      <c r="OPX66"/>
      <c r="OPY66"/>
      <c r="OPZ66"/>
      <c r="OQA66"/>
      <c r="OQB66"/>
      <c r="OQC66"/>
      <c r="OQD66"/>
      <c r="OQE66"/>
      <c r="OQF66"/>
      <c r="OQG66"/>
      <c r="OQH66"/>
      <c r="OQI66"/>
      <c r="OQJ66"/>
      <c r="OQK66"/>
      <c r="OQL66"/>
      <c r="OQM66"/>
      <c r="OQN66"/>
      <c r="OQO66"/>
      <c r="OQP66"/>
      <c r="OQQ66"/>
      <c r="OQR66"/>
      <c r="OQS66"/>
      <c r="OQT66"/>
      <c r="OQU66"/>
      <c r="OQV66"/>
      <c r="OQW66"/>
      <c r="OQX66"/>
      <c r="OQY66"/>
      <c r="OQZ66"/>
      <c r="ORA66"/>
      <c r="ORB66"/>
      <c r="ORC66"/>
      <c r="ORD66"/>
      <c r="ORE66"/>
      <c r="ORF66"/>
      <c r="ORG66"/>
      <c r="ORH66"/>
      <c r="ORI66"/>
      <c r="ORJ66"/>
      <c r="ORK66"/>
      <c r="ORL66"/>
      <c r="ORM66"/>
      <c r="ORN66"/>
      <c r="ORO66"/>
      <c r="ORP66"/>
      <c r="ORQ66"/>
      <c r="ORR66"/>
      <c r="ORS66"/>
      <c r="ORT66"/>
      <c r="ORU66"/>
      <c r="ORV66"/>
      <c r="ORW66"/>
      <c r="ORX66"/>
      <c r="ORY66"/>
      <c r="ORZ66"/>
      <c r="OSA66"/>
      <c r="OSB66"/>
      <c r="OSC66"/>
      <c r="OSD66"/>
      <c r="OSE66"/>
      <c r="OSF66"/>
      <c r="OSG66"/>
      <c r="OSH66"/>
      <c r="OSI66"/>
      <c r="OSJ66"/>
      <c r="OSK66"/>
      <c r="OSL66"/>
      <c r="OSM66"/>
      <c r="OSN66"/>
      <c r="OSO66"/>
      <c r="OSP66"/>
      <c r="OSQ66"/>
      <c r="OSR66"/>
      <c r="OSS66"/>
      <c r="OST66"/>
      <c r="OSU66"/>
      <c r="OSV66"/>
      <c r="OSW66"/>
      <c r="OSX66"/>
      <c r="OSY66"/>
      <c r="OSZ66"/>
      <c r="OTA66"/>
      <c r="OTB66"/>
      <c r="OTC66"/>
      <c r="OTD66"/>
      <c r="OTE66"/>
      <c r="OTF66"/>
      <c r="OTG66"/>
      <c r="OTH66"/>
      <c r="OTI66"/>
      <c r="OTJ66"/>
      <c r="OTK66"/>
      <c r="OTL66"/>
      <c r="OTM66"/>
      <c r="OTN66"/>
      <c r="OTO66"/>
      <c r="OTP66"/>
      <c r="OTQ66"/>
      <c r="OTR66"/>
      <c r="OTS66"/>
      <c r="OTT66"/>
      <c r="OTU66"/>
      <c r="OTV66"/>
      <c r="OTW66"/>
      <c r="OTX66"/>
      <c r="OTY66"/>
      <c r="OTZ66"/>
      <c r="OUA66"/>
      <c r="OUB66"/>
      <c r="OUC66"/>
      <c r="OUD66"/>
      <c r="OUE66"/>
      <c r="OUF66"/>
      <c r="OUG66"/>
      <c r="OUH66"/>
      <c r="OUI66"/>
      <c r="OUJ66"/>
      <c r="OUK66"/>
      <c r="OUL66"/>
      <c r="OUM66"/>
      <c r="OUN66"/>
      <c r="OUO66"/>
      <c r="OUP66"/>
      <c r="OUQ66"/>
      <c r="OUR66"/>
      <c r="OUS66"/>
      <c r="OUT66"/>
      <c r="OUU66"/>
      <c r="OUV66"/>
      <c r="OUW66"/>
      <c r="OUX66"/>
      <c r="OUY66"/>
      <c r="OUZ66"/>
      <c r="OVA66"/>
      <c r="OVB66"/>
      <c r="OVC66"/>
      <c r="OVD66"/>
      <c r="OVE66"/>
      <c r="OVF66"/>
      <c r="OVG66"/>
      <c r="OVH66"/>
      <c r="OVI66"/>
      <c r="OVJ66"/>
      <c r="OVK66"/>
      <c r="OVL66"/>
      <c r="OVM66"/>
      <c r="OVN66"/>
      <c r="OVO66"/>
      <c r="OVP66"/>
      <c r="OVQ66"/>
      <c r="OVR66"/>
      <c r="OVS66"/>
      <c r="OVT66"/>
      <c r="OVU66"/>
      <c r="OVV66"/>
      <c r="OVW66"/>
      <c r="OVX66"/>
      <c r="OVY66"/>
      <c r="OVZ66"/>
      <c r="OWA66"/>
      <c r="OWB66"/>
      <c r="OWC66"/>
      <c r="OWD66"/>
      <c r="OWE66"/>
      <c r="OWF66"/>
      <c r="OWG66"/>
      <c r="OWH66"/>
      <c r="OWI66"/>
      <c r="OWJ66"/>
      <c r="OWK66"/>
      <c r="OWL66"/>
      <c r="OWM66"/>
      <c r="OWN66"/>
      <c r="OWO66"/>
      <c r="OWP66"/>
      <c r="OWQ66"/>
      <c r="OWR66"/>
      <c r="OWS66"/>
      <c r="OWT66"/>
      <c r="OWU66"/>
      <c r="OWV66"/>
      <c r="OWW66"/>
      <c r="OWX66"/>
      <c r="OWY66"/>
      <c r="OWZ66"/>
      <c r="OXA66"/>
      <c r="OXB66"/>
      <c r="OXC66"/>
      <c r="OXD66"/>
      <c r="OXE66"/>
      <c r="OXF66"/>
      <c r="OXG66"/>
      <c r="OXH66"/>
      <c r="OXI66"/>
      <c r="OXJ66"/>
      <c r="OXK66"/>
      <c r="OXL66"/>
      <c r="OXM66"/>
      <c r="OXN66"/>
      <c r="OXO66"/>
      <c r="OXP66"/>
      <c r="OXQ66"/>
      <c r="OXR66"/>
      <c r="OXS66"/>
      <c r="OXT66"/>
      <c r="OXU66"/>
      <c r="OXV66"/>
      <c r="OXW66"/>
      <c r="OXX66"/>
      <c r="OXY66"/>
      <c r="OXZ66"/>
      <c r="OYA66"/>
      <c r="OYB66"/>
      <c r="OYC66"/>
      <c r="OYD66"/>
      <c r="OYE66"/>
      <c r="OYF66"/>
      <c r="OYG66"/>
      <c r="OYH66"/>
      <c r="OYI66"/>
      <c r="OYJ66"/>
      <c r="OYK66"/>
      <c r="OYL66"/>
      <c r="OYM66"/>
      <c r="OYN66"/>
      <c r="OYO66"/>
      <c r="OYP66"/>
      <c r="OYQ66"/>
      <c r="OYR66"/>
      <c r="OYS66"/>
      <c r="OYT66"/>
      <c r="OYU66"/>
      <c r="OYV66"/>
      <c r="OYW66"/>
      <c r="OYX66"/>
      <c r="OYY66"/>
      <c r="OYZ66"/>
      <c r="OZA66"/>
      <c r="OZB66"/>
      <c r="OZC66"/>
      <c r="OZD66"/>
      <c r="OZE66"/>
      <c r="OZF66"/>
      <c r="OZG66"/>
      <c r="OZH66"/>
      <c r="OZI66"/>
      <c r="OZJ66"/>
      <c r="OZK66"/>
      <c r="OZL66"/>
      <c r="OZM66"/>
      <c r="OZN66"/>
      <c r="OZO66"/>
      <c r="OZP66"/>
      <c r="OZQ66"/>
      <c r="OZR66"/>
      <c r="OZS66"/>
      <c r="OZT66"/>
      <c r="OZU66"/>
      <c r="OZV66"/>
      <c r="OZW66"/>
      <c r="OZX66"/>
      <c r="OZY66"/>
      <c r="OZZ66"/>
      <c r="PAA66"/>
      <c r="PAB66"/>
      <c r="PAC66"/>
      <c r="PAD66"/>
      <c r="PAE66"/>
      <c r="PAF66"/>
      <c r="PAG66"/>
      <c r="PAH66"/>
      <c r="PAI66"/>
      <c r="PAJ66"/>
      <c r="PAK66"/>
      <c r="PAL66"/>
      <c r="PAM66"/>
      <c r="PAN66"/>
      <c r="PAO66"/>
      <c r="PAP66"/>
      <c r="PAQ66"/>
      <c r="PAR66"/>
      <c r="PAS66"/>
      <c r="PAT66"/>
      <c r="PAU66"/>
      <c r="PAV66"/>
      <c r="PAW66"/>
      <c r="PAX66"/>
      <c r="PAY66"/>
      <c r="PAZ66"/>
      <c r="PBA66"/>
      <c r="PBB66"/>
      <c r="PBC66"/>
      <c r="PBD66"/>
      <c r="PBE66"/>
      <c r="PBF66"/>
      <c r="PBG66"/>
      <c r="PBH66"/>
      <c r="PBI66"/>
      <c r="PBJ66"/>
      <c r="PBK66"/>
      <c r="PBL66"/>
      <c r="PBM66"/>
      <c r="PBN66"/>
      <c r="PBO66"/>
      <c r="PBP66"/>
      <c r="PBQ66"/>
      <c r="PBR66"/>
      <c r="PBS66"/>
      <c r="PBT66"/>
      <c r="PBU66"/>
      <c r="PBV66"/>
      <c r="PBW66"/>
      <c r="PBX66"/>
      <c r="PBY66"/>
      <c r="PBZ66"/>
      <c r="PCA66"/>
      <c r="PCB66"/>
      <c r="PCC66"/>
      <c r="PCD66"/>
      <c r="PCE66"/>
      <c r="PCF66"/>
      <c r="PCG66"/>
      <c r="PCH66"/>
      <c r="PCI66"/>
      <c r="PCJ66"/>
      <c r="PCK66"/>
      <c r="PCL66"/>
      <c r="PCM66"/>
      <c r="PCN66"/>
      <c r="PCO66"/>
      <c r="PCP66"/>
      <c r="PCQ66"/>
      <c r="PCR66"/>
      <c r="PCS66"/>
      <c r="PCT66"/>
      <c r="PCU66"/>
      <c r="PCV66"/>
      <c r="PCW66"/>
      <c r="PCX66"/>
      <c r="PCY66"/>
      <c r="PCZ66"/>
      <c r="PDA66"/>
      <c r="PDB66"/>
      <c r="PDC66"/>
      <c r="PDD66"/>
      <c r="PDE66"/>
      <c r="PDF66"/>
      <c r="PDG66"/>
      <c r="PDH66"/>
      <c r="PDI66"/>
      <c r="PDJ66"/>
      <c r="PDK66"/>
      <c r="PDL66"/>
      <c r="PDM66"/>
      <c r="PDN66"/>
      <c r="PDO66"/>
      <c r="PDP66"/>
      <c r="PDQ66"/>
      <c r="PDR66"/>
      <c r="PDS66"/>
      <c r="PDT66"/>
      <c r="PDU66"/>
      <c r="PDV66"/>
      <c r="PDW66"/>
      <c r="PDX66"/>
      <c r="PDY66"/>
      <c r="PDZ66"/>
      <c r="PEA66"/>
      <c r="PEB66"/>
      <c r="PEC66"/>
      <c r="PED66"/>
      <c r="PEE66"/>
      <c r="PEF66"/>
      <c r="PEG66"/>
      <c r="PEH66"/>
      <c r="PEI66"/>
      <c r="PEJ66"/>
      <c r="PEK66"/>
      <c r="PEL66"/>
      <c r="PEM66"/>
      <c r="PEN66"/>
      <c r="PEO66"/>
      <c r="PEP66"/>
      <c r="PEQ66"/>
      <c r="PER66"/>
      <c r="PES66"/>
      <c r="PET66"/>
      <c r="PEU66"/>
      <c r="PEV66"/>
      <c r="PEW66"/>
      <c r="PEX66"/>
      <c r="PEY66"/>
      <c r="PEZ66"/>
      <c r="PFA66"/>
      <c r="PFB66"/>
      <c r="PFC66"/>
      <c r="PFD66"/>
      <c r="PFE66"/>
      <c r="PFF66"/>
      <c r="PFG66"/>
      <c r="PFH66"/>
      <c r="PFI66"/>
      <c r="PFJ66"/>
      <c r="PFK66"/>
      <c r="PFL66"/>
      <c r="PFM66"/>
      <c r="PFN66"/>
      <c r="PFO66"/>
      <c r="PFP66"/>
      <c r="PFQ66"/>
      <c r="PFR66"/>
      <c r="PFS66"/>
      <c r="PFT66"/>
      <c r="PFU66"/>
      <c r="PFV66"/>
      <c r="PFW66"/>
      <c r="PFX66"/>
      <c r="PFY66"/>
      <c r="PFZ66"/>
      <c r="PGA66"/>
      <c r="PGB66"/>
      <c r="PGC66"/>
      <c r="PGD66"/>
      <c r="PGE66"/>
      <c r="PGF66"/>
      <c r="PGG66"/>
      <c r="PGH66"/>
      <c r="PGI66"/>
      <c r="PGJ66"/>
      <c r="PGK66"/>
      <c r="PGL66"/>
      <c r="PGM66"/>
      <c r="PGN66"/>
      <c r="PGO66"/>
      <c r="PGP66"/>
      <c r="PGQ66"/>
      <c r="PGR66"/>
      <c r="PGS66"/>
      <c r="PGT66"/>
      <c r="PGU66"/>
      <c r="PGV66"/>
      <c r="PGW66"/>
      <c r="PGX66"/>
      <c r="PGY66"/>
      <c r="PGZ66"/>
      <c r="PHA66"/>
      <c r="PHB66"/>
      <c r="PHC66"/>
      <c r="PHD66"/>
      <c r="PHE66"/>
      <c r="PHF66"/>
      <c r="PHG66"/>
      <c r="PHH66"/>
      <c r="PHI66"/>
      <c r="PHJ66"/>
      <c r="PHK66"/>
      <c r="PHL66"/>
      <c r="PHM66"/>
      <c r="PHN66"/>
      <c r="PHO66"/>
      <c r="PHP66"/>
      <c r="PHQ66"/>
      <c r="PHR66"/>
      <c r="PHS66"/>
      <c r="PHT66"/>
      <c r="PHU66"/>
      <c r="PHV66"/>
      <c r="PHW66"/>
      <c r="PHX66"/>
      <c r="PHY66"/>
      <c r="PHZ66"/>
      <c r="PIA66"/>
      <c r="PIB66"/>
      <c r="PIC66"/>
      <c r="PID66"/>
      <c r="PIE66"/>
      <c r="PIF66"/>
      <c r="PIG66"/>
      <c r="PIH66"/>
      <c r="PII66"/>
      <c r="PIJ66"/>
      <c r="PIK66"/>
      <c r="PIL66"/>
      <c r="PIM66"/>
      <c r="PIN66"/>
      <c r="PIO66"/>
      <c r="PIP66"/>
      <c r="PIQ66"/>
      <c r="PIR66"/>
      <c r="PIS66"/>
      <c r="PIT66"/>
      <c r="PIU66"/>
      <c r="PIV66"/>
      <c r="PIW66"/>
      <c r="PIX66"/>
      <c r="PIY66"/>
      <c r="PIZ66"/>
      <c r="PJA66"/>
      <c r="PJB66"/>
      <c r="PJC66"/>
      <c r="PJD66"/>
      <c r="PJE66"/>
      <c r="PJF66"/>
      <c r="PJG66"/>
      <c r="PJH66"/>
      <c r="PJI66"/>
      <c r="PJJ66"/>
      <c r="PJK66"/>
      <c r="PJL66"/>
      <c r="PJM66"/>
      <c r="PJN66"/>
      <c r="PJO66"/>
      <c r="PJP66"/>
      <c r="PJQ66"/>
      <c r="PJR66"/>
      <c r="PJS66"/>
      <c r="PJT66"/>
      <c r="PJU66"/>
      <c r="PJV66"/>
      <c r="PJW66"/>
      <c r="PJX66"/>
      <c r="PJY66"/>
      <c r="PJZ66"/>
      <c r="PKA66"/>
      <c r="PKB66"/>
      <c r="PKC66"/>
      <c r="PKD66"/>
      <c r="PKE66"/>
      <c r="PKF66"/>
      <c r="PKG66"/>
      <c r="PKH66"/>
      <c r="PKI66"/>
      <c r="PKJ66"/>
      <c r="PKK66"/>
      <c r="PKL66"/>
      <c r="PKM66"/>
      <c r="PKN66"/>
      <c r="PKO66"/>
      <c r="PKP66"/>
      <c r="PKQ66"/>
      <c r="PKR66"/>
      <c r="PKS66"/>
      <c r="PKT66"/>
      <c r="PKU66"/>
      <c r="PKV66"/>
      <c r="PKW66"/>
      <c r="PKX66"/>
      <c r="PKY66"/>
      <c r="PKZ66"/>
      <c r="PLA66"/>
      <c r="PLB66"/>
      <c r="PLC66"/>
      <c r="PLD66"/>
      <c r="PLE66"/>
      <c r="PLF66"/>
      <c r="PLG66"/>
      <c r="PLH66"/>
      <c r="PLI66"/>
      <c r="PLJ66"/>
      <c r="PLK66"/>
      <c r="PLL66"/>
      <c r="PLM66"/>
      <c r="PLN66"/>
      <c r="PLO66"/>
      <c r="PLP66"/>
      <c r="PLQ66"/>
      <c r="PLR66"/>
      <c r="PLS66"/>
      <c r="PLT66"/>
      <c r="PLU66"/>
      <c r="PLV66"/>
      <c r="PLW66"/>
      <c r="PLX66"/>
      <c r="PLY66"/>
      <c r="PLZ66"/>
      <c r="PMA66"/>
      <c r="PMB66"/>
      <c r="PMC66"/>
      <c r="PMD66"/>
      <c r="PME66"/>
      <c r="PMF66"/>
      <c r="PMG66"/>
      <c r="PMH66"/>
      <c r="PMI66"/>
      <c r="PMJ66"/>
      <c r="PMK66"/>
      <c r="PML66"/>
      <c r="PMM66"/>
      <c r="PMN66"/>
      <c r="PMO66"/>
      <c r="PMP66"/>
      <c r="PMQ66"/>
      <c r="PMR66"/>
      <c r="PMS66"/>
      <c r="PMT66"/>
      <c r="PMU66"/>
      <c r="PMV66"/>
      <c r="PMW66"/>
      <c r="PMX66"/>
      <c r="PMY66"/>
      <c r="PMZ66"/>
      <c r="PNA66"/>
      <c r="PNB66"/>
      <c r="PNC66"/>
      <c r="PND66"/>
      <c r="PNE66"/>
      <c r="PNF66"/>
      <c r="PNG66"/>
      <c r="PNH66"/>
      <c r="PNI66"/>
      <c r="PNJ66"/>
      <c r="PNK66"/>
      <c r="PNL66"/>
      <c r="PNM66"/>
      <c r="PNN66"/>
      <c r="PNO66"/>
      <c r="PNP66"/>
      <c r="PNQ66"/>
      <c r="PNR66"/>
      <c r="PNS66"/>
      <c r="PNT66"/>
      <c r="PNU66"/>
      <c r="PNV66"/>
      <c r="PNW66"/>
      <c r="PNX66"/>
      <c r="PNY66"/>
      <c r="PNZ66"/>
      <c r="POA66"/>
      <c r="POB66"/>
      <c r="POC66"/>
      <c r="POD66"/>
      <c r="POE66"/>
      <c r="POF66"/>
      <c r="POG66"/>
      <c r="POH66"/>
      <c r="POI66"/>
      <c r="POJ66"/>
      <c r="POK66"/>
      <c r="POL66"/>
      <c r="POM66"/>
      <c r="PON66"/>
      <c r="POO66"/>
      <c r="POP66"/>
      <c r="POQ66"/>
      <c r="POR66"/>
      <c r="POS66"/>
      <c r="POT66"/>
      <c r="POU66"/>
      <c r="POV66"/>
      <c r="POW66"/>
      <c r="POX66"/>
      <c r="POY66"/>
      <c r="POZ66"/>
      <c r="PPA66"/>
      <c r="PPB66"/>
      <c r="PPC66"/>
      <c r="PPD66"/>
      <c r="PPE66"/>
      <c r="PPF66"/>
      <c r="PPG66"/>
      <c r="PPH66"/>
      <c r="PPI66"/>
      <c r="PPJ66"/>
      <c r="PPK66"/>
      <c r="PPL66"/>
      <c r="PPM66"/>
      <c r="PPN66"/>
      <c r="PPO66"/>
      <c r="PPP66"/>
      <c r="PPQ66"/>
      <c r="PPR66"/>
      <c r="PPS66"/>
      <c r="PPT66"/>
      <c r="PPU66"/>
      <c r="PPV66"/>
      <c r="PPW66"/>
      <c r="PPX66"/>
      <c r="PPY66"/>
      <c r="PPZ66"/>
      <c r="PQA66"/>
      <c r="PQB66"/>
      <c r="PQC66"/>
      <c r="PQD66"/>
      <c r="PQE66"/>
      <c r="PQF66"/>
      <c r="PQG66"/>
      <c r="PQH66"/>
      <c r="PQI66"/>
      <c r="PQJ66"/>
      <c r="PQK66"/>
      <c r="PQL66"/>
      <c r="PQM66"/>
      <c r="PQN66"/>
      <c r="PQO66"/>
      <c r="PQP66"/>
      <c r="PQQ66"/>
      <c r="PQR66"/>
      <c r="PQS66"/>
      <c r="PQT66"/>
      <c r="PQU66"/>
      <c r="PQV66"/>
      <c r="PQW66"/>
      <c r="PQX66"/>
      <c r="PQY66"/>
      <c r="PQZ66"/>
      <c r="PRA66"/>
      <c r="PRB66"/>
      <c r="PRC66"/>
      <c r="PRD66"/>
      <c r="PRE66"/>
      <c r="PRF66"/>
      <c r="PRG66"/>
      <c r="PRH66"/>
      <c r="PRI66"/>
      <c r="PRJ66"/>
      <c r="PRK66"/>
      <c r="PRL66"/>
      <c r="PRM66"/>
      <c r="PRN66"/>
      <c r="PRO66"/>
      <c r="PRP66"/>
      <c r="PRQ66"/>
      <c r="PRR66"/>
      <c r="PRS66"/>
      <c r="PRT66"/>
      <c r="PRU66"/>
      <c r="PRV66"/>
      <c r="PRW66"/>
      <c r="PRX66"/>
      <c r="PRY66"/>
      <c r="PRZ66"/>
      <c r="PSA66"/>
      <c r="PSB66"/>
      <c r="PSC66"/>
      <c r="PSD66"/>
      <c r="PSE66"/>
      <c r="PSF66"/>
      <c r="PSG66"/>
      <c r="PSH66"/>
      <c r="PSI66"/>
      <c r="PSJ66"/>
      <c r="PSK66"/>
      <c r="PSL66"/>
      <c r="PSM66"/>
      <c r="PSN66"/>
      <c r="PSO66"/>
      <c r="PSP66"/>
      <c r="PSQ66"/>
      <c r="PSR66"/>
      <c r="PSS66"/>
      <c r="PST66"/>
      <c r="PSU66"/>
      <c r="PSV66"/>
      <c r="PSW66"/>
      <c r="PSX66"/>
      <c r="PSY66"/>
      <c r="PSZ66"/>
      <c r="PTA66"/>
      <c r="PTB66"/>
      <c r="PTC66"/>
      <c r="PTD66"/>
      <c r="PTE66"/>
      <c r="PTF66"/>
      <c r="PTG66"/>
      <c r="PTH66"/>
      <c r="PTI66"/>
      <c r="PTJ66"/>
      <c r="PTK66"/>
      <c r="PTL66"/>
      <c r="PTM66"/>
      <c r="PTN66"/>
      <c r="PTO66"/>
      <c r="PTP66"/>
      <c r="PTQ66"/>
      <c r="PTR66"/>
      <c r="PTS66"/>
      <c r="PTT66"/>
      <c r="PTU66"/>
      <c r="PTV66"/>
      <c r="PTW66"/>
      <c r="PTX66"/>
      <c r="PTY66"/>
      <c r="PTZ66"/>
      <c r="PUA66"/>
      <c r="PUB66"/>
      <c r="PUC66"/>
      <c r="PUD66"/>
      <c r="PUE66"/>
      <c r="PUF66"/>
      <c r="PUG66"/>
      <c r="PUH66"/>
      <c r="PUI66"/>
      <c r="PUJ66"/>
      <c r="PUK66"/>
      <c r="PUL66"/>
      <c r="PUM66"/>
      <c r="PUN66"/>
      <c r="PUO66"/>
      <c r="PUP66"/>
      <c r="PUQ66"/>
      <c r="PUR66"/>
      <c r="PUS66"/>
      <c r="PUT66"/>
      <c r="PUU66"/>
      <c r="PUV66"/>
      <c r="PUW66"/>
      <c r="PUX66"/>
      <c r="PUY66"/>
      <c r="PUZ66"/>
      <c r="PVA66"/>
      <c r="PVB66"/>
      <c r="PVC66"/>
      <c r="PVD66"/>
      <c r="PVE66"/>
      <c r="PVF66"/>
      <c r="PVG66"/>
      <c r="PVH66"/>
      <c r="PVI66"/>
      <c r="PVJ66"/>
      <c r="PVK66"/>
      <c r="PVL66"/>
      <c r="PVM66"/>
      <c r="PVN66"/>
      <c r="PVO66"/>
      <c r="PVP66"/>
      <c r="PVQ66"/>
      <c r="PVR66"/>
      <c r="PVS66"/>
      <c r="PVT66"/>
      <c r="PVU66"/>
      <c r="PVV66"/>
      <c r="PVW66"/>
      <c r="PVX66"/>
      <c r="PVY66"/>
      <c r="PVZ66"/>
      <c r="PWA66"/>
      <c r="PWB66"/>
      <c r="PWC66"/>
      <c r="PWD66"/>
      <c r="PWE66"/>
      <c r="PWF66"/>
      <c r="PWG66"/>
      <c r="PWH66"/>
      <c r="PWI66"/>
      <c r="PWJ66"/>
      <c r="PWK66"/>
      <c r="PWL66"/>
      <c r="PWM66"/>
      <c r="PWN66"/>
      <c r="PWO66"/>
      <c r="PWP66"/>
      <c r="PWQ66"/>
      <c r="PWR66"/>
      <c r="PWS66"/>
      <c r="PWT66"/>
      <c r="PWU66"/>
      <c r="PWV66"/>
      <c r="PWW66"/>
      <c r="PWX66"/>
      <c r="PWY66"/>
      <c r="PWZ66"/>
      <c r="PXA66"/>
      <c r="PXB66"/>
      <c r="PXC66"/>
      <c r="PXD66"/>
      <c r="PXE66"/>
      <c r="PXF66"/>
      <c r="PXG66"/>
      <c r="PXH66"/>
      <c r="PXI66"/>
      <c r="PXJ66"/>
      <c r="PXK66"/>
      <c r="PXL66"/>
      <c r="PXM66"/>
      <c r="PXN66"/>
      <c r="PXO66"/>
      <c r="PXP66"/>
      <c r="PXQ66"/>
      <c r="PXR66"/>
      <c r="PXS66"/>
      <c r="PXT66"/>
      <c r="PXU66"/>
      <c r="PXV66"/>
      <c r="PXW66"/>
      <c r="PXX66"/>
      <c r="PXY66"/>
      <c r="PXZ66"/>
      <c r="PYA66"/>
      <c r="PYB66"/>
      <c r="PYC66"/>
      <c r="PYD66"/>
      <c r="PYE66"/>
      <c r="PYF66"/>
      <c r="PYG66"/>
      <c r="PYH66"/>
      <c r="PYI66"/>
      <c r="PYJ66"/>
      <c r="PYK66"/>
      <c r="PYL66"/>
      <c r="PYM66"/>
      <c r="PYN66"/>
      <c r="PYO66"/>
      <c r="PYP66"/>
      <c r="PYQ66"/>
      <c r="PYR66"/>
      <c r="PYS66"/>
      <c r="PYT66"/>
      <c r="PYU66"/>
      <c r="PYV66"/>
      <c r="PYW66"/>
      <c r="PYX66"/>
      <c r="PYY66"/>
      <c r="PYZ66"/>
      <c r="PZA66"/>
      <c r="PZB66"/>
      <c r="PZC66"/>
      <c r="PZD66"/>
      <c r="PZE66"/>
      <c r="PZF66"/>
      <c r="PZG66"/>
      <c r="PZH66"/>
      <c r="PZI66"/>
      <c r="PZJ66"/>
      <c r="PZK66"/>
      <c r="PZL66"/>
      <c r="PZM66"/>
      <c r="PZN66"/>
      <c r="PZO66"/>
      <c r="PZP66"/>
      <c r="PZQ66"/>
      <c r="PZR66"/>
      <c r="PZS66"/>
      <c r="PZT66"/>
      <c r="PZU66"/>
      <c r="PZV66"/>
      <c r="PZW66"/>
      <c r="PZX66"/>
      <c r="PZY66"/>
      <c r="PZZ66"/>
      <c r="QAA66"/>
      <c r="QAB66"/>
      <c r="QAC66"/>
      <c r="QAD66"/>
      <c r="QAE66"/>
      <c r="QAF66"/>
      <c r="QAG66"/>
      <c r="QAH66"/>
      <c r="QAI66"/>
      <c r="QAJ66"/>
      <c r="QAK66"/>
      <c r="QAL66"/>
      <c r="QAM66"/>
      <c r="QAN66"/>
      <c r="QAO66"/>
      <c r="QAP66"/>
      <c r="QAQ66"/>
      <c r="QAR66"/>
      <c r="QAS66"/>
      <c r="QAT66"/>
      <c r="QAU66"/>
      <c r="QAV66"/>
      <c r="QAW66"/>
      <c r="QAX66"/>
      <c r="QAY66"/>
      <c r="QAZ66"/>
      <c r="QBA66"/>
      <c r="QBB66"/>
      <c r="QBC66"/>
      <c r="QBD66"/>
      <c r="QBE66"/>
      <c r="QBF66"/>
      <c r="QBG66"/>
      <c r="QBH66"/>
      <c r="QBI66"/>
      <c r="QBJ66"/>
      <c r="QBK66"/>
      <c r="QBL66"/>
      <c r="QBM66"/>
      <c r="QBN66"/>
      <c r="QBO66"/>
      <c r="QBP66"/>
      <c r="QBQ66"/>
      <c r="QBR66"/>
      <c r="QBS66"/>
      <c r="QBT66"/>
      <c r="QBU66"/>
      <c r="QBV66"/>
      <c r="QBW66"/>
      <c r="QBX66"/>
      <c r="QBY66"/>
      <c r="QBZ66"/>
      <c r="QCA66"/>
      <c r="QCB66"/>
      <c r="QCC66"/>
      <c r="QCD66"/>
      <c r="QCE66"/>
      <c r="QCF66"/>
      <c r="QCG66"/>
      <c r="QCH66"/>
      <c r="QCI66"/>
      <c r="QCJ66"/>
      <c r="QCK66"/>
      <c r="QCL66"/>
      <c r="QCM66"/>
      <c r="QCN66"/>
      <c r="QCO66"/>
      <c r="QCP66"/>
      <c r="QCQ66"/>
      <c r="QCR66"/>
      <c r="QCS66"/>
      <c r="QCT66"/>
      <c r="QCU66"/>
      <c r="QCV66"/>
      <c r="QCW66"/>
      <c r="QCX66"/>
      <c r="QCY66"/>
      <c r="QCZ66"/>
      <c r="QDA66"/>
      <c r="QDB66"/>
      <c r="QDC66"/>
      <c r="QDD66"/>
      <c r="QDE66"/>
      <c r="QDF66"/>
      <c r="QDG66"/>
      <c r="QDH66"/>
      <c r="QDI66"/>
      <c r="QDJ66"/>
      <c r="QDK66"/>
      <c r="QDL66"/>
      <c r="QDM66"/>
      <c r="QDN66"/>
      <c r="QDO66"/>
      <c r="QDP66"/>
      <c r="QDQ66"/>
      <c r="QDR66"/>
      <c r="QDS66"/>
      <c r="QDT66"/>
      <c r="QDU66"/>
      <c r="QDV66"/>
      <c r="QDW66"/>
      <c r="QDX66"/>
      <c r="QDY66"/>
      <c r="QDZ66"/>
      <c r="QEA66"/>
      <c r="QEB66"/>
      <c r="QEC66"/>
      <c r="QED66"/>
      <c r="QEE66"/>
      <c r="QEF66"/>
      <c r="QEG66"/>
      <c r="QEH66"/>
      <c r="QEI66"/>
      <c r="QEJ66"/>
      <c r="QEK66"/>
      <c r="QEL66"/>
      <c r="QEM66"/>
      <c r="QEN66"/>
      <c r="QEO66"/>
      <c r="QEP66"/>
      <c r="QEQ66"/>
      <c r="QER66"/>
      <c r="QES66"/>
      <c r="QET66"/>
      <c r="QEU66"/>
      <c r="QEV66"/>
      <c r="QEW66"/>
      <c r="QEX66"/>
      <c r="QEY66"/>
      <c r="QEZ66"/>
      <c r="QFA66"/>
      <c r="QFB66"/>
      <c r="QFC66"/>
      <c r="QFD66"/>
      <c r="QFE66"/>
      <c r="QFF66"/>
      <c r="QFG66"/>
      <c r="QFH66"/>
      <c r="QFI66"/>
      <c r="QFJ66"/>
      <c r="QFK66"/>
      <c r="QFL66"/>
      <c r="QFM66"/>
      <c r="QFN66"/>
      <c r="QFO66"/>
      <c r="QFP66"/>
      <c r="QFQ66"/>
      <c r="QFR66"/>
      <c r="QFS66"/>
      <c r="QFT66"/>
      <c r="QFU66"/>
      <c r="QFV66"/>
      <c r="QFW66"/>
      <c r="QFX66"/>
      <c r="QFY66"/>
      <c r="QFZ66"/>
      <c r="QGA66"/>
      <c r="QGB66"/>
      <c r="QGC66"/>
      <c r="QGD66"/>
      <c r="QGE66"/>
      <c r="QGF66"/>
      <c r="QGG66"/>
      <c r="QGH66"/>
      <c r="QGI66"/>
      <c r="QGJ66"/>
      <c r="QGK66"/>
      <c r="QGL66"/>
      <c r="QGM66"/>
      <c r="QGN66"/>
      <c r="QGO66"/>
      <c r="QGP66"/>
      <c r="QGQ66"/>
      <c r="QGR66"/>
      <c r="QGS66"/>
      <c r="QGT66"/>
      <c r="QGU66"/>
      <c r="QGV66"/>
      <c r="QGW66"/>
      <c r="QGX66"/>
      <c r="QGY66"/>
      <c r="QGZ66"/>
      <c r="QHA66"/>
      <c r="QHB66"/>
      <c r="QHC66"/>
      <c r="QHD66"/>
      <c r="QHE66"/>
      <c r="QHF66"/>
      <c r="QHG66"/>
      <c r="QHH66"/>
      <c r="QHI66"/>
      <c r="QHJ66"/>
      <c r="QHK66"/>
      <c r="QHL66"/>
      <c r="QHM66"/>
      <c r="QHN66"/>
      <c r="QHO66"/>
      <c r="QHP66"/>
      <c r="QHQ66"/>
      <c r="QHR66"/>
      <c r="QHS66"/>
      <c r="QHT66"/>
      <c r="QHU66"/>
      <c r="QHV66"/>
      <c r="QHW66"/>
      <c r="QHX66"/>
      <c r="QHY66"/>
      <c r="QHZ66"/>
      <c r="QIA66"/>
      <c r="QIB66"/>
      <c r="QIC66"/>
      <c r="QID66"/>
      <c r="QIE66"/>
      <c r="QIF66"/>
      <c r="QIG66"/>
      <c r="QIH66"/>
      <c r="QII66"/>
      <c r="QIJ66"/>
      <c r="QIK66"/>
      <c r="QIL66"/>
      <c r="QIM66"/>
      <c r="QIN66"/>
      <c r="QIO66"/>
      <c r="QIP66"/>
      <c r="QIQ66"/>
      <c r="QIR66"/>
      <c r="QIS66"/>
      <c r="QIT66"/>
      <c r="QIU66"/>
      <c r="QIV66"/>
      <c r="QIW66"/>
      <c r="QIX66"/>
      <c r="QIY66"/>
      <c r="QIZ66"/>
      <c r="QJA66"/>
      <c r="QJB66"/>
      <c r="QJC66"/>
      <c r="QJD66"/>
      <c r="QJE66"/>
      <c r="QJF66"/>
      <c r="QJG66"/>
      <c r="QJH66"/>
      <c r="QJI66"/>
      <c r="QJJ66"/>
      <c r="QJK66"/>
      <c r="QJL66"/>
      <c r="QJM66"/>
      <c r="QJN66"/>
      <c r="QJO66"/>
      <c r="QJP66"/>
      <c r="QJQ66"/>
      <c r="QJR66"/>
      <c r="QJS66"/>
      <c r="QJT66"/>
      <c r="QJU66"/>
      <c r="QJV66"/>
      <c r="QJW66"/>
      <c r="QJX66"/>
      <c r="QJY66"/>
      <c r="QJZ66"/>
      <c r="QKA66"/>
      <c r="QKB66"/>
      <c r="QKC66"/>
      <c r="QKD66"/>
      <c r="QKE66"/>
      <c r="QKF66"/>
      <c r="QKG66"/>
      <c r="QKH66"/>
      <c r="QKI66"/>
      <c r="QKJ66"/>
      <c r="QKK66"/>
      <c r="QKL66"/>
      <c r="QKM66"/>
      <c r="QKN66"/>
      <c r="QKO66"/>
      <c r="QKP66"/>
      <c r="QKQ66"/>
      <c r="QKR66"/>
      <c r="QKS66"/>
      <c r="QKT66"/>
      <c r="QKU66"/>
      <c r="QKV66"/>
      <c r="QKW66"/>
      <c r="QKX66"/>
      <c r="QKY66"/>
      <c r="QKZ66"/>
      <c r="QLA66"/>
      <c r="QLB66"/>
      <c r="QLC66"/>
      <c r="QLD66"/>
      <c r="QLE66"/>
      <c r="QLF66"/>
      <c r="QLG66"/>
      <c r="QLH66"/>
      <c r="QLI66"/>
      <c r="QLJ66"/>
      <c r="QLK66"/>
      <c r="QLL66"/>
      <c r="QLM66"/>
      <c r="QLN66"/>
      <c r="QLO66"/>
      <c r="QLP66"/>
      <c r="QLQ66"/>
      <c r="QLR66"/>
      <c r="QLS66"/>
      <c r="QLT66"/>
      <c r="QLU66"/>
      <c r="QLV66"/>
      <c r="QLW66"/>
      <c r="QLX66"/>
      <c r="QLY66"/>
      <c r="QLZ66"/>
      <c r="QMA66"/>
      <c r="QMB66"/>
      <c r="QMC66"/>
      <c r="QMD66"/>
      <c r="QME66"/>
      <c r="QMF66"/>
      <c r="QMG66"/>
      <c r="QMH66"/>
      <c r="QMI66"/>
      <c r="QMJ66"/>
      <c r="QMK66"/>
      <c r="QML66"/>
      <c r="QMM66"/>
      <c r="QMN66"/>
      <c r="QMO66"/>
      <c r="QMP66"/>
      <c r="QMQ66"/>
      <c r="QMR66"/>
      <c r="QMS66"/>
      <c r="QMT66"/>
      <c r="QMU66"/>
      <c r="QMV66"/>
      <c r="QMW66"/>
      <c r="QMX66"/>
      <c r="QMY66"/>
      <c r="QMZ66"/>
      <c r="QNA66"/>
      <c r="QNB66"/>
      <c r="QNC66"/>
      <c r="QND66"/>
      <c r="QNE66"/>
      <c r="QNF66"/>
      <c r="QNG66"/>
      <c r="QNH66"/>
      <c r="QNI66"/>
      <c r="QNJ66"/>
      <c r="QNK66"/>
      <c r="QNL66"/>
      <c r="QNM66"/>
      <c r="QNN66"/>
      <c r="QNO66"/>
      <c r="QNP66"/>
      <c r="QNQ66"/>
      <c r="QNR66"/>
      <c r="QNS66"/>
      <c r="QNT66"/>
      <c r="QNU66"/>
      <c r="QNV66"/>
      <c r="QNW66"/>
      <c r="QNX66"/>
      <c r="QNY66"/>
      <c r="QNZ66"/>
      <c r="QOA66"/>
      <c r="QOB66"/>
      <c r="QOC66"/>
      <c r="QOD66"/>
      <c r="QOE66"/>
      <c r="QOF66"/>
      <c r="QOG66"/>
      <c r="QOH66"/>
      <c r="QOI66"/>
      <c r="QOJ66"/>
      <c r="QOK66"/>
      <c r="QOL66"/>
      <c r="QOM66"/>
      <c r="QON66"/>
      <c r="QOO66"/>
      <c r="QOP66"/>
      <c r="QOQ66"/>
      <c r="QOR66"/>
      <c r="QOS66"/>
      <c r="QOT66"/>
      <c r="QOU66"/>
      <c r="QOV66"/>
      <c r="QOW66"/>
      <c r="QOX66"/>
      <c r="QOY66"/>
      <c r="QOZ66"/>
      <c r="QPA66"/>
      <c r="QPB66"/>
      <c r="QPC66"/>
      <c r="QPD66"/>
      <c r="QPE66"/>
      <c r="QPF66"/>
      <c r="QPG66"/>
      <c r="QPH66"/>
      <c r="QPI66"/>
      <c r="QPJ66"/>
      <c r="QPK66"/>
      <c r="QPL66"/>
      <c r="QPM66"/>
      <c r="QPN66"/>
      <c r="QPO66"/>
      <c r="QPP66"/>
      <c r="QPQ66"/>
      <c r="QPR66"/>
      <c r="QPS66"/>
      <c r="QPT66"/>
      <c r="QPU66"/>
      <c r="QPV66"/>
      <c r="QPW66"/>
      <c r="QPX66"/>
      <c r="QPY66"/>
      <c r="QPZ66"/>
      <c r="QQA66"/>
      <c r="QQB66"/>
      <c r="QQC66"/>
      <c r="QQD66"/>
      <c r="QQE66"/>
      <c r="QQF66"/>
      <c r="QQG66"/>
      <c r="QQH66"/>
      <c r="QQI66"/>
      <c r="QQJ66"/>
      <c r="QQK66"/>
      <c r="QQL66"/>
      <c r="QQM66"/>
      <c r="QQN66"/>
      <c r="QQO66"/>
      <c r="QQP66"/>
      <c r="QQQ66"/>
      <c r="QQR66"/>
      <c r="QQS66"/>
      <c r="QQT66"/>
      <c r="QQU66"/>
      <c r="QQV66"/>
      <c r="QQW66"/>
      <c r="QQX66"/>
      <c r="QQY66"/>
      <c r="QQZ66"/>
      <c r="QRA66"/>
      <c r="QRB66"/>
      <c r="QRC66"/>
      <c r="QRD66"/>
      <c r="QRE66"/>
      <c r="QRF66"/>
      <c r="QRG66"/>
      <c r="QRH66"/>
      <c r="QRI66"/>
      <c r="QRJ66"/>
      <c r="QRK66"/>
      <c r="QRL66"/>
      <c r="QRM66"/>
      <c r="QRN66"/>
      <c r="QRO66"/>
      <c r="QRP66"/>
      <c r="QRQ66"/>
      <c r="QRR66"/>
      <c r="QRS66"/>
      <c r="QRT66"/>
      <c r="QRU66"/>
      <c r="QRV66"/>
      <c r="QRW66"/>
      <c r="QRX66"/>
      <c r="QRY66"/>
      <c r="QRZ66"/>
      <c r="QSA66"/>
      <c r="QSB66"/>
      <c r="QSC66"/>
      <c r="QSD66"/>
      <c r="QSE66"/>
      <c r="QSF66"/>
      <c r="QSG66"/>
      <c r="QSH66"/>
      <c r="QSI66"/>
      <c r="QSJ66"/>
      <c r="QSK66"/>
      <c r="QSL66"/>
      <c r="QSM66"/>
      <c r="QSN66"/>
      <c r="QSO66"/>
      <c r="QSP66"/>
      <c r="QSQ66"/>
      <c r="QSR66"/>
      <c r="QSS66"/>
      <c r="QST66"/>
      <c r="QSU66"/>
      <c r="QSV66"/>
      <c r="QSW66"/>
      <c r="QSX66"/>
      <c r="QSY66"/>
      <c r="QSZ66"/>
      <c r="QTA66"/>
      <c r="QTB66"/>
      <c r="QTC66"/>
      <c r="QTD66"/>
      <c r="QTE66"/>
      <c r="QTF66"/>
      <c r="QTG66"/>
      <c r="QTH66"/>
      <c r="QTI66"/>
      <c r="QTJ66"/>
      <c r="QTK66"/>
      <c r="QTL66"/>
      <c r="QTM66"/>
      <c r="QTN66"/>
      <c r="QTO66"/>
      <c r="QTP66"/>
      <c r="QTQ66"/>
      <c r="QTR66"/>
      <c r="QTS66"/>
      <c r="QTT66"/>
      <c r="QTU66"/>
      <c r="QTV66"/>
      <c r="QTW66"/>
      <c r="QTX66"/>
      <c r="QTY66"/>
      <c r="QTZ66"/>
      <c r="QUA66"/>
      <c r="QUB66"/>
      <c r="QUC66"/>
      <c r="QUD66"/>
      <c r="QUE66"/>
      <c r="QUF66"/>
      <c r="QUG66"/>
      <c r="QUH66"/>
      <c r="QUI66"/>
      <c r="QUJ66"/>
      <c r="QUK66"/>
      <c r="QUL66"/>
      <c r="QUM66"/>
      <c r="QUN66"/>
      <c r="QUO66"/>
      <c r="QUP66"/>
      <c r="QUQ66"/>
      <c r="QUR66"/>
      <c r="QUS66"/>
      <c r="QUT66"/>
      <c r="QUU66"/>
      <c r="QUV66"/>
      <c r="QUW66"/>
      <c r="QUX66"/>
      <c r="QUY66"/>
      <c r="QUZ66"/>
      <c r="QVA66"/>
      <c r="QVB66"/>
      <c r="QVC66"/>
      <c r="QVD66"/>
      <c r="QVE66"/>
      <c r="QVF66"/>
      <c r="QVG66"/>
      <c r="QVH66"/>
      <c r="QVI66"/>
      <c r="QVJ66"/>
      <c r="QVK66"/>
      <c r="QVL66"/>
      <c r="QVM66"/>
      <c r="QVN66"/>
      <c r="QVO66"/>
      <c r="QVP66"/>
      <c r="QVQ66"/>
      <c r="QVR66"/>
      <c r="QVS66"/>
      <c r="QVT66"/>
      <c r="QVU66"/>
      <c r="QVV66"/>
      <c r="QVW66"/>
      <c r="QVX66"/>
      <c r="QVY66"/>
      <c r="QVZ66"/>
      <c r="QWA66"/>
      <c r="QWB66"/>
      <c r="QWC66"/>
      <c r="QWD66"/>
      <c r="QWE66"/>
      <c r="QWF66"/>
      <c r="QWG66"/>
      <c r="QWH66"/>
      <c r="QWI66"/>
      <c r="QWJ66"/>
      <c r="QWK66"/>
      <c r="QWL66"/>
      <c r="QWM66"/>
      <c r="QWN66"/>
      <c r="QWO66"/>
      <c r="QWP66"/>
      <c r="QWQ66"/>
      <c r="QWR66"/>
      <c r="QWS66"/>
      <c r="QWT66"/>
      <c r="QWU66"/>
      <c r="QWV66"/>
      <c r="QWW66"/>
      <c r="QWX66"/>
      <c r="QWY66"/>
      <c r="QWZ66"/>
      <c r="QXA66"/>
      <c r="QXB66"/>
      <c r="QXC66"/>
      <c r="QXD66"/>
      <c r="QXE66"/>
      <c r="QXF66"/>
      <c r="QXG66"/>
      <c r="QXH66"/>
      <c r="QXI66"/>
      <c r="QXJ66"/>
      <c r="QXK66"/>
      <c r="QXL66"/>
      <c r="QXM66"/>
      <c r="QXN66"/>
      <c r="QXO66"/>
      <c r="QXP66"/>
      <c r="QXQ66"/>
      <c r="QXR66"/>
      <c r="QXS66"/>
      <c r="QXT66"/>
      <c r="QXU66"/>
      <c r="QXV66"/>
      <c r="QXW66"/>
      <c r="QXX66"/>
      <c r="QXY66"/>
      <c r="QXZ66"/>
      <c r="QYA66"/>
      <c r="QYB66"/>
      <c r="QYC66"/>
      <c r="QYD66"/>
      <c r="QYE66"/>
      <c r="QYF66"/>
      <c r="QYG66"/>
      <c r="QYH66"/>
      <c r="QYI66"/>
      <c r="QYJ66"/>
      <c r="QYK66"/>
      <c r="QYL66"/>
      <c r="QYM66"/>
      <c r="QYN66"/>
      <c r="QYO66"/>
      <c r="QYP66"/>
      <c r="QYQ66"/>
      <c r="QYR66"/>
      <c r="QYS66"/>
      <c r="QYT66"/>
      <c r="QYU66"/>
      <c r="QYV66"/>
      <c r="QYW66"/>
      <c r="QYX66"/>
      <c r="QYY66"/>
      <c r="QYZ66"/>
      <c r="QZA66"/>
      <c r="QZB66"/>
      <c r="QZC66"/>
      <c r="QZD66"/>
      <c r="QZE66"/>
      <c r="QZF66"/>
      <c r="QZG66"/>
      <c r="QZH66"/>
      <c r="QZI66"/>
      <c r="QZJ66"/>
      <c r="QZK66"/>
      <c r="QZL66"/>
      <c r="QZM66"/>
      <c r="QZN66"/>
      <c r="QZO66"/>
      <c r="QZP66"/>
      <c r="QZQ66"/>
      <c r="QZR66"/>
      <c r="QZS66"/>
      <c r="QZT66"/>
      <c r="QZU66"/>
      <c r="QZV66"/>
      <c r="QZW66"/>
      <c r="QZX66"/>
      <c r="QZY66"/>
      <c r="QZZ66"/>
      <c r="RAA66"/>
      <c r="RAB66"/>
      <c r="RAC66"/>
      <c r="RAD66"/>
      <c r="RAE66"/>
      <c r="RAF66"/>
      <c r="RAG66"/>
      <c r="RAH66"/>
      <c r="RAI66"/>
      <c r="RAJ66"/>
      <c r="RAK66"/>
      <c r="RAL66"/>
      <c r="RAM66"/>
      <c r="RAN66"/>
      <c r="RAO66"/>
      <c r="RAP66"/>
      <c r="RAQ66"/>
      <c r="RAR66"/>
      <c r="RAS66"/>
      <c r="RAT66"/>
      <c r="RAU66"/>
      <c r="RAV66"/>
      <c r="RAW66"/>
      <c r="RAX66"/>
      <c r="RAY66"/>
      <c r="RAZ66"/>
      <c r="RBA66"/>
      <c r="RBB66"/>
      <c r="RBC66"/>
      <c r="RBD66"/>
      <c r="RBE66"/>
      <c r="RBF66"/>
      <c r="RBG66"/>
      <c r="RBH66"/>
      <c r="RBI66"/>
      <c r="RBJ66"/>
      <c r="RBK66"/>
      <c r="RBL66"/>
      <c r="RBM66"/>
      <c r="RBN66"/>
      <c r="RBO66"/>
      <c r="RBP66"/>
      <c r="RBQ66"/>
      <c r="RBR66"/>
      <c r="RBS66"/>
      <c r="RBT66"/>
      <c r="RBU66"/>
      <c r="RBV66"/>
      <c r="RBW66"/>
      <c r="RBX66"/>
      <c r="RBY66"/>
      <c r="RBZ66"/>
      <c r="RCA66"/>
      <c r="RCB66"/>
      <c r="RCC66"/>
      <c r="RCD66"/>
      <c r="RCE66"/>
      <c r="RCF66"/>
      <c r="RCG66"/>
      <c r="RCH66"/>
      <c r="RCI66"/>
      <c r="RCJ66"/>
      <c r="RCK66"/>
      <c r="RCL66"/>
      <c r="RCM66"/>
      <c r="RCN66"/>
      <c r="RCO66"/>
      <c r="RCP66"/>
      <c r="RCQ66"/>
      <c r="RCR66"/>
      <c r="RCS66"/>
      <c r="RCT66"/>
      <c r="RCU66"/>
      <c r="RCV66"/>
      <c r="RCW66"/>
      <c r="RCX66"/>
      <c r="RCY66"/>
      <c r="RCZ66"/>
      <c r="RDA66"/>
      <c r="RDB66"/>
      <c r="RDC66"/>
      <c r="RDD66"/>
      <c r="RDE66"/>
      <c r="RDF66"/>
      <c r="RDG66"/>
      <c r="RDH66"/>
      <c r="RDI66"/>
      <c r="RDJ66"/>
      <c r="RDK66"/>
      <c r="RDL66"/>
      <c r="RDM66"/>
      <c r="RDN66"/>
      <c r="RDO66"/>
      <c r="RDP66"/>
      <c r="RDQ66"/>
      <c r="RDR66"/>
      <c r="RDS66"/>
      <c r="RDT66"/>
      <c r="RDU66"/>
      <c r="RDV66"/>
      <c r="RDW66"/>
      <c r="RDX66"/>
      <c r="RDY66"/>
      <c r="RDZ66"/>
      <c r="REA66"/>
      <c r="REB66"/>
      <c r="REC66"/>
      <c r="RED66"/>
      <c r="REE66"/>
      <c r="REF66"/>
      <c r="REG66"/>
      <c r="REH66"/>
      <c r="REI66"/>
      <c r="REJ66"/>
      <c r="REK66"/>
      <c r="REL66"/>
      <c r="REM66"/>
      <c r="REN66"/>
      <c r="REO66"/>
      <c r="REP66"/>
      <c r="REQ66"/>
      <c r="RER66"/>
      <c r="RES66"/>
      <c r="RET66"/>
      <c r="REU66"/>
      <c r="REV66"/>
      <c r="REW66"/>
      <c r="REX66"/>
      <c r="REY66"/>
      <c r="REZ66"/>
      <c r="RFA66"/>
      <c r="RFB66"/>
      <c r="RFC66"/>
      <c r="RFD66"/>
      <c r="RFE66"/>
      <c r="RFF66"/>
      <c r="RFG66"/>
      <c r="RFH66"/>
      <c r="RFI66"/>
      <c r="RFJ66"/>
      <c r="RFK66"/>
      <c r="RFL66"/>
      <c r="RFM66"/>
      <c r="RFN66"/>
      <c r="RFO66"/>
      <c r="RFP66"/>
      <c r="RFQ66"/>
      <c r="RFR66"/>
      <c r="RFS66"/>
      <c r="RFT66"/>
      <c r="RFU66"/>
      <c r="RFV66"/>
      <c r="RFW66"/>
      <c r="RFX66"/>
      <c r="RFY66"/>
      <c r="RFZ66"/>
      <c r="RGA66"/>
      <c r="RGB66"/>
      <c r="RGC66"/>
      <c r="RGD66"/>
      <c r="RGE66"/>
      <c r="RGF66"/>
      <c r="RGG66"/>
      <c r="RGH66"/>
      <c r="RGI66"/>
      <c r="RGJ66"/>
      <c r="RGK66"/>
      <c r="RGL66"/>
      <c r="RGM66"/>
      <c r="RGN66"/>
      <c r="RGO66"/>
      <c r="RGP66"/>
      <c r="RGQ66"/>
      <c r="RGR66"/>
      <c r="RGS66"/>
      <c r="RGT66"/>
      <c r="RGU66"/>
      <c r="RGV66"/>
      <c r="RGW66"/>
      <c r="RGX66"/>
      <c r="RGY66"/>
      <c r="RGZ66"/>
      <c r="RHA66"/>
      <c r="RHB66"/>
      <c r="RHC66"/>
      <c r="RHD66"/>
      <c r="RHE66"/>
      <c r="RHF66"/>
      <c r="RHG66"/>
      <c r="RHH66"/>
      <c r="RHI66"/>
      <c r="RHJ66"/>
      <c r="RHK66"/>
      <c r="RHL66"/>
      <c r="RHM66"/>
      <c r="RHN66"/>
      <c r="RHO66"/>
      <c r="RHP66"/>
      <c r="RHQ66"/>
      <c r="RHR66"/>
      <c r="RHS66"/>
      <c r="RHT66"/>
      <c r="RHU66"/>
      <c r="RHV66"/>
      <c r="RHW66"/>
      <c r="RHX66"/>
      <c r="RHY66"/>
      <c r="RHZ66"/>
      <c r="RIA66"/>
      <c r="RIB66"/>
      <c r="RIC66"/>
      <c r="RID66"/>
      <c r="RIE66"/>
      <c r="RIF66"/>
      <c r="RIG66"/>
      <c r="RIH66"/>
      <c r="RII66"/>
      <c r="RIJ66"/>
      <c r="RIK66"/>
      <c r="RIL66"/>
      <c r="RIM66"/>
      <c r="RIN66"/>
      <c r="RIO66"/>
      <c r="RIP66"/>
      <c r="RIQ66"/>
      <c r="RIR66"/>
      <c r="RIS66"/>
      <c r="RIT66"/>
      <c r="RIU66"/>
      <c r="RIV66"/>
      <c r="RIW66"/>
      <c r="RIX66"/>
      <c r="RIY66"/>
      <c r="RIZ66"/>
      <c r="RJA66"/>
      <c r="RJB66"/>
      <c r="RJC66"/>
      <c r="RJD66"/>
      <c r="RJE66"/>
      <c r="RJF66"/>
      <c r="RJG66"/>
      <c r="RJH66"/>
      <c r="RJI66"/>
      <c r="RJJ66"/>
      <c r="RJK66"/>
      <c r="RJL66"/>
      <c r="RJM66"/>
      <c r="RJN66"/>
      <c r="RJO66"/>
      <c r="RJP66"/>
      <c r="RJQ66"/>
      <c r="RJR66"/>
      <c r="RJS66"/>
      <c r="RJT66"/>
      <c r="RJU66"/>
      <c r="RJV66"/>
      <c r="RJW66"/>
      <c r="RJX66"/>
      <c r="RJY66"/>
      <c r="RJZ66"/>
      <c r="RKA66"/>
      <c r="RKB66"/>
      <c r="RKC66"/>
      <c r="RKD66"/>
      <c r="RKE66"/>
      <c r="RKF66"/>
      <c r="RKG66"/>
      <c r="RKH66"/>
      <c r="RKI66"/>
      <c r="RKJ66"/>
      <c r="RKK66"/>
      <c r="RKL66"/>
      <c r="RKM66"/>
      <c r="RKN66"/>
      <c r="RKO66"/>
      <c r="RKP66"/>
      <c r="RKQ66"/>
      <c r="RKR66"/>
      <c r="RKS66"/>
      <c r="RKT66"/>
      <c r="RKU66"/>
      <c r="RKV66"/>
      <c r="RKW66"/>
      <c r="RKX66"/>
      <c r="RKY66"/>
      <c r="RKZ66"/>
      <c r="RLA66"/>
      <c r="RLB66"/>
      <c r="RLC66"/>
      <c r="RLD66"/>
      <c r="RLE66"/>
      <c r="RLF66"/>
      <c r="RLG66"/>
      <c r="RLH66"/>
      <c r="RLI66"/>
      <c r="RLJ66"/>
      <c r="RLK66"/>
      <c r="RLL66"/>
      <c r="RLM66"/>
      <c r="RLN66"/>
      <c r="RLO66"/>
      <c r="RLP66"/>
      <c r="RLQ66"/>
      <c r="RLR66"/>
      <c r="RLS66"/>
      <c r="RLT66"/>
      <c r="RLU66"/>
      <c r="RLV66"/>
      <c r="RLW66"/>
      <c r="RLX66"/>
      <c r="RLY66"/>
      <c r="RLZ66"/>
      <c r="RMA66"/>
      <c r="RMB66"/>
      <c r="RMC66"/>
      <c r="RMD66"/>
      <c r="RME66"/>
      <c r="RMF66"/>
      <c r="RMG66"/>
      <c r="RMH66"/>
      <c r="RMI66"/>
      <c r="RMJ66"/>
      <c r="RMK66"/>
      <c r="RML66"/>
      <c r="RMM66"/>
      <c r="RMN66"/>
      <c r="RMO66"/>
      <c r="RMP66"/>
      <c r="RMQ66"/>
      <c r="RMR66"/>
      <c r="RMS66"/>
      <c r="RMT66"/>
      <c r="RMU66"/>
      <c r="RMV66"/>
      <c r="RMW66"/>
      <c r="RMX66"/>
      <c r="RMY66"/>
      <c r="RMZ66"/>
      <c r="RNA66"/>
      <c r="RNB66"/>
      <c r="RNC66"/>
      <c r="RND66"/>
      <c r="RNE66"/>
      <c r="RNF66"/>
      <c r="RNG66"/>
      <c r="RNH66"/>
      <c r="RNI66"/>
      <c r="RNJ66"/>
      <c r="RNK66"/>
      <c r="RNL66"/>
      <c r="RNM66"/>
      <c r="RNN66"/>
      <c r="RNO66"/>
      <c r="RNP66"/>
      <c r="RNQ66"/>
      <c r="RNR66"/>
      <c r="RNS66"/>
      <c r="RNT66"/>
      <c r="RNU66"/>
      <c r="RNV66"/>
      <c r="RNW66"/>
      <c r="RNX66"/>
      <c r="RNY66"/>
      <c r="RNZ66"/>
      <c r="ROA66"/>
      <c r="ROB66"/>
      <c r="ROC66"/>
      <c r="ROD66"/>
      <c r="ROE66"/>
      <c r="ROF66"/>
      <c r="ROG66"/>
      <c r="ROH66"/>
      <c r="ROI66"/>
      <c r="ROJ66"/>
      <c r="ROK66"/>
      <c r="ROL66"/>
      <c r="ROM66"/>
      <c r="RON66"/>
      <c r="ROO66"/>
      <c r="ROP66"/>
      <c r="ROQ66"/>
      <c r="ROR66"/>
      <c r="ROS66"/>
      <c r="ROT66"/>
      <c r="ROU66"/>
      <c r="ROV66"/>
      <c r="ROW66"/>
      <c r="ROX66"/>
      <c r="ROY66"/>
      <c r="ROZ66"/>
      <c r="RPA66"/>
      <c r="RPB66"/>
      <c r="RPC66"/>
      <c r="RPD66"/>
      <c r="RPE66"/>
      <c r="RPF66"/>
      <c r="RPG66"/>
      <c r="RPH66"/>
      <c r="RPI66"/>
      <c r="RPJ66"/>
      <c r="RPK66"/>
      <c r="RPL66"/>
      <c r="RPM66"/>
      <c r="RPN66"/>
      <c r="RPO66"/>
      <c r="RPP66"/>
      <c r="RPQ66"/>
      <c r="RPR66"/>
      <c r="RPS66"/>
      <c r="RPT66"/>
      <c r="RPU66"/>
      <c r="RPV66"/>
      <c r="RPW66"/>
      <c r="RPX66"/>
      <c r="RPY66"/>
      <c r="RPZ66"/>
      <c r="RQA66"/>
      <c r="RQB66"/>
      <c r="RQC66"/>
      <c r="RQD66"/>
      <c r="RQE66"/>
      <c r="RQF66"/>
      <c r="RQG66"/>
      <c r="RQH66"/>
      <c r="RQI66"/>
      <c r="RQJ66"/>
      <c r="RQK66"/>
      <c r="RQL66"/>
      <c r="RQM66"/>
      <c r="RQN66"/>
      <c r="RQO66"/>
      <c r="RQP66"/>
      <c r="RQQ66"/>
      <c r="RQR66"/>
      <c r="RQS66"/>
      <c r="RQT66"/>
      <c r="RQU66"/>
      <c r="RQV66"/>
      <c r="RQW66"/>
      <c r="RQX66"/>
      <c r="RQY66"/>
      <c r="RQZ66"/>
      <c r="RRA66"/>
      <c r="RRB66"/>
      <c r="RRC66"/>
      <c r="RRD66"/>
      <c r="RRE66"/>
      <c r="RRF66"/>
      <c r="RRG66"/>
      <c r="RRH66"/>
      <c r="RRI66"/>
      <c r="RRJ66"/>
      <c r="RRK66"/>
      <c r="RRL66"/>
      <c r="RRM66"/>
      <c r="RRN66"/>
      <c r="RRO66"/>
      <c r="RRP66"/>
      <c r="RRQ66"/>
      <c r="RRR66"/>
      <c r="RRS66"/>
      <c r="RRT66"/>
      <c r="RRU66"/>
      <c r="RRV66"/>
      <c r="RRW66"/>
      <c r="RRX66"/>
      <c r="RRY66"/>
      <c r="RRZ66"/>
      <c r="RSA66"/>
      <c r="RSB66"/>
      <c r="RSC66"/>
      <c r="RSD66"/>
      <c r="RSE66"/>
      <c r="RSF66"/>
      <c r="RSG66"/>
      <c r="RSH66"/>
      <c r="RSI66"/>
      <c r="RSJ66"/>
      <c r="RSK66"/>
      <c r="RSL66"/>
      <c r="RSM66"/>
      <c r="RSN66"/>
      <c r="RSO66"/>
      <c r="RSP66"/>
      <c r="RSQ66"/>
      <c r="RSR66"/>
      <c r="RSS66"/>
      <c r="RST66"/>
      <c r="RSU66"/>
      <c r="RSV66"/>
      <c r="RSW66"/>
      <c r="RSX66"/>
      <c r="RSY66"/>
      <c r="RSZ66"/>
      <c r="RTA66"/>
      <c r="RTB66"/>
      <c r="RTC66"/>
      <c r="RTD66"/>
      <c r="RTE66"/>
      <c r="RTF66"/>
      <c r="RTG66"/>
      <c r="RTH66"/>
      <c r="RTI66"/>
      <c r="RTJ66"/>
      <c r="RTK66"/>
      <c r="RTL66"/>
      <c r="RTM66"/>
      <c r="RTN66"/>
      <c r="RTO66"/>
      <c r="RTP66"/>
      <c r="RTQ66"/>
      <c r="RTR66"/>
      <c r="RTS66"/>
      <c r="RTT66"/>
      <c r="RTU66"/>
      <c r="RTV66"/>
      <c r="RTW66"/>
      <c r="RTX66"/>
      <c r="RTY66"/>
      <c r="RTZ66"/>
      <c r="RUA66"/>
      <c r="RUB66"/>
      <c r="RUC66"/>
      <c r="RUD66"/>
      <c r="RUE66"/>
      <c r="RUF66"/>
      <c r="RUG66"/>
      <c r="RUH66"/>
      <c r="RUI66"/>
      <c r="RUJ66"/>
      <c r="RUK66"/>
      <c r="RUL66"/>
      <c r="RUM66"/>
      <c r="RUN66"/>
      <c r="RUO66"/>
      <c r="RUP66"/>
      <c r="RUQ66"/>
      <c r="RUR66"/>
      <c r="RUS66"/>
      <c r="RUT66"/>
      <c r="RUU66"/>
      <c r="RUV66"/>
      <c r="RUW66"/>
      <c r="RUX66"/>
      <c r="RUY66"/>
      <c r="RUZ66"/>
      <c r="RVA66"/>
      <c r="RVB66"/>
      <c r="RVC66"/>
      <c r="RVD66"/>
      <c r="RVE66"/>
      <c r="RVF66"/>
      <c r="RVG66"/>
      <c r="RVH66"/>
      <c r="RVI66"/>
      <c r="RVJ66"/>
      <c r="RVK66"/>
      <c r="RVL66"/>
      <c r="RVM66"/>
      <c r="RVN66"/>
      <c r="RVO66"/>
      <c r="RVP66"/>
      <c r="RVQ66"/>
      <c r="RVR66"/>
      <c r="RVS66"/>
      <c r="RVT66"/>
      <c r="RVU66"/>
      <c r="RVV66"/>
      <c r="RVW66"/>
      <c r="RVX66"/>
      <c r="RVY66"/>
      <c r="RVZ66"/>
      <c r="RWA66"/>
      <c r="RWB66"/>
      <c r="RWC66"/>
      <c r="RWD66"/>
      <c r="RWE66"/>
      <c r="RWF66"/>
      <c r="RWG66"/>
      <c r="RWH66"/>
      <c r="RWI66"/>
      <c r="RWJ66"/>
      <c r="RWK66"/>
      <c r="RWL66"/>
      <c r="RWM66"/>
      <c r="RWN66"/>
      <c r="RWO66"/>
      <c r="RWP66"/>
      <c r="RWQ66"/>
      <c r="RWR66"/>
      <c r="RWS66"/>
      <c r="RWT66"/>
      <c r="RWU66"/>
      <c r="RWV66"/>
      <c r="RWW66"/>
      <c r="RWX66"/>
      <c r="RWY66"/>
      <c r="RWZ66"/>
      <c r="RXA66"/>
      <c r="RXB66"/>
      <c r="RXC66"/>
      <c r="RXD66"/>
      <c r="RXE66"/>
      <c r="RXF66"/>
      <c r="RXG66"/>
      <c r="RXH66"/>
      <c r="RXI66"/>
      <c r="RXJ66"/>
      <c r="RXK66"/>
      <c r="RXL66"/>
      <c r="RXM66"/>
      <c r="RXN66"/>
      <c r="RXO66"/>
      <c r="RXP66"/>
      <c r="RXQ66"/>
      <c r="RXR66"/>
      <c r="RXS66"/>
      <c r="RXT66"/>
      <c r="RXU66"/>
      <c r="RXV66"/>
      <c r="RXW66"/>
      <c r="RXX66"/>
      <c r="RXY66"/>
      <c r="RXZ66"/>
      <c r="RYA66"/>
      <c r="RYB66"/>
      <c r="RYC66"/>
      <c r="RYD66"/>
      <c r="RYE66"/>
      <c r="RYF66"/>
      <c r="RYG66"/>
      <c r="RYH66"/>
      <c r="RYI66"/>
      <c r="RYJ66"/>
      <c r="RYK66"/>
      <c r="RYL66"/>
      <c r="RYM66"/>
      <c r="RYN66"/>
      <c r="RYO66"/>
      <c r="RYP66"/>
      <c r="RYQ66"/>
      <c r="RYR66"/>
      <c r="RYS66"/>
      <c r="RYT66"/>
      <c r="RYU66"/>
      <c r="RYV66"/>
      <c r="RYW66"/>
      <c r="RYX66"/>
      <c r="RYY66"/>
      <c r="RYZ66"/>
      <c r="RZA66"/>
      <c r="RZB66"/>
      <c r="RZC66"/>
      <c r="RZD66"/>
      <c r="RZE66"/>
      <c r="RZF66"/>
      <c r="RZG66"/>
      <c r="RZH66"/>
      <c r="RZI66"/>
      <c r="RZJ66"/>
      <c r="RZK66"/>
      <c r="RZL66"/>
      <c r="RZM66"/>
      <c r="RZN66"/>
      <c r="RZO66"/>
      <c r="RZP66"/>
      <c r="RZQ66"/>
      <c r="RZR66"/>
      <c r="RZS66"/>
      <c r="RZT66"/>
      <c r="RZU66"/>
      <c r="RZV66"/>
      <c r="RZW66"/>
      <c r="RZX66"/>
      <c r="RZY66"/>
      <c r="RZZ66"/>
      <c r="SAA66"/>
      <c r="SAB66"/>
      <c r="SAC66"/>
      <c r="SAD66"/>
      <c r="SAE66"/>
      <c r="SAF66"/>
      <c r="SAG66"/>
      <c r="SAH66"/>
      <c r="SAI66"/>
      <c r="SAJ66"/>
      <c r="SAK66"/>
      <c r="SAL66"/>
      <c r="SAM66"/>
      <c r="SAN66"/>
      <c r="SAO66"/>
      <c r="SAP66"/>
      <c r="SAQ66"/>
      <c r="SAR66"/>
      <c r="SAS66"/>
      <c r="SAT66"/>
      <c r="SAU66"/>
      <c r="SAV66"/>
      <c r="SAW66"/>
      <c r="SAX66"/>
      <c r="SAY66"/>
      <c r="SAZ66"/>
      <c r="SBA66"/>
      <c r="SBB66"/>
      <c r="SBC66"/>
      <c r="SBD66"/>
      <c r="SBE66"/>
      <c r="SBF66"/>
      <c r="SBG66"/>
      <c r="SBH66"/>
      <c r="SBI66"/>
      <c r="SBJ66"/>
      <c r="SBK66"/>
      <c r="SBL66"/>
      <c r="SBM66"/>
      <c r="SBN66"/>
      <c r="SBO66"/>
      <c r="SBP66"/>
      <c r="SBQ66"/>
      <c r="SBR66"/>
      <c r="SBS66"/>
      <c r="SBT66"/>
      <c r="SBU66"/>
      <c r="SBV66"/>
      <c r="SBW66"/>
      <c r="SBX66"/>
      <c r="SBY66"/>
      <c r="SBZ66"/>
      <c r="SCA66"/>
      <c r="SCB66"/>
      <c r="SCC66"/>
      <c r="SCD66"/>
      <c r="SCE66"/>
      <c r="SCF66"/>
      <c r="SCG66"/>
      <c r="SCH66"/>
      <c r="SCI66"/>
      <c r="SCJ66"/>
      <c r="SCK66"/>
      <c r="SCL66"/>
      <c r="SCM66"/>
      <c r="SCN66"/>
      <c r="SCO66"/>
      <c r="SCP66"/>
      <c r="SCQ66"/>
      <c r="SCR66"/>
      <c r="SCS66"/>
      <c r="SCT66"/>
      <c r="SCU66"/>
      <c r="SCV66"/>
      <c r="SCW66"/>
      <c r="SCX66"/>
      <c r="SCY66"/>
      <c r="SCZ66"/>
      <c r="SDA66"/>
      <c r="SDB66"/>
      <c r="SDC66"/>
      <c r="SDD66"/>
      <c r="SDE66"/>
      <c r="SDF66"/>
      <c r="SDG66"/>
      <c r="SDH66"/>
      <c r="SDI66"/>
      <c r="SDJ66"/>
      <c r="SDK66"/>
      <c r="SDL66"/>
      <c r="SDM66"/>
      <c r="SDN66"/>
      <c r="SDO66"/>
      <c r="SDP66"/>
      <c r="SDQ66"/>
      <c r="SDR66"/>
      <c r="SDS66"/>
      <c r="SDT66"/>
      <c r="SDU66"/>
      <c r="SDV66"/>
      <c r="SDW66"/>
      <c r="SDX66"/>
      <c r="SDY66"/>
      <c r="SDZ66"/>
      <c r="SEA66"/>
      <c r="SEB66"/>
      <c r="SEC66"/>
      <c r="SED66"/>
      <c r="SEE66"/>
      <c r="SEF66"/>
      <c r="SEG66"/>
      <c r="SEH66"/>
      <c r="SEI66"/>
      <c r="SEJ66"/>
      <c r="SEK66"/>
      <c r="SEL66"/>
      <c r="SEM66"/>
      <c r="SEN66"/>
      <c r="SEO66"/>
      <c r="SEP66"/>
      <c r="SEQ66"/>
      <c r="SER66"/>
      <c r="SES66"/>
      <c r="SET66"/>
      <c r="SEU66"/>
      <c r="SEV66"/>
      <c r="SEW66"/>
      <c r="SEX66"/>
      <c r="SEY66"/>
      <c r="SEZ66"/>
      <c r="SFA66"/>
      <c r="SFB66"/>
      <c r="SFC66"/>
      <c r="SFD66"/>
      <c r="SFE66"/>
      <c r="SFF66"/>
      <c r="SFG66"/>
      <c r="SFH66"/>
      <c r="SFI66"/>
      <c r="SFJ66"/>
      <c r="SFK66"/>
      <c r="SFL66"/>
      <c r="SFM66"/>
      <c r="SFN66"/>
      <c r="SFO66"/>
      <c r="SFP66"/>
      <c r="SFQ66"/>
      <c r="SFR66"/>
      <c r="SFS66"/>
      <c r="SFT66"/>
      <c r="SFU66"/>
      <c r="SFV66"/>
      <c r="SFW66"/>
      <c r="SFX66"/>
      <c r="SFY66"/>
      <c r="SFZ66"/>
      <c r="SGA66"/>
      <c r="SGB66"/>
      <c r="SGC66"/>
      <c r="SGD66"/>
      <c r="SGE66"/>
      <c r="SGF66"/>
      <c r="SGG66"/>
      <c r="SGH66"/>
      <c r="SGI66"/>
      <c r="SGJ66"/>
      <c r="SGK66"/>
      <c r="SGL66"/>
      <c r="SGM66"/>
      <c r="SGN66"/>
      <c r="SGO66"/>
      <c r="SGP66"/>
      <c r="SGQ66"/>
      <c r="SGR66"/>
      <c r="SGS66"/>
      <c r="SGT66"/>
      <c r="SGU66"/>
      <c r="SGV66"/>
      <c r="SGW66"/>
      <c r="SGX66"/>
      <c r="SGY66"/>
      <c r="SGZ66"/>
      <c r="SHA66"/>
      <c r="SHB66"/>
      <c r="SHC66"/>
      <c r="SHD66"/>
      <c r="SHE66"/>
      <c r="SHF66"/>
      <c r="SHG66"/>
      <c r="SHH66"/>
      <c r="SHI66"/>
      <c r="SHJ66"/>
      <c r="SHK66"/>
      <c r="SHL66"/>
      <c r="SHM66"/>
      <c r="SHN66"/>
      <c r="SHO66"/>
      <c r="SHP66"/>
      <c r="SHQ66"/>
      <c r="SHR66"/>
      <c r="SHS66"/>
      <c r="SHT66"/>
      <c r="SHU66"/>
      <c r="SHV66"/>
      <c r="SHW66"/>
      <c r="SHX66"/>
      <c r="SHY66"/>
      <c r="SHZ66"/>
      <c r="SIA66"/>
      <c r="SIB66"/>
      <c r="SIC66"/>
      <c r="SID66"/>
      <c r="SIE66"/>
      <c r="SIF66"/>
      <c r="SIG66"/>
      <c r="SIH66"/>
      <c r="SII66"/>
      <c r="SIJ66"/>
      <c r="SIK66"/>
      <c r="SIL66"/>
      <c r="SIM66"/>
      <c r="SIN66"/>
      <c r="SIO66"/>
      <c r="SIP66"/>
      <c r="SIQ66"/>
      <c r="SIR66"/>
      <c r="SIS66"/>
      <c r="SIT66"/>
      <c r="SIU66"/>
      <c r="SIV66"/>
      <c r="SIW66"/>
      <c r="SIX66"/>
      <c r="SIY66"/>
      <c r="SIZ66"/>
      <c r="SJA66"/>
      <c r="SJB66"/>
      <c r="SJC66"/>
      <c r="SJD66"/>
      <c r="SJE66"/>
      <c r="SJF66"/>
      <c r="SJG66"/>
      <c r="SJH66"/>
      <c r="SJI66"/>
      <c r="SJJ66"/>
      <c r="SJK66"/>
      <c r="SJL66"/>
      <c r="SJM66"/>
      <c r="SJN66"/>
      <c r="SJO66"/>
      <c r="SJP66"/>
      <c r="SJQ66"/>
      <c r="SJR66"/>
      <c r="SJS66"/>
      <c r="SJT66"/>
      <c r="SJU66"/>
      <c r="SJV66"/>
      <c r="SJW66"/>
      <c r="SJX66"/>
      <c r="SJY66"/>
      <c r="SJZ66"/>
      <c r="SKA66"/>
      <c r="SKB66"/>
      <c r="SKC66"/>
      <c r="SKD66"/>
      <c r="SKE66"/>
      <c r="SKF66"/>
      <c r="SKG66"/>
      <c r="SKH66"/>
      <c r="SKI66"/>
      <c r="SKJ66"/>
      <c r="SKK66"/>
      <c r="SKL66"/>
      <c r="SKM66"/>
      <c r="SKN66"/>
      <c r="SKO66"/>
      <c r="SKP66"/>
      <c r="SKQ66"/>
      <c r="SKR66"/>
      <c r="SKS66"/>
      <c r="SKT66"/>
      <c r="SKU66"/>
      <c r="SKV66"/>
      <c r="SKW66"/>
      <c r="SKX66"/>
      <c r="SKY66"/>
      <c r="SKZ66"/>
      <c r="SLA66"/>
      <c r="SLB66"/>
      <c r="SLC66"/>
      <c r="SLD66"/>
      <c r="SLE66"/>
      <c r="SLF66"/>
      <c r="SLG66"/>
      <c r="SLH66"/>
      <c r="SLI66"/>
      <c r="SLJ66"/>
      <c r="SLK66"/>
      <c r="SLL66"/>
      <c r="SLM66"/>
      <c r="SLN66"/>
      <c r="SLO66"/>
      <c r="SLP66"/>
      <c r="SLQ66"/>
      <c r="SLR66"/>
      <c r="SLS66"/>
      <c r="SLT66"/>
      <c r="SLU66"/>
      <c r="SLV66"/>
      <c r="SLW66"/>
      <c r="SLX66"/>
      <c r="SLY66"/>
      <c r="SLZ66"/>
      <c r="SMA66"/>
      <c r="SMB66"/>
      <c r="SMC66"/>
      <c r="SMD66"/>
      <c r="SME66"/>
      <c r="SMF66"/>
      <c r="SMG66"/>
      <c r="SMH66"/>
      <c r="SMI66"/>
      <c r="SMJ66"/>
      <c r="SMK66"/>
      <c r="SML66"/>
      <c r="SMM66"/>
      <c r="SMN66"/>
      <c r="SMO66"/>
      <c r="SMP66"/>
      <c r="SMQ66"/>
      <c r="SMR66"/>
      <c r="SMS66"/>
      <c r="SMT66"/>
      <c r="SMU66"/>
      <c r="SMV66"/>
      <c r="SMW66"/>
      <c r="SMX66"/>
      <c r="SMY66"/>
      <c r="SMZ66"/>
      <c r="SNA66"/>
      <c r="SNB66"/>
      <c r="SNC66"/>
      <c r="SND66"/>
      <c r="SNE66"/>
      <c r="SNF66"/>
      <c r="SNG66"/>
      <c r="SNH66"/>
      <c r="SNI66"/>
      <c r="SNJ66"/>
      <c r="SNK66"/>
      <c r="SNL66"/>
      <c r="SNM66"/>
      <c r="SNN66"/>
      <c r="SNO66"/>
      <c r="SNP66"/>
      <c r="SNQ66"/>
      <c r="SNR66"/>
      <c r="SNS66"/>
      <c r="SNT66"/>
      <c r="SNU66"/>
      <c r="SNV66"/>
      <c r="SNW66"/>
      <c r="SNX66"/>
      <c r="SNY66"/>
      <c r="SNZ66"/>
      <c r="SOA66"/>
      <c r="SOB66"/>
      <c r="SOC66"/>
      <c r="SOD66"/>
      <c r="SOE66"/>
      <c r="SOF66"/>
      <c r="SOG66"/>
      <c r="SOH66"/>
      <c r="SOI66"/>
      <c r="SOJ66"/>
      <c r="SOK66"/>
      <c r="SOL66"/>
      <c r="SOM66"/>
      <c r="SON66"/>
      <c r="SOO66"/>
      <c r="SOP66"/>
      <c r="SOQ66"/>
      <c r="SOR66"/>
      <c r="SOS66"/>
      <c r="SOT66"/>
      <c r="SOU66"/>
      <c r="SOV66"/>
      <c r="SOW66"/>
      <c r="SOX66"/>
      <c r="SOY66"/>
      <c r="SOZ66"/>
      <c r="SPA66"/>
      <c r="SPB66"/>
      <c r="SPC66"/>
      <c r="SPD66"/>
      <c r="SPE66"/>
      <c r="SPF66"/>
      <c r="SPG66"/>
      <c r="SPH66"/>
      <c r="SPI66"/>
      <c r="SPJ66"/>
      <c r="SPK66"/>
      <c r="SPL66"/>
      <c r="SPM66"/>
      <c r="SPN66"/>
      <c r="SPO66"/>
      <c r="SPP66"/>
      <c r="SPQ66"/>
      <c r="SPR66"/>
      <c r="SPS66"/>
      <c r="SPT66"/>
      <c r="SPU66"/>
      <c r="SPV66"/>
      <c r="SPW66"/>
      <c r="SPX66"/>
      <c r="SPY66"/>
      <c r="SPZ66"/>
      <c r="SQA66"/>
      <c r="SQB66"/>
      <c r="SQC66"/>
      <c r="SQD66"/>
      <c r="SQE66"/>
      <c r="SQF66"/>
      <c r="SQG66"/>
      <c r="SQH66"/>
      <c r="SQI66"/>
      <c r="SQJ66"/>
      <c r="SQK66"/>
      <c r="SQL66"/>
      <c r="SQM66"/>
      <c r="SQN66"/>
      <c r="SQO66"/>
      <c r="SQP66"/>
      <c r="SQQ66"/>
      <c r="SQR66"/>
      <c r="SQS66"/>
      <c r="SQT66"/>
      <c r="SQU66"/>
      <c r="SQV66"/>
      <c r="SQW66"/>
      <c r="SQX66"/>
      <c r="SQY66"/>
      <c r="SQZ66"/>
      <c r="SRA66"/>
      <c r="SRB66"/>
      <c r="SRC66"/>
      <c r="SRD66"/>
      <c r="SRE66"/>
      <c r="SRF66"/>
      <c r="SRG66"/>
      <c r="SRH66"/>
      <c r="SRI66"/>
      <c r="SRJ66"/>
      <c r="SRK66"/>
      <c r="SRL66"/>
      <c r="SRM66"/>
      <c r="SRN66"/>
      <c r="SRO66"/>
      <c r="SRP66"/>
      <c r="SRQ66"/>
      <c r="SRR66"/>
      <c r="SRS66"/>
      <c r="SRT66"/>
      <c r="SRU66"/>
      <c r="SRV66"/>
      <c r="SRW66"/>
      <c r="SRX66"/>
      <c r="SRY66"/>
      <c r="SRZ66"/>
      <c r="SSA66"/>
      <c r="SSB66"/>
      <c r="SSC66"/>
      <c r="SSD66"/>
      <c r="SSE66"/>
      <c r="SSF66"/>
      <c r="SSG66"/>
      <c r="SSH66"/>
      <c r="SSI66"/>
      <c r="SSJ66"/>
      <c r="SSK66"/>
      <c r="SSL66"/>
      <c r="SSM66"/>
      <c r="SSN66"/>
      <c r="SSO66"/>
      <c r="SSP66"/>
      <c r="SSQ66"/>
      <c r="SSR66"/>
      <c r="SSS66"/>
      <c r="SST66"/>
      <c r="SSU66"/>
      <c r="SSV66"/>
      <c r="SSW66"/>
      <c r="SSX66"/>
      <c r="SSY66"/>
      <c r="SSZ66"/>
      <c r="STA66"/>
      <c r="STB66"/>
      <c r="STC66"/>
      <c r="STD66"/>
      <c r="STE66"/>
      <c r="STF66"/>
      <c r="STG66"/>
      <c r="STH66"/>
      <c r="STI66"/>
      <c r="STJ66"/>
      <c r="STK66"/>
      <c r="STL66"/>
      <c r="STM66"/>
      <c r="STN66"/>
      <c r="STO66"/>
      <c r="STP66"/>
      <c r="STQ66"/>
      <c r="STR66"/>
      <c r="STS66"/>
      <c r="STT66"/>
      <c r="STU66"/>
      <c r="STV66"/>
      <c r="STW66"/>
      <c r="STX66"/>
      <c r="STY66"/>
      <c r="STZ66"/>
      <c r="SUA66"/>
      <c r="SUB66"/>
      <c r="SUC66"/>
      <c r="SUD66"/>
      <c r="SUE66"/>
      <c r="SUF66"/>
      <c r="SUG66"/>
      <c r="SUH66"/>
      <c r="SUI66"/>
      <c r="SUJ66"/>
      <c r="SUK66"/>
      <c r="SUL66"/>
      <c r="SUM66"/>
      <c r="SUN66"/>
      <c r="SUO66"/>
      <c r="SUP66"/>
      <c r="SUQ66"/>
      <c r="SUR66"/>
      <c r="SUS66"/>
      <c r="SUT66"/>
      <c r="SUU66"/>
      <c r="SUV66"/>
      <c r="SUW66"/>
      <c r="SUX66"/>
      <c r="SUY66"/>
      <c r="SUZ66"/>
      <c r="SVA66"/>
      <c r="SVB66"/>
      <c r="SVC66"/>
      <c r="SVD66"/>
      <c r="SVE66"/>
      <c r="SVF66"/>
      <c r="SVG66"/>
      <c r="SVH66"/>
      <c r="SVI66"/>
      <c r="SVJ66"/>
      <c r="SVK66"/>
      <c r="SVL66"/>
      <c r="SVM66"/>
      <c r="SVN66"/>
      <c r="SVO66"/>
      <c r="SVP66"/>
      <c r="SVQ66"/>
      <c r="SVR66"/>
      <c r="SVS66"/>
      <c r="SVT66"/>
      <c r="SVU66"/>
      <c r="SVV66"/>
      <c r="SVW66"/>
      <c r="SVX66"/>
      <c r="SVY66"/>
      <c r="SVZ66"/>
      <c r="SWA66"/>
      <c r="SWB66"/>
      <c r="SWC66"/>
      <c r="SWD66"/>
      <c r="SWE66"/>
      <c r="SWF66"/>
      <c r="SWG66"/>
      <c r="SWH66"/>
      <c r="SWI66"/>
      <c r="SWJ66"/>
      <c r="SWK66"/>
      <c r="SWL66"/>
      <c r="SWM66"/>
      <c r="SWN66"/>
      <c r="SWO66"/>
      <c r="SWP66"/>
      <c r="SWQ66"/>
      <c r="SWR66"/>
      <c r="SWS66"/>
      <c r="SWT66"/>
      <c r="SWU66"/>
      <c r="SWV66"/>
      <c r="SWW66"/>
      <c r="SWX66"/>
      <c r="SWY66"/>
      <c r="SWZ66"/>
      <c r="SXA66"/>
      <c r="SXB66"/>
      <c r="SXC66"/>
      <c r="SXD66"/>
      <c r="SXE66"/>
      <c r="SXF66"/>
      <c r="SXG66"/>
      <c r="SXH66"/>
      <c r="SXI66"/>
      <c r="SXJ66"/>
      <c r="SXK66"/>
      <c r="SXL66"/>
      <c r="SXM66"/>
      <c r="SXN66"/>
      <c r="SXO66"/>
      <c r="SXP66"/>
      <c r="SXQ66"/>
      <c r="SXR66"/>
      <c r="SXS66"/>
      <c r="SXT66"/>
      <c r="SXU66"/>
      <c r="SXV66"/>
      <c r="SXW66"/>
      <c r="SXX66"/>
      <c r="SXY66"/>
      <c r="SXZ66"/>
      <c r="SYA66"/>
      <c r="SYB66"/>
      <c r="SYC66"/>
      <c r="SYD66"/>
      <c r="SYE66"/>
      <c r="SYF66"/>
      <c r="SYG66"/>
      <c r="SYH66"/>
      <c r="SYI66"/>
      <c r="SYJ66"/>
      <c r="SYK66"/>
      <c r="SYL66"/>
      <c r="SYM66"/>
      <c r="SYN66"/>
      <c r="SYO66"/>
      <c r="SYP66"/>
      <c r="SYQ66"/>
      <c r="SYR66"/>
      <c r="SYS66"/>
      <c r="SYT66"/>
      <c r="SYU66"/>
      <c r="SYV66"/>
      <c r="SYW66"/>
      <c r="SYX66"/>
      <c r="SYY66"/>
      <c r="SYZ66"/>
      <c r="SZA66"/>
      <c r="SZB66"/>
      <c r="SZC66"/>
      <c r="SZD66"/>
      <c r="SZE66"/>
      <c r="SZF66"/>
      <c r="SZG66"/>
      <c r="SZH66"/>
      <c r="SZI66"/>
      <c r="SZJ66"/>
      <c r="SZK66"/>
      <c r="SZL66"/>
      <c r="SZM66"/>
      <c r="SZN66"/>
      <c r="SZO66"/>
      <c r="SZP66"/>
      <c r="SZQ66"/>
      <c r="SZR66"/>
      <c r="SZS66"/>
      <c r="SZT66"/>
      <c r="SZU66"/>
      <c r="SZV66"/>
      <c r="SZW66"/>
      <c r="SZX66"/>
      <c r="SZY66"/>
      <c r="SZZ66"/>
      <c r="TAA66"/>
      <c r="TAB66"/>
      <c r="TAC66"/>
      <c r="TAD66"/>
      <c r="TAE66"/>
      <c r="TAF66"/>
      <c r="TAG66"/>
      <c r="TAH66"/>
      <c r="TAI66"/>
      <c r="TAJ66"/>
      <c r="TAK66"/>
      <c r="TAL66"/>
      <c r="TAM66"/>
      <c r="TAN66"/>
      <c r="TAO66"/>
      <c r="TAP66"/>
      <c r="TAQ66"/>
      <c r="TAR66"/>
      <c r="TAS66"/>
      <c r="TAT66"/>
      <c r="TAU66"/>
      <c r="TAV66"/>
      <c r="TAW66"/>
      <c r="TAX66"/>
      <c r="TAY66"/>
      <c r="TAZ66"/>
      <c r="TBA66"/>
      <c r="TBB66"/>
      <c r="TBC66"/>
      <c r="TBD66"/>
      <c r="TBE66"/>
      <c r="TBF66"/>
      <c r="TBG66"/>
      <c r="TBH66"/>
      <c r="TBI66"/>
      <c r="TBJ66"/>
      <c r="TBK66"/>
      <c r="TBL66"/>
      <c r="TBM66"/>
      <c r="TBN66"/>
      <c r="TBO66"/>
      <c r="TBP66"/>
      <c r="TBQ66"/>
      <c r="TBR66"/>
      <c r="TBS66"/>
      <c r="TBT66"/>
      <c r="TBU66"/>
      <c r="TBV66"/>
      <c r="TBW66"/>
      <c r="TBX66"/>
      <c r="TBY66"/>
      <c r="TBZ66"/>
      <c r="TCA66"/>
      <c r="TCB66"/>
      <c r="TCC66"/>
      <c r="TCD66"/>
      <c r="TCE66"/>
      <c r="TCF66"/>
      <c r="TCG66"/>
      <c r="TCH66"/>
      <c r="TCI66"/>
      <c r="TCJ66"/>
      <c r="TCK66"/>
      <c r="TCL66"/>
      <c r="TCM66"/>
      <c r="TCN66"/>
      <c r="TCO66"/>
      <c r="TCP66"/>
      <c r="TCQ66"/>
      <c r="TCR66"/>
      <c r="TCS66"/>
      <c r="TCT66"/>
      <c r="TCU66"/>
      <c r="TCV66"/>
      <c r="TCW66"/>
      <c r="TCX66"/>
      <c r="TCY66"/>
      <c r="TCZ66"/>
      <c r="TDA66"/>
      <c r="TDB66"/>
      <c r="TDC66"/>
      <c r="TDD66"/>
      <c r="TDE66"/>
      <c r="TDF66"/>
      <c r="TDG66"/>
      <c r="TDH66"/>
      <c r="TDI66"/>
      <c r="TDJ66"/>
      <c r="TDK66"/>
      <c r="TDL66"/>
      <c r="TDM66"/>
      <c r="TDN66"/>
      <c r="TDO66"/>
      <c r="TDP66"/>
      <c r="TDQ66"/>
      <c r="TDR66"/>
      <c r="TDS66"/>
      <c r="TDT66"/>
      <c r="TDU66"/>
      <c r="TDV66"/>
      <c r="TDW66"/>
      <c r="TDX66"/>
      <c r="TDY66"/>
      <c r="TDZ66"/>
      <c r="TEA66"/>
      <c r="TEB66"/>
      <c r="TEC66"/>
      <c r="TED66"/>
      <c r="TEE66"/>
      <c r="TEF66"/>
      <c r="TEG66"/>
      <c r="TEH66"/>
      <c r="TEI66"/>
      <c r="TEJ66"/>
      <c r="TEK66"/>
      <c r="TEL66"/>
      <c r="TEM66"/>
      <c r="TEN66"/>
      <c r="TEO66"/>
      <c r="TEP66"/>
      <c r="TEQ66"/>
      <c r="TER66"/>
      <c r="TES66"/>
      <c r="TET66"/>
      <c r="TEU66"/>
      <c r="TEV66"/>
      <c r="TEW66"/>
      <c r="TEX66"/>
      <c r="TEY66"/>
      <c r="TEZ66"/>
      <c r="TFA66"/>
      <c r="TFB66"/>
      <c r="TFC66"/>
      <c r="TFD66"/>
      <c r="TFE66"/>
      <c r="TFF66"/>
      <c r="TFG66"/>
      <c r="TFH66"/>
      <c r="TFI66"/>
      <c r="TFJ66"/>
      <c r="TFK66"/>
      <c r="TFL66"/>
      <c r="TFM66"/>
      <c r="TFN66"/>
      <c r="TFO66"/>
      <c r="TFP66"/>
      <c r="TFQ66"/>
      <c r="TFR66"/>
      <c r="TFS66"/>
      <c r="TFT66"/>
      <c r="TFU66"/>
      <c r="TFV66"/>
      <c r="TFW66"/>
      <c r="TFX66"/>
      <c r="TFY66"/>
      <c r="TFZ66"/>
      <c r="TGA66"/>
      <c r="TGB66"/>
      <c r="TGC66"/>
      <c r="TGD66"/>
      <c r="TGE66"/>
      <c r="TGF66"/>
      <c r="TGG66"/>
      <c r="TGH66"/>
      <c r="TGI66"/>
      <c r="TGJ66"/>
      <c r="TGK66"/>
      <c r="TGL66"/>
      <c r="TGM66"/>
      <c r="TGN66"/>
      <c r="TGO66"/>
      <c r="TGP66"/>
      <c r="TGQ66"/>
      <c r="TGR66"/>
      <c r="TGS66"/>
      <c r="TGT66"/>
      <c r="TGU66"/>
      <c r="TGV66"/>
      <c r="TGW66"/>
      <c r="TGX66"/>
      <c r="TGY66"/>
      <c r="TGZ66"/>
      <c r="THA66"/>
      <c r="THB66"/>
      <c r="THC66"/>
      <c r="THD66"/>
      <c r="THE66"/>
      <c r="THF66"/>
      <c r="THG66"/>
      <c r="THH66"/>
      <c r="THI66"/>
      <c r="THJ66"/>
      <c r="THK66"/>
      <c r="THL66"/>
      <c r="THM66"/>
      <c r="THN66"/>
      <c r="THO66"/>
      <c r="THP66"/>
      <c r="THQ66"/>
      <c r="THR66"/>
      <c r="THS66"/>
      <c r="THT66"/>
      <c r="THU66"/>
      <c r="THV66"/>
      <c r="THW66"/>
      <c r="THX66"/>
      <c r="THY66"/>
      <c r="THZ66"/>
      <c r="TIA66"/>
      <c r="TIB66"/>
      <c r="TIC66"/>
      <c r="TID66"/>
      <c r="TIE66"/>
      <c r="TIF66"/>
      <c r="TIG66"/>
      <c r="TIH66"/>
      <c r="TII66"/>
      <c r="TIJ66"/>
      <c r="TIK66"/>
      <c r="TIL66"/>
      <c r="TIM66"/>
      <c r="TIN66"/>
      <c r="TIO66"/>
      <c r="TIP66"/>
      <c r="TIQ66"/>
      <c r="TIR66"/>
      <c r="TIS66"/>
      <c r="TIT66"/>
      <c r="TIU66"/>
      <c r="TIV66"/>
      <c r="TIW66"/>
      <c r="TIX66"/>
      <c r="TIY66"/>
      <c r="TIZ66"/>
      <c r="TJA66"/>
      <c r="TJB66"/>
      <c r="TJC66"/>
      <c r="TJD66"/>
      <c r="TJE66"/>
      <c r="TJF66"/>
      <c r="TJG66"/>
      <c r="TJH66"/>
      <c r="TJI66"/>
      <c r="TJJ66"/>
      <c r="TJK66"/>
      <c r="TJL66"/>
      <c r="TJM66"/>
      <c r="TJN66"/>
      <c r="TJO66"/>
      <c r="TJP66"/>
      <c r="TJQ66"/>
      <c r="TJR66"/>
      <c r="TJS66"/>
      <c r="TJT66"/>
      <c r="TJU66"/>
      <c r="TJV66"/>
      <c r="TJW66"/>
      <c r="TJX66"/>
      <c r="TJY66"/>
      <c r="TJZ66"/>
      <c r="TKA66"/>
      <c r="TKB66"/>
      <c r="TKC66"/>
      <c r="TKD66"/>
      <c r="TKE66"/>
      <c r="TKF66"/>
      <c r="TKG66"/>
      <c r="TKH66"/>
      <c r="TKI66"/>
      <c r="TKJ66"/>
      <c r="TKK66"/>
      <c r="TKL66"/>
      <c r="TKM66"/>
      <c r="TKN66"/>
      <c r="TKO66"/>
      <c r="TKP66"/>
      <c r="TKQ66"/>
      <c r="TKR66"/>
      <c r="TKS66"/>
      <c r="TKT66"/>
      <c r="TKU66"/>
      <c r="TKV66"/>
      <c r="TKW66"/>
      <c r="TKX66"/>
      <c r="TKY66"/>
      <c r="TKZ66"/>
      <c r="TLA66"/>
      <c r="TLB66"/>
      <c r="TLC66"/>
      <c r="TLD66"/>
      <c r="TLE66"/>
      <c r="TLF66"/>
      <c r="TLG66"/>
      <c r="TLH66"/>
      <c r="TLI66"/>
      <c r="TLJ66"/>
      <c r="TLK66"/>
      <c r="TLL66"/>
      <c r="TLM66"/>
      <c r="TLN66"/>
      <c r="TLO66"/>
      <c r="TLP66"/>
      <c r="TLQ66"/>
      <c r="TLR66"/>
      <c r="TLS66"/>
      <c r="TLT66"/>
      <c r="TLU66"/>
      <c r="TLV66"/>
      <c r="TLW66"/>
      <c r="TLX66"/>
      <c r="TLY66"/>
      <c r="TLZ66"/>
      <c r="TMA66"/>
      <c r="TMB66"/>
      <c r="TMC66"/>
      <c r="TMD66"/>
      <c r="TME66"/>
      <c r="TMF66"/>
      <c r="TMG66"/>
      <c r="TMH66"/>
      <c r="TMI66"/>
      <c r="TMJ66"/>
      <c r="TMK66"/>
      <c r="TML66"/>
      <c r="TMM66"/>
      <c r="TMN66"/>
      <c r="TMO66"/>
      <c r="TMP66"/>
      <c r="TMQ66"/>
      <c r="TMR66"/>
      <c r="TMS66"/>
      <c r="TMT66"/>
      <c r="TMU66"/>
      <c r="TMV66"/>
      <c r="TMW66"/>
      <c r="TMX66"/>
      <c r="TMY66"/>
      <c r="TMZ66"/>
      <c r="TNA66"/>
      <c r="TNB66"/>
      <c r="TNC66"/>
      <c r="TND66"/>
      <c r="TNE66"/>
      <c r="TNF66"/>
      <c r="TNG66"/>
      <c r="TNH66"/>
      <c r="TNI66"/>
      <c r="TNJ66"/>
      <c r="TNK66"/>
      <c r="TNL66"/>
      <c r="TNM66"/>
      <c r="TNN66"/>
      <c r="TNO66"/>
      <c r="TNP66"/>
      <c r="TNQ66"/>
      <c r="TNR66"/>
      <c r="TNS66"/>
      <c r="TNT66"/>
      <c r="TNU66"/>
      <c r="TNV66"/>
      <c r="TNW66"/>
      <c r="TNX66"/>
      <c r="TNY66"/>
      <c r="TNZ66"/>
      <c r="TOA66"/>
      <c r="TOB66"/>
      <c r="TOC66"/>
      <c r="TOD66"/>
      <c r="TOE66"/>
      <c r="TOF66"/>
      <c r="TOG66"/>
      <c r="TOH66"/>
      <c r="TOI66"/>
      <c r="TOJ66"/>
      <c r="TOK66"/>
      <c r="TOL66"/>
      <c r="TOM66"/>
      <c r="TON66"/>
      <c r="TOO66"/>
      <c r="TOP66"/>
      <c r="TOQ66"/>
      <c r="TOR66"/>
      <c r="TOS66"/>
      <c r="TOT66"/>
      <c r="TOU66"/>
      <c r="TOV66"/>
      <c r="TOW66"/>
      <c r="TOX66"/>
      <c r="TOY66"/>
      <c r="TOZ66"/>
      <c r="TPA66"/>
      <c r="TPB66"/>
      <c r="TPC66"/>
      <c r="TPD66"/>
      <c r="TPE66"/>
      <c r="TPF66"/>
      <c r="TPG66"/>
      <c r="TPH66"/>
      <c r="TPI66"/>
      <c r="TPJ66"/>
      <c r="TPK66"/>
      <c r="TPL66"/>
      <c r="TPM66"/>
      <c r="TPN66"/>
      <c r="TPO66"/>
      <c r="TPP66"/>
      <c r="TPQ66"/>
      <c r="TPR66"/>
      <c r="TPS66"/>
      <c r="TPT66"/>
      <c r="TPU66"/>
      <c r="TPV66"/>
      <c r="TPW66"/>
      <c r="TPX66"/>
      <c r="TPY66"/>
      <c r="TPZ66"/>
      <c r="TQA66"/>
      <c r="TQB66"/>
      <c r="TQC66"/>
      <c r="TQD66"/>
      <c r="TQE66"/>
      <c r="TQF66"/>
      <c r="TQG66"/>
      <c r="TQH66"/>
      <c r="TQI66"/>
      <c r="TQJ66"/>
      <c r="TQK66"/>
      <c r="TQL66"/>
      <c r="TQM66"/>
      <c r="TQN66"/>
      <c r="TQO66"/>
      <c r="TQP66"/>
      <c r="TQQ66"/>
      <c r="TQR66"/>
      <c r="TQS66"/>
      <c r="TQT66"/>
      <c r="TQU66"/>
      <c r="TQV66"/>
      <c r="TQW66"/>
      <c r="TQX66"/>
      <c r="TQY66"/>
      <c r="TQZ66"/>
      <c r="TRA66"/>
      <c r="TRB66"/>
      <c r="TRC66"/>
      <c r="TRD66"/>
      <c r="TRE66"/>
      <c r="TRF66"/>
      <c r="TRG66"/>
      <c r="TRH66"/>
      <c r="TRI66"/>
      <c r="TRJ66"/>
      <c r="TRK66"/>
      <c r="TRL66"/>
      <c r="TRM66"/>
      <c r="TRN66"/>
      <c r="TRO66"/>
      <c r="TRP66"/>
      <c r="TRQ66"/>
      <c r="TRR66"/>
      <c r="TRS66"/>
      <c r="TRT66"/>
      <c r="TRU66"/>
      <c r="TRV66"/>
      <c r="TRW66"/>
      <c r="TRX66"/>
      <c r="TRY66"/>
      <c r="TRZ66"/>
      <c r="TSA66"/>
      <c r="TSB66"/>
      <c r="TSC66"/>
      <c r="TSD66"/>
      <c r="TSE66"/>
      <c r="TSF66"/>
      <c r="TSG66"/>
      <c r="TSH66"/>
      <c r="TSI66"/>
      <c r="TSJ66"/>
      <c r="TSK66"/>
      <c r="TSL66"/>
      <c r="TSM66"/>
      <c r="TSN66"/>
      <c r="TSO66"/>
      <c r="TSP66"/>
      <c r="TSQ66"/>
      <c r="TSR66"/>
      <c r="TSS66"/>
      <c r="TST66"/>
      <c r="TSU66"/>
      <c r="TSV66"/>
      <c r="TSW66"/>
      <c r="TSX66"/>
      <c r="TSY66"/>
      <c r="TSZ66"/>
      <c r="TTA66"/>
      <c r="TTB66"/>
      <c r="TTC66"/>
      <c r="TTD66"/>
      <c r="TTE66"/>
      <c r="TTF66"/>
      <c r="TTG66"/>
      <c r="TTH66"/>
      <c r="TTI66"/>
      <c r="TTJ66"/>
      <c r="TTK66"/>
      <c r="TTL66"/>
      <c r="TTM66"/>
      <c r="TTN66"/>
      <c r="TTO66"/>
      <c r="TTP66"/>
      <c r="TTQ66"/>
      <c r="TTR66"/>
      <c r="TTS66"/>
      <c r="TTT66"/>
      <c r="TTU66"/>
      <c r="TTV66"/>
      <c r="TTW66"/>
      <c r="TTX66"/>
      <c r="TTY66"/>
      <c r="TTZ66"/>
      <c r="TUA66"/>
      <c r="TUB66"/>
      <c r="TUC66"/>
      <c r="TUD66"/>
      <c r="TUE66"/>
      <c r="TUF66"/>
      <c r="TUG66"/>
      <c r="TUH66"/>
      <c r="TUI66"/>
      <c r="TUJ66"/>
      <c r="TUK66"/>
      <c r="TUL66"/>
      <c r="TUM66"/>
      <c r="TUN66"/>
      <c r="TUO66"/>
      <c r="TUP66"/>
      <c r="TUQ66"/>
      <c r="TUR66"/>
      <c r="TUS66"/>
      <c r="TUT66"/>
      <c r="TUU66"/>
      <c r="TUV66"/>
      <c r="TUW66"/>
      <c r="TUX66"/>
      <c r="TUY66"/>
      <c r="TUZ66"/>
      <c r="TVA66"/>
      <c r="TVB66"/>
      <c r="TVC66"/>
      <c r="TVD66"/>
      <c r="TVE66"/>
      <c r="TVF66"/>
      <c r="TVG66"/>
      <c r="TVH66"/>
      <c r="TVI66"/>
      <c r="TVJ66"/>
      <c r="TVK66"/>
      <c r="TVL66"/>
      <c r="TVM66"/>
      <c r="TVN66"/>
      <c r="TVO66"/>
      <c r="TVP66"/>
      <c r="TVQ66"/>
      <c r="TVR66"/>
      <c r="TVS66"/>
      <c r="TVT66"/>
      <c r="TVU66"/>
      <c r="TVV66"/>
      <c r="TVW66"/>
      <c r="TVX66"/>
      <c r="TVY66"/>
      <c r="TVZ66"/>
      <c r="TWA66"/>
      <c r="TWB66"/>
      <c r="TWC66"/>
      <c r="TWD66"/>
      <c r="TWE66"/>
      <c r="TWF66"/>
      <c r="TWG66"/>
      <c r="TWH66"/>
      <c r="TWI66"/>
      <c r="TWJ66"/>
      <c r="TWK66"/>
      <c r="TWL66"/>
      <c r="TWM66"/>
      <c r="TWN66"/>
      <c r="TWO66"/>
      <c r="TWP66"/>
      <c r="TWQ66"/>
      <c r="TWR66"/>
      <c r="TWS66"/>
      <c r="TWT66"/>
      <c r="TWU66"/>
      <c r="TWV66"/>
      <c r="TWW66"/>
      <c r="TWX66"/>
      <c r="TWY66"/>
      <c r="TWZ66"/>
      <c r="TXA66"/>
      <c r="TXB66"/>
      <c r="TXC66"/>
      <c r="TXD66"/>
      <c r="TXE66"/>
      <c r="TXF66"/>
      <c r="TXG66"/>
      <c r="TXH66"/>
      <c r="TXI66"/>
      <c r="TXJ66"/>
      <c r="TXK66"/>
      <c r="TXL66"/>
      <c r="TXM66"/>
      <c r="TXN66"/>
      <c r="TXO66"/>
      <c r="TXP66"/>
      <c r="TXQ66"/>
      <c r="TXR66"/>
      <c r="TXS66"/>
      <c r="TXT66"/>
      <c r="TXU66"/>
      <c r="TXV66"/>
      <c r="TXW66"/>
      <c r="TXX66"/>
      <c r="TXY66"/>
      <c r="TXZ66"/>
      <c r="TYA66"/>
      <c r="TYB66"/>
      <c r="TYC66"/>
      <c r="TYD66"/>
      <c r="TYE66"/>
      <c r="TYF66"/>
      <c r="TYG66"/>
      <c r="TYH66"/>
      <c r="TYI66"/>
      <c r="TYJ66"/>
      <c r="TYK66"/>
      <c r="TYL66"/>
      <c r="TYM66"/>
      <c r="TYN66"/>
      <c r="TYO66"/>
      <c r="TYP66"/>
      <c r="TYQ66"/>
      <c r="TYR66"/>
      <c r="TYS66"/>
      <c r="TYT66"/>
      <c r="TYU66"/>
      <c r="TYV66"/>
      <c r="TYW66"/>
      <c r="TYX66"/>
      <c r="TYY66"/>
      <c r="TYZ66"/>
      <c r="TZA66"/>
      <c r="TZB66"/>
      <c r="TZC66"/>
      <c r="TZD66"/>
      <c r="TZE66"/>
      <c r="TZF66"/>
      <c r="TZG66"/>
      <c r="TZH66"/>
      <c r="TZI66"/>
      <c r="TZJ66"/>
      <c r="TZK66"/>
      <c r="TZL66"/>
      <c r="TZM66"/>
      <c r="TZN66"/>
      <c r="TZO66"/>
      <c r="TZP66"/>
      <c r="TZQ66"/>
      <c r="TZR66"/>
      <c r="TZS66"/>
      <c r="TZT66"/>
      <c r="TZU66"/>
      <c r="TZV66"/>
      <c r="TZW66"/>
      <c r="TZX66"/>
      <c r="TZY66"/>
      <c r="TZZ66"/>
      <c r="UAA66"/>
      <c r="UAB66"/>
      <c r="UAC66"/>
      <c r="UAD66"/>
      <c r="UAE66"/>
      <c r="UAF66"/>
      <c r="UAG66"/>
      <c r="UAH66"/>
      <c r="UAI66"/>
      <c r="UAJ66"/>
      <c r="UAK66"/>
      <c r="UAL66"/>
      <c r="UAM66"/>
      <c r="UAN66"/>
      <c r="UAO66"/>
      <c r="UAP66"/>
      <c r="UAQ66"/>
      <c r="UAR66"/>
      <c r="UAS66"/>
      <c r="UAT66"/>
      <c r="UAU66"/>
      <c r="UAV66"/>
      <c r="UAW66"/>
      <c r="UAX66"/>
      <c r="UAY66"/>
      <c r="UAZ66"/>
      <c r="UBA66"/>
      <c r="UBB66"/>
      <c r="UBC66"/>
      <c r="UBD66"/>
      <c r="UBE66"/>
      <c r="UBF66"/>
      <c r="UBG66"/>
      <c r="UBH66"/>
      <c r="UBI66"/>
      <c r="UBJ66"/>
      <c r="UBK66"/>
      <c r="UBL66"/>
      <c r="UBM66"/>
      <c r="UBN66"/>
      <c r="UBO66"/>
      <c r="UBP66"/>
      <c r="UBQ66"/>
      <c r="UBR66"/>
      <c r="UBS66"/>
      <c r="UBT66"/>
      <c r="UBU66"/>
      <c r="UBV66"/>
      <c r="UBW66"/>
      <c r="UBX66"/>
      <c r="UBY66"/>
      <c r="UBZ66"/>
      <c r="UCA66"/>
      <c r="UCB66"/>
      <c r="UCC66"/>
      <c r="UCD66"/>
      <c r="UCE66"/>
      <c r="UCF66"/>
      <c r="UCG66"/>
      <c r="UCH66"/>
      <c r="UCI66"/>
      <c r="UCJ66"/>
      <c r="UCK66"/>
      <c r="UCL66"/>
      <c r="UCM66"/>
      <c r="UCN66"/>
      <c r="UCO66"/>
      <c r="UCP66"/>
      <c r="UCQ66"/>
      <c r="UCR66"/>
      <c r="UCS66"/>
      <c r="UCT66"/>
      <c r="UCU66"/>
      <c r="UCV66"/>
      <c r="UCW66"/>
      <c r="UCX66"/>
      <c r="UCY66"/>
      <c r="UCZ66"/>
      <c r="UDA66"/>
      <c r="UDB66"/>
      <c r="UDC66"/>
      <c r="UDD66"/>
      <c r="UDE66"/>
      <c r="UDF66"/>
      <c r="UDG66"/>
      <c r="UDH66"/>
      <c r="UDI66"/>
      <c r="UDJ66"/>
      <c r="UDK66"/>
      <c r="UDL66"/>
      <c r="UDM66"/>
      <c r="UDN66"/>
      <c r="UDO66"/>
      <c r="UDP66"/>
      <c r="UDQ66"/>
      <c r="UDR66"/>
      <c r="UDS66"/>
      <c r="UDT66"/>
      <c r="UDU66"/>
      <c r="UDV66"/>
      <c r="UDW66"/>
      <c r="UDX66"/>
      <c r="UDY66"/>
      <c r="UDZ66"/>
      <c r="UEA66"/>
      <c r="UEB66"/>
      <c r="UEC66"/>
      <c r="UED66"/>
      <c r="UEE66"/>
      <c r="UEF66"/>
      <c r="UEG66"/>
      <c r="UEH66"/>
      <c r="UEI66"/>
      <c r="UEJ66"/>
      <c r="UEK66"/>
      <c r="UEL66"/>
      <c r="UEM66"/>
      <c r="UEN66"/>
      <c r="UEO66"/>
      <c r="UEP66"/>
      <c r="UEQ66"/>
      <c r="UER66"/>
      <c r="UES66"/>
      <c r="UET66"/>
      <c r="UEU66"/>
      <c r="UEV66"/>
      <c r="UEW66"/>
      <c r="UEX66"/>
      <c r="UEY66"/>
      <c r="UEZ66"/>
      <c r="UFA66"/>
      <c r="UFB66"/>
      <c r="UFC66"/>
      <c r="UFD66"/>
      <c r="UFE66"/>
      <c r="UFF66"/>
      <c r="UFG66"/>
      <c r="UFH66"/>
      <c r="UFI66"/>
      <c r="UFJ66"/>
      <c r="UFK66"/>
      <c r="UFL66"/>
      <c r="UFM66"/>
      <c r="UFN66"/>
      <c r="UFO66"/>
      <c r="UFP66"/>
      <c r="UFQ66"/>
      <c r="UFR66"/>
      <c r="UFS66"/>
      <c r="UFT66"/>
      <c r="UFU66"/>
      <c r="UFV66"/>
      <c r="UFW66"/>
      <c r="UFX66"/>
      <c r="UFY66"/>
      <c r="UFZ66"/>
      <c r="UGA66"/>
      <c r="UGB66"/>
      <c r="UGC66"/>
      <c r="UGD66"/>
      <c r="UGE66"/>
      <c r="UGF66"/>
      <c r="UGG66"/>
      <c r="UGH66"/>
      <c r="UGI66"/>
      <c r="UGJ66"/>
      <c r="UGK66"/>
      <c r="UGL66"/>
      <c r="UGM66"/>
      <c r="UGN66"/>
      <c r="UGO66"/>
      <c r="UGP66"/>
      <c r="UGQ66"/>
      <c r="UGR66"/>
      <c r="UGS66"/>
      <c r="UGT66"/>
      <c r="UGU66"/>
      <c r="UGV66"/>
      <c r="UGW66"/>
      <c r="UGX66"/>
      <c r="UGY66"/>
      <c r="UGZ66"/>
      <c r="UHA66"/>
      <c r="UHB66"/>
      <c r="UHC66"/>
      <c r="UHD66"/>
      <c r="UHE66"/>
      <c r="UHF66"/>
      <c r="UHG66"/>
      <c r="UHH66"/>
      <c r="UHI66"/>
      <c r="UHJ66"/>
      <c r="UHK66"/>
      <c r="UHL66"/>
      <c r="UHM66"/>
      <c r="UHN66"/>
      <c r="UHO66"/>
      <c r="UHP66"/>
      <c r="UHQ66"/>
      <c r="UHR66"/>
      <c r="UHS66"/>
      <c r="UHT66"/>
      <c r="UHU66"/>
      <c r="UHV66"/>
      <c r="UHW66"/>
      <c r="UHX66"/>
      <c r="UHY66"/>
      <c r="UHZ66"/>
      <c r="UIA66"/>
      <c r="UIB66"/>
      <c r="UIC66"/>
      <c r="UID66"/>
      <c r="UIE66"/>
      <c r="UIF66"/>
      <c r="UIG66"/>
      <c r="UIH66"/>
      <c r="UII66"/>
      <c r="UIJ66"/>
      <c r="UIK66"/>
      <c r="UIL66"/>
      <c r="UIM66"/>
      <c r="UIN66"/>
      <c r="UIO66"/>
      <c r="UIP66"/>
      <c r="UIQ66"/>
      <c r="UIR66"/>
      <c r="UIS66"/>
      <c r="UIT66"/>
      <c r="UIU66"/>
      <c r="UIV66"/>
      <c r="UIW66"/>
      <c r="UIX66"/>
      <c r="UIY66"/>
      <c r="UIZ66"/>
      <c r="UJA66"/>
      <c r="UJB66"/>
      <c r="UJC66"/>
      <c r="UJD66"/>
      <c r="UJE66"/>
      <c r="UJF66"/>
      <c r="UJG66"/>
      <c r="UJH66"/>
      <c r="UJI66"/>
      <c r="UJJ66"/>
      <c r="UJK66"/>
      <c r="UJL66"/>
      <c r="UJM66"/>
      <c r="UJN66"/>
      <c r="UJO66"/>
      <c r="UJP66"/>
      <c r="UJQ66"/>
      <c r="UJR66"/>
      <c r="UJS66"/>
      <c r="UJT66"/>
      <c r="UJU66"/>
      <c r="UJV66"/>
      <c r="UJW66"/>
      <c r="UJX66"/>
      <c r="UJY66"/>
      <c r="UJZ66"/>
      <c r="UKA66"/>
      <c r="UKB66"/>
      <c r="UKC66"/>
      <c r="UKD66"/>
      <c r="UKE66"/>
      <c r="UKF66"/>
      <c r="UKG66"/>
      <c r="UKH66"/>
      <c r="UKI66"/>
      <c r="UKJ66"/>
      <c r="UKK66"/>
      <c r="UKL66"/>
      <c r="UKM66"/>
      <c r="UKN66"/>
      <c r="UKO66"/>
      <c r="UKP66"/>
      <c r="UKQ66"/>
      <c r="UKR66"/>
      <c r="UKS66"/>
      <c r="UKT66"/>
      <c r="UKU66"/>
      <c r="UKV66"/>
      <c r="UKW66"/>
      <c r="UKX66"/>
      <c r="UKY66"/>
      <c r="UKZ66"/>
      <c r="ULA66"/>
      <c r="ULB66"/>
      <c r="ULC66"/>
      <c r="ULD66"/>
      <c r="ULE66"/>
      <c r="ULF66"/>
      <c r="ULG66"/>
      <c r="ULH66"/>
      <c r="ULI66"/>
      <c r="ULJ66"/>
      <c r="ULK66"/>
      <c r="ULL66"/>
      <c r="ULM66"/>
      <c r="ULN66"/>
      <c r="ULO66"/>
      <c r="ULP66"/>
      <c r="ULQ66"/>
      <c r="ULR66"/>
      <c r="ULS66"/>
      <c r="ULT66"/>
      <c r="ULU66"/>
      <c r="ULV66"/>
      <c r="ULW66"/>
      <c r="ULX66"/>
      <c r="ULY66"/>
      <c r="ULZ66"/>
      <c r="UMA66"/>
      <c r="UMB66"/>
      <c r="UMC66"/>
      <c r="UMD66"/>
      <c r="UME66"/>
      <c r="UMF66"/>
      <c r="UMG66"/>
      <c r="UMH66"/>
      <c r="UMI66"/>
      <c r="UMJ66"/>
      <c r="UMK66"/>
      <c r="UML66"/>
      <c r="UMM66"/>
      <c r="UMN66"/>
      <c r="UMO66"/>
      <c r="UMP66"/>
      <c r="UMQ66"/>
      <c r="UMR66"/>
      <c r="UMS66"/>
      <c r="UMT66"/>
      <c r="UMU66"/>
      <c r="UMV66"/>
      <c r="UMW66"/>
      <c r="UMX66"/>
      <c r="UMY66"/>
      <c r="UMZ66"/>
      <c r="UNA66"/>
      <c r="UNB66"/>
      <c r="UNC66"/>
      <c r="UND66"/>
      <c r="UNE66"/>
      <c r="UNF66"/>
      <c r="UNG66"/>
      <c r="UNH66"/>
      <c r="UNI66"/>
      <c r="UNJ66"/>
      <c r="UNK66"/>
      <c r="UNL66"/>
      <c r="UNM66"/>
      <c r="UNN66"/>
      <c r="UNO66"/>
      <c r="UNP66"/>
      <c r="UNQ66"/>
      <c r="UNR66"/>
      <c r="UNS66"/>
      <c r="UNT66"/>
      <c r="UNU66"/>
      <c r="UNV66"/>
      <c r="UNW66"/>
      <c r="UNX66"/>
      <c r="UNY66"/>
      <c r="UNZ66"/>
      <c r="UOA66"/>
      <c r="UOB66"/>
      <c r="UOC66"/>
      <c r="UOD66"/>
      <c r="UOE66"/>
      <c r="UOF66"/>
      <c r="UOG66"/>
      <c r="UOH66"/>
      <c r="UOI66"/>
      <c r="UOJ66"/>
      <c r="UOK66"/>
      <c r="UOL66"/>
      <c r="UOM66"/>
      <c r="UON66"/>
      <c r="UOO66"/>
      <c r="UOP66"/>
      <c r="UOQ66"/>
      <c r="UOR66"/>
      <c r="UOS66"/>
      <c r="UOT66"/>
      <c r="UOU66"/>
      <c r="UOV66"/>
      <c r="UOW66"/>
      <c r="UOX66"/>
      <c r="UOY66"/>
      <c r="UOZ66"/>
      <c r="UPA66"/>
      <c r="UPB66"/>
      <c r="UPC66"/>
      <c r="UPD66"/>
      <c r="UPE66"/>
      <c r="UPF66"/>
      <c r="UPG66"/>
      <c r="UPH66"/>
      <c r="UPI66"/>
      <c r="UPJ66"/>
      <c r="UPK66"/>
      <c r="UPL66"/>
      <c r="UPM66"/>
      <c r="UPN66"/>
      <c r="UPO66"/>
      <c r="UPP66"/>
      <c r="UPQ66"/>
      <c r="UPR66"/>
      <c r="UPS66"/>
      <c r="UPT66"/>
      <c r="UPU66"/>
      <c r="UPV66"/>
      <c r="UPW66"/>
      <c r="UPX66"/>
      <c r="UPY66"/>
      <c r="UPZ66"/>
      <c r="UQA66"/>
      <c r="UQB66"/>
      <c r="UQC66"/>
      <c r="UQD66"/>
      <c r="UQE66"/>
      <c r="UQF66"/>
      <c r="UQG66"/>
      <c r="UQH66"/>
      <c r="UQI66"/>
      <c r="UQJ66"/>
      <c r="UQK66"/>
      <c r="UQL66"/>
      <c r="UQM66"/>
      <c r="UQN66"/>
      <c r="UQO66"/>
      <c r="UQP66"/>
      <c r="UQQ66"/>
      <c r="UQR66"/>
      <c r="UQS66"/>
      <c r="UQT66"/>
      <c r="UQU66"/>
      <c r="UQV66"/>
      <c r="UQW66"/>
      <c r="UQX66"/>
      <c r="UQY66"/>
      <c r="UQZ66"/>
      <c r="URA66"/>
      <c r="URB66"/>
      <c r="URC66"/>
      <c r="URD66"/>
      <c r="URE66"/>
      <c r="URF66"/>
      <c r="URG66"/>
      <c r="URH66"/>
      <c r="URI66"/>
      <c r="URJ66"/>
      <c r="URK66"/>
      <c r="URL66"/>
      <c r="URM66"/>
      <c r="URN66"/>
      <c r="URO66"/>
      <c r="URP66"/>
      <c r="URQ66"/>
      <c r="URR66"/>
      <c r="URS66"/>
      <c r="URT66"/>
      <c r="URU66"/>
      <c r="URV66"/>
      <c r="URW66"/>
      <c r="URX66"/>
      <c r="URY66"/>
      <c r="URZ66"/>
      <c r="USA66"/>
      <c r="USB66"/>
      <c r="USC66"/>
      <c r="USD66"/>
      <c r="USE66"/>
      <c r="USF66"/>
      <c r="USG66"/>
      <c r="USH66"/>
      <c r="USI66"/>
      <c r="USJ66"/>
      <c r="USK66"/>
      <c r="USL66"/>
      <c r="USM66"/>
      <c r="USN66"/>
      <c r="USO66"/>
      <c r="USP66"/>
      <c r="USQ66"/>
      <c r="USR66"/>
      <c r="USS66"/>
      <c r="UST66"/>
      <c r="USU66"/>
      <c r="USV66"/>
      <c r="USW66"/>
      <c r="USX66"/>
      <c r="USY66"/>
      <c r="USZ66"/>
      <c r="UTA66"/>
      <c r="UTB66"/>
      <c r="UTC66"/>
      <c r="UTD66"/>
      <c r="UTE66"/>
      <c r="UTF66"/>
      <c r="UTG66"/>
      <c r="UTH66"/>
      <c r="UTI66"/>
      <c r="UTJ66"/>
      <c r="UTK66"/>
      <c r="UTL66"/>
      <c r="UTM66"/>
      <c r="UTN66"/>
      <c r="UTO66"/>
      <c r="UTP66"/>
      <c r="UTQ66"/>
      <c r="UTR66"/>
      <c r="UTS66"/>
      <c r="UTT66"/>
      <c r="UTU66"/>
      <c r="UTV66"/>
      <c r="UTW66"/>
      <c r="UTX66"/>
      <c r="UTY66"/>
      <c r="UTZ66"/>
      <c r="UUA66"/>
      <c r="UUB66"/>
      <c r="UUC66"/>
      <c r="UUD66"/>
      <c r="UUE66"/>
      <c r="UUF66"/>
      <c r="UUG66"/>
      <c r="UUH66"/>
      <c r="UUI66"/>
      <c r="UUJ66"/>
      <c r="UUK66"/>
      <c r="UUL66"/>
      <c r="UUM66"/>
      <c r="UUN66"/>
      <c r="UUO66"/>
      <c r="UUP66"/>
      <c r="UUQ66"/>
      <c r="UUR66"/>
      <c r="UUS66"/>
      <c r="UUT66"/>
      <c r="UUU66"/>
      <c r="UUV66"/>
      <c r="UUW66"/>
      <c r="UUX66"/>
      <c r="UUY66"/>
      <c r="UUZ66"/>
      <c r="UVA66"/>
      <c r="UVB66"/>
      <c r="UVC66"/>
      <c r="UVD66"/>
      <c r="UVE66"/>
      <c r="UVF66"/>
      <c r="UVG66"/>
      <c r="UVH66"/>
      <c r="UVI66"/>
      <c r="UVJ66"/>
      <c r="UVK66"/>
      <c r="UVL66"/>
      <c r="UVM66"/>
      <c r="UVN66"/>
      <c r="UVO66"/>
      <c r="UVP66"/>
      <c r="UVQ66"/>
      <c r="UVR66"/>
      <c r="UVS66"/>
      <c r="UVT66"/>
      <c r="UVU66"/>
      <c r="UVV66"/>
      <c r="UVW66"/>
      <c r="UVX66"/>
      <c r="UVY66"/>
      <c r="UVZ66"/>
      <c r="UWA66"/>
      <c r="UWB66"/>
      <c r="UWC66"/>
      <c r="UWD66"/>
      <c r="UWE66"/>
      <c r="UWF66"/>
      <c r="UWG66"/>
      <c r="UWH66"/>
      <c r="UWI66"/>
      <c r="UWJ66"/>
      <c r="UWK66"/>
      <c r="UWL66"/>
      <c r="UWM66"/>
      <c r="UWN66"/>
      <c r="UWO66"/>
      <c r="UWP66"/>
      <c r="UWQ66"/>
      <c r="UWR66"/>
      <c r="UWS66"/>
      <c r="UWT66"/>
      <c r="UWU66"/>
      <c r="UWV66"/>
      <c r="UWW66"/>
      <c r="UWX66"/>
      <c r="UWY66"/>
      <c r="UWZ66"/>
      <c r="UXA66"/>
      <c r="UXB66"/>
      <c r="UXC66"/>
      <c r="UXD66"/>
      <c r="UXE66"/>
      <c r="UXF66"/>
      <c r="UXG66"/>
      <c r="UXH66"/>
      <c r="UXI66"/>
      <c r="UXJ66"/>
      <c r="UXK66"/>
      <c r="UXL66"/>
      <c r="UXM66"/>
      <c r="UXN66"/>
      <c r="UXO66"/>
      <c r="UXP66"/>
      <c r="UXQ66"/>
      <c r="UXR66"/>
      <c r="UXS66"/>
      <c r="UXT66"/>
      <c r="UXU66"/>
      <c r="UXV66"/>
      <c r="UXW66"/>
      <c r="UXX66"/>
      <c r="UXY66"/>
      <c r="UXZ66"/>
      <c r="UYA66"/>
      <c r="UYB66"/>
      <c r="UYC66"/>
      <c r="UYD66"/>
      <c r="UYE66"/>
      <c r="UYF66"/>
      <c r="UYG66"/>
      <c r="UYH66"/>
      <c r="UYI66"/>
      <c r="UYJ66"/>
      <c r="UYK66"/>
      <c r="UYL66"/>
      <c r="UYM66"/>
      <c r="UYN66"/>
      <c r="UYO66"/>
      <c r="UYP66"/>
      <c r="UYQ66"/>
      <c r="UYR66"/>
      <c r="UYS66"/>
      <c r="UYT66"/>
      <c r="UYU66"/>
      <c r="UYV66"/>
      <c r="UYW66"/>
      <c r="UYX66"/>
      <c r="UYY66"/>
      <c r="UYZ66"/>
      <c r="UZA66"/>
      <c r="UZB66"/>
      <c r="UZC66"/>
      <c r="UZD66"/>
      <c r="UZE66"/>
      <c r="UZF66"/>
      <c r="UZG66"/>
      <c r="UZH66"/>
      <c r="UZI66"/>
      <c r="UZJ66"/>
      <c r="UZK66"/>
      <c r="UZL66"/>
      <c r="UZM66"/>
      <c r="UZN66"/>
      <c r="UZO66"/>
      <c r="UZP66"/>
      <c r="UZQ66"/>
      <c r="UZR66"/>
      <c r="UZS66"/>
      <c r="UZT66"/>
      <c r="UZU66"/>
      <c r="UZV66"/>
      <c r="UZW66"/>
      <c r="UZX66"/>
      <c r="UZY66"/>
      <c r="UZZ66"/>
      <c r="VAA66"/>
      <c r="VAB66"/>
      <c r="VAC66"/>
      <c r="VAD66"/>
      <c r="VAE66"/>
      <c r="VAF66"/>
      <c r="VAG66"/>
      <c r="VAH66"/>
      <c r="VAI66"/>
      <c r="VAJ66"/>
      <c r="VAK66"/>
      <c r="VAL66"/>
      <c r="VAM66"/>
      <c r="VAN66"/>
      <c r="VAO66"/>
      <c r="VAP66"/>
      <c r="VAQ66"/>
      <c r="VAR66"/>
      <c r="VAS66"/>
      <c r="VAT66"/>
      <c r="VAU66"/>
      <c r="VAV66"/>
      <c r="VAW66"/>
      <c r="VAX66"/>
      <c r="VAY66"/>
      <c r="VAZ66"/>
      <c r="VBA66"/>
      <c r="VBB66"/>
      <c r="VBC66"/>
      <c r="VBD66"/>
      <c r="VBE66"/>
      <c r="VBF66"/>
      <c r="VBG66"/>
      <c r="VBH66"/>
      <c r="VBI66"/>
      <c r="VBJ66"/>
      <c r="VBK66"/>
      <c r="VBL66"/>
      <c r="VBM66"/>
      <c r="VBN66"/>
      <c r="VBO66"/>
      <c r="VBP66"/>
      <c r="VBQ66"/>
      <c r="VBR66"/>
      <c r="VBS66"/>
      <c r="VBT66"/>
      <c r="VBU66"/>
      <c r="VBV66"/>
      <c r="VBW66"/>
      <c r="VBX66"/>
      <c r="VBY66"/>
      <c r="VBZ66"/>
      <c r="VCA66"/>
      <c r="VCB66"/>
      <c r="VCC66"/>
      <c r="VCD66"/>
      <c r="VCE66"/>
      <c r="VCF66"/>
      <c r="VCG66"/>
      <c r="VCH66"/>
      <c r="VCI66"/>
      <c r="VCJ66"/>
      <c r="VCK66"/>
      <c r="VCL66"/>
      <c r="VCM66"/>
      <c r="VCN66"/>
      <c r="VCO66"/>
      <c r="VCP66"/>
      <c r="VCQ66"/>
      <c r="VCR66"/>
      <c r="VCS66"/>
      <c r="VCT66"/>
      <c r="VCU66"/>
      <c r="VCV66"/>
      <c r="VCW66"/>
      <c r="VCX66"/>
      <c r="VCY66"/>
      <c r="VCZ66"/>
      <c r="VDA66"/>
      <c r="VDB66"/>
      <c r="VDC66"/>
      <c r="VDD66"/>
      <c r="VDE66"/>
      <c r="VDF66"/>
      <c r="VDG66"/>
      <c r="VDH66"/>
      <c r="VDI66"/>
      <c r="VDJ66"/>
      <c r="VDK66"/>
      <c r="VDL66"/>
      <c r="VDM66"/>
      <c r="VDN66"/>
      <c r="VDO66"/>
      <c r="VDP66"/>
      <c r="VDQ66"/>
      <c r="VDR66"/>
      <c r="VDS66"/>
      <c r="VDT66"/>
      <c r="VDU66"/>
      <c r="VDV66"/>
      <c r="VDW66"/>
      <c r="VDX66"/>
      <c r="VDY66"/>
      <c r="VDZ66"/>
      <c r="VEA66"/>
      <c r="VEB66"/>
      <c r="VEC66"/>
      <c r="VED66"/>
      <c r="VEE66"/>
      <c r="VEF66"/>
      <c r="VEG66"/>
      <c r="VEH66"/>
      <c r="VEI66"/>
      <c r="VEJ66"/>
      <c r="VEK66"/>
      <c r="VEL66"/>
      <c r="VEM66"/>
      <c r="VEN66"/>
      <c r="VEO66"/>
      <c r="VEP66"/>
      <c r="VEQ66"/>
      <c r="VER66"/>
      <c r="VES66"/>
      <c r="VET66"/>
      <c r="VEU66"/>
      <c r="VEV66"/>
      <c r="VEW66"/>
      <c r="VEX66"/>
      <c r="VEY66"/>
      <c r="VEZ66"/>
      <c r="VFA66"/>
      <c r="VFB66"/>
      <c r="VFC66"/>
      <c r="VFD66"/>
      <c r="VFE66"/>
      <c r="VFF66"/>
      <c r="VFG66"/>
      <c r="VFH66"/>
      <c r="VFI66"/>
      <c r="VFJ66"/>
      <c r="VFK66"/>
      <c r="VFL66"/>
      <c r="VFM66"/>
      <c r="VFN66"/>
      <c r="VFO66"/>
      <c r="VFP66"/>
      <c r="VFQ66"/>
      <c r="VFR66"/>
      <c r="VFS66"/>
      <c r="VFT66"/>
      <c r="VFU66"/>
      <c r="VFV66"/>
      <c r="VFW66"/>
      <c r="VFX66"/>
      <c r="VFY66"/>
      <c r="VFZ66"/>
      <c r="VGA66"/>
      <c r="VGB66"/>
      <c r="VGC66"/>
      <c r="VGD66"/>
      <c r="VGE66"/>
      <c r="VGF66"/>
      <c r="VGG66"/>
      <c r="VGH66"/>
      <c r="VGI66"/>
      <c r="VGJ66"/>
      <c r="VGK66"/>
      <c r="VGL66"/>
      <c r="VGM66"/>
      <c r="VGN66"/>
      <c r="VGO66"/>
      <c r="VGP66"/>
      <c r="VGQ66"/>
      <c r="VGR66"/>
      <c r="VGS66"/>
      <c r="VGT66"/>
      <c r="VGU66"/>
      <c r="VGV66"/>
      <c r="VGW66"/>
      <c r="VGX66"/>
      <c r="VGY66"/>
      <c r="VGZ66"/>
      <c r="VHA66"/>
      <c r="VHB66"/>
      <c r="VHC66"/>
      <c r="VHD66"/>
      <c r="VHE66"/>
      <c r="VHF66"/>
      <c r="VHG66"/>
      <c r="VHH66"/>
      <c r="VHI66"/>
      <c r="VHJ66"/>
      <c r="VHK66"/>
      <c r="VHL66"/>
      <c r="VHM66"/>
      <c r="VHN66"/>
      <c r="VHO66"/>
      <c r="VHP66"/>
      <c r="VHQ66"/>
      <c r="VHR66"/>
      <c r="VHS66"/>
      <c r="VHT66"/>
      <c r="VHU66"/>
      <c r="VHV66"/>
      <c r="VHW66"/>
      <c r="VHX66"/>
      <c r="VHY66"/>
      <c r="VHZ66"/>
      <c r="VIA66"/>
      <c r="VIB66"/>
      <c r="VIC66"/>
      <c r="VID66"/>
      <c r="VIE66"/>
      <c r="VIF66"/>
      <c r="VIG66"/>
      <c r="VIH66"/>
      <c r="VII66"/>
      <c r="VIJ66"/>
      <c r="VIK66"/>
      <c r="VIL66"/>
      <c r="VIM66"/>
      <c r="VIN66"/>
      <c r="VIO66"/>
      <c r="VIP66"/>
      <c r="VIQ66"/>
      <c r="VIR66"/>
      <c r="VIS66"/>
      <c r="VIT66"/>
      <c r="VIU66"/>
      <c r="VIV66"/>
      <c r="VIW66"/>
      <c r="VIX66"/>
      <c r="VIY66"/>
      <c r="VIZ66"/>
      <c r="VJA66"/>
      <c r="VJB66"/>
      <c r="VJC66"/>
      <c r="VJD66"/>
      <c r="VJE66"/>
      <c r="VJF66"/>
      <c r="VJG66"/>
      <c r="VJH66"/>
      <c r="VJI66"/>
      <c r="VJJ66"/>
      <c r="VJK66"/>
      <c r="VJL66"/>
      <c r="VJM66"/>
      <c r="VJN66"/>
      <c r="VJO66"/>
      <c r="VJP66"/>
      <c r="VJQ66"/>
      <c r="VJR66"/>
      <c r="VJS66"/>
      <c r="VJT66"/>
      <c r="VJU66"/>
      <c r="VJV66"/>
      <c r="VJW66"/>
      <c r="VJX66"/>
      <c r="VJY66"/>
      <c r="VJZ66"/>
      <c r="VKA66"/>
      <c r="VKB66"/>
      <c r="VKC66"/>
      <c r="VKD66"/>
      <c r="VKE66"/>
      <c r="VKF66"/>
      <c r="VKG66"/>
      <c r="VKH66"/>
      <c r="VKI66"/>
      <c r="VKJ66"/>
      <c r="VKK66"/>
      <c r="VKL66"/>
      <c r="VKM66"/>
      <c r="VKN66"/>
      <c r="VKO66"/>
      <c r="VKP66"/>
      <c r="VKQ66"/>
      <c r="VKR66"/>
      <c r="VKS66"/>
      <c r="VKT66"/>
      <c r="VKU66"/>
      <c r="VKV66"/>
      <c r="VKW66"/>
      <c r="VKX66"/>
      <c r="VKY66"/>
      <c r="VKZ66"/>
      <c r="VLA66"/>
      <c r="VLB66"/>
      <c r="VLC66"/>
      <c r="VLD66"/>
      <c r="VLE66"/>
      <c r="VLF66"/>
      <c r="VLG66"/>
      <c r="VLH66"/>
      <c r="VLI66"/>
      <c r="VLJ66"/>
      <c r="VLK66"/>
      <c r="VLL66"/>
      <c r="VLM66"/>
      <c r="VLN66"/>
      <c r="VLO66"/>
      <c r="VLP66"/>
      <c r="VLQ66"/>
      <c r="VLR66"/>
      <c r="VLS66"/>
      <c r="VLT66"/>
      <c r="VLU66"/>
      <c r="VLV66"/>
      <c r="VLW66"/>
      <c r="VLX66"/>
      <c r="VLY66"/>
      <c r="VLZ66"/>
      <c r="VMA66"/>
      <c r="VMB66"/>
      <c r="VMC66"/>
      <c r="VMD66"/>
      <c r="VME66"/>
      <c r="VMF66"/>
      <c r="VMG66"/>
      <c r="VMH66"/>
      <c r="VMI66"/>
      <c r="VMJ66"/>
      <c r="VMK66"/>
      <c r="VML66"/>
      <c r="VMM66"/>
      <c r="VMN66"/>
      <c r="VMO66"/>
      <c r="VMP66"/>
      <c r="VMQ66"/>
      <c r="VMR66"/>
      <c r="VMS66"/>
      <c r="VMT66"/>
      <c r="VMU66"/>
      <c r="VMV66"/>
      <c r="VMW66"/>
      <c r="VMX66"/>
      <c r="VMY66"/>
      <c r="VMZ66"/>
      <c r="VNA66"/>
      <c r="VNB66"/>
      <c r="VNC66"/>
      <c r="VND66"/>
      <c r="VNE66"/>
      <c r="VNF66"/>
      <c r="VNG66"/>
      <c r="VNH66"/>
      <c r="VNI66"/>
      <c r="VNJ66"/>
      <c r="VNK66"/>
      <c r="VNL66"/>
      <c r="VNM66"/>
      <c r="VNN66"/>
      <c r="VNO66"/>
      <c r="VNP66"/>
      <c r="VNQ66"/>
      <c r="VNR66"/>
      <c r="VNS66"/>
      <c r="VNT66"/>
      <c r="VNU66"/>
      <c r="VNV66"/>
      <c r="VNW66"/>
      <c r="VNX66"/>
      <c r="VNY66"/>
      <c r="VNZ66"/>
      <c r="VOA66"/>
      <c r="VOB66"/>
      <c r="VOC66"/>
      <c r="VOD66"/>
      <c r="VOE66"/>
      <c r="VOF66"/>
      <c r="VOG66"/>
      <c r="VOH66"/>
      <c r="VOI66"/>
      <c r="VOJ66"/>
      <c r="VOK66"/>
      <c r="VOL66"/>
      <c r="VOM66"/>
      <c r="VON66"/>
      <c r="VOO66"/>
      <c r="VOP66"/>
      <c r="VOQ66"/>
      <c r="VOR66"/>
      <c r="VOS66"/>
      <c r="VOT66"/>
      <c r="VOU66"/>
      <c r="VOV66"/>
      <c r="VOW66"/>
      <c r="VOX66"/>
      <c r="VOY66"/>
      <c r="VOZ66"/>
      <c r="VPA66"/>
      <c r="VPB66"/>
      <c r="VPC66"/>
      <c r="VPD66"/>
      <c r="VPE66"/>
      <c r="VPF66"/>
      <c r="VPG66"/>
      <c r="VPH66"/>
      <c r="VPI66"/>
      <c r="VPJ66"/>
      <c r="VPK66"/>
      <c r="VPL66"/>
      <c r="VPM66"/>
      <c r="VPN66"/>
      <c r="VPO66"/>
      <c r="VPP66"/>
      <c r="VPQ66"/>
      <c r="VPR66"/>
      <c r="VPS66"/>
      <c r="VPT66"/>
      <c r="VPU66"/>
      <c r="VPV66"/>
      <c r="VPW66"/>
      <c r="VPX66"/>
      <c r="VPY66"/>
      <c r="VPZ66"/>
      <c r="VQA66"/>
      <c r="VQB66"/>
      <c r="VQC66"/>
      <c r="VQD66"/>
      <c r="VQE66"/>
      <c r="VQF66"/>
      <c r="VQG66"/>
      <c r="VQH66"/>
      <c r="VQI66"/>
      <c r="VQJ66"/>
      <c r="VQK66"/>
      <c r="VQL66"/>
      <c r="VQM66"/>
      <c r="VQN66"/>
      <c r="VQO66"/>
      <c r="VQP66"/>
      <c r="VQQ66"/>
      <c r="VQR66"/>
      <c r="VQS66"/>
      <c r="VQT66"/>
      <c r="VQU66"/>
      <c r="VQV66"/>
      <c r="VQW66"/>
      <c r="VQX66"/>
      <c r="VQY66"/>
      <c r="VQZ66"/>
      <c r="VRA66"/>
      <c r="VRB66"/>
      <c r="VRC66"/>
      <c r="VRD66"/>
      <c r="VRE66"/>
      <c r="VRF66"/>
      <c r="VRG66"/>
      <c r="VRH66"/>
      <c r="VRI66"/>
      <c r="VRJ66"/>
      <c r="VRK66"/>
      <c r="VRL66"/>
      <c r="VRM66"/>
      <c r="VRN66"/>
      <c r="VRO66"/>
      <c r="VRP66"/>
      <c r="VRQ66"/>
      <c r="VRR66"/>
      <c r="VRS66"/>
      <c r="VRT66"/>
      <c r="VRU66"/>
      <c r="VRV66"/>
      <c r="VRW66"/>
      <c r="VRX66"/>
      <c r="VRY66"/>
      <c r="VRZ66"/>
      <c r="VSA66"/>
      <c r="VSB66"/>
      <c r="VSC66"/>
      <c r="VSD66"/>
      <c r="VSE66"/>
      <c r="VSF66"/>
      <c r="VSG66"/>
      <c r="VSH66"/>
      <c r="VSI66"/>
      <c r="VSJ66"/>
      <c r="VSK66"/>
      <c r="VSL66"/>
      <c r="VSM66"/>
      <c r="VSN66"/>
      <c r="VSO66"/>
      <c r="VSP66"/>
      <c r="VSQ66"/>
      <c r="VSR66"/>
      <c r="VSS66"/>
      <c r="VST66"/>
      <c r="VSU66"/>
      <c r="VSV66"/>
      <c r="VSW66"/>
      <c r="VSX66"/>
      <c r="VSY66"/>
      <c r="VSZ66"/>
      <c r="VTA66"/>
      <c r="VTB66"/>
      <c r="VTC66"/>
      <c r="VTD66"/>
      <c r="VTE66"/>
      <c r="VTF66"/>
      <c r="VTG66"/>
      <c r="VTH66"/>
      <c r="VTI66"/>
      <c r="VTJ66"/>
      <c r="VTK66"/>
      <c r="VTL66"/>
      <c r="VTM66"/>
      <c r="VTN66"/>
      <c r="VTO66"/>
      <c r="VTP66"/>
      <c r="VTQ66"/>
      <c r="VTR66"/>
      <c r="VTS66"/>
      <c r="VTT66"/>
      <c r="VTU66"/>
      <c r="VTV66"/>
      <c r="VTW66"/>
      <c r="VTX66"/>
      <c r="VTY66"/>
      <c r="VTZ66"/>
      <c r="VUA66"/>
      <c r="VUB66"/>
      <c r="VUC66"/>
      <c r="VUD66"/>
      <c r="VUE66"/>
      <c r="VUF66"/>
      <c r="VUG66"/>
      <c r="VUH66"/>
      <c r="VUI66"/>
      <c r="VUJ66"/>
      <c r="VUK66"/>
      <c r="VUL66"/>
      <c r="VUM66"/>
      <c r="VUN66"/>
      <c r="VUO66"/>
      <c r="VUP66"/>
      <c r="VUQ66"/>
      <c r="VUR66"/>
      <c r="VUS66"/>
      <c r="VUT66"/>
      <c r="VUU66"/>
      <c r="VUV66"/>
      <c r="VUW66"/>
      <c r="VUX66"/>
      <c r="VUY66"/>
      <c r="VUZ66"/>
      <c r="VVA66"/>
      <c r="VVB66"/>
      <c r="VVC66"/>
      <c r="VVD66"/>
      <c r="VVE66"/>
      <c r="VVF66"/>
      <c r="VVG66"/>
      <c r="VVH66"/>
      <c r="VVI66"/>
      <c r="VVJ66"/>
      <c r="VVK66"/>
      <c r="VVL66"/>
      <c r="VVM66"/>
      <c r="VVN66"/>
      <c r="VVO66"/>
      <c r="VVP66"/>
      <c r="VVQ66"/>
      <c r="VVR66"/>
      <c r="VVS66"/>
      <c r="VVT66"/>
      <c r="VVU66"/>
      <c r="VVV66"/>
      <c r="VVW66"/>
      <c r="VVX66"/>
      <c r="VVY66"/>
      <c r="VVZ66"/>
      <c r="VWA66"/>
      <c r="VWB66"/>
      <c r="VWC66"/>
      <c r="VWD66"/>
      <c r="VWE66"/>
      <c r="VWF66"/>
      <c r="VWG66"/>
      <c r="VWH66"/>
      <c r="VWI66"/>
      <c r="VWJ66"/>
      <c r="VWK66"/>
      <c r="VWL66"/>
      <c r="VWM66"/>
      <c r="VWN66"/>
      <c r="VWO66"/>
      <c r="VWP66"/>
      <c r="VWQ66"/>
      <c r="VWR66"/>
      <c r="VWS66"/>
      <c r="VWT66"/>
      <c r="VWU66"/>
      <c r="VWV66"/>
      <c r="VWW66"/>
      <c r="VWX66"/>
      <c r="VWY66"/>
      <c r="VWZ66"/>
      <c r="VXA66"/>
      <c r="VXB66"/>
      <c r="VXC66"/>
      <c r="VXD66"/>
      <c r="VXE66"/>
      <c r="VXF66"/>
      <c r="VXG66"/>
      <c r="VXH66"/>
      <c r="VXI66"/>
      <c r="VXJ66"/>
      <c r="VXK66"/>
      <c r="VXL66"/>
      <c r="VXM66"/>
      <c r="VXN66"/>
      <c r="VXO66"/>
      <c r="VXP66"/>
      <c r="VXQ66"/>
      <c r="VXR66"/>
      <c r="VXS66"/>
      <c r="VXT66"/>
      <c r="VXU66"/>
      <c r="VXV66"/>
      <c r="VXW66"/>
      <c r="VXX66"/>
      <c r="VXY66"/>
      <c r="VXZ66"/>
      <c r="VYA66"/>
      <c r="VYB66"/>
      <c r="VYC66"/>
      <c r="VYD66"/>
      <c r="VYE66"/>
      <c r="VYF66"/>
      <c r="VYG66"/>
      <c r="VYH66"/>
      <c r="VYI66"/>
      <c r="VYJ66"/>
      <c r="VYK66"/>
      <c r="VYL66"/>
      <c r="VYM66"/>
      <c r="VYN66"/>
      <c r="VYO66"/>
      <c r="VYP66"/>
      <c r="VYQ66"/>
      <c r="VYR66"/>
      <c r="VYS66"/>
      <c r="VYT66"/>
      <c r="VYU66"/>
      <c r="VYV66"/>
      <c r="VYW66"/>
      <c r="VYX66"/>
      <c r="VYY66"/>
      <c r="VYZ66"/>
      <c r="VZA66"/>
      <c r="VZB66"/>
      <c r="VZC66"/>
      <c r="VZD66"/>
      <c r="VZE66"/>
      <c r="VZF66"/>
      <c r="VZG66"/>
      <c r="VZH66"/>
      <c r="VZI66"/>
      <c r="VZJ66"/>
      <c r="VZK66"/>
      <c r="VZL66"/>
      <c r="VZM66"/>
      <c r="VZN66"/>
      <c r="VZO66"/>
      <c r="VZP66"/>
      <c r="VZQ66"/>
      <c r="VZR66"/>
      <c r="VZS66"/>
      <c r="VZT66"/>
      <c r="VZU66"/>
      <c r="VZV66"/>
      <c r="VZW66"/>
      <c r="VZX66"/>
      <c r="VZY66"/>
      <c r="VZZ66"/>
      <c r="WAA66"/>
      <c r="WAB66"/>
      <c r="WAC66"/>
      <c r="WAD66"/>
      <c r="WAE66"/>
      <c r="WAF66"/>
      <c r="WAG66"/>
      <c r="WAH66"/>
      <c r="WAI66"/>
      <c r="WAJ66"/>
      <c r="WAK66"/>
      <c r="WAL66"/>
      <c r="WAM66"/>
      <c r="WAN66"/>
      <c r="WAO66"/>
      <c r="WAP66"/>
      <c r="WAQ66"/>
      <c r="WAR66"/>
      <c r="WAS66"/>
      <c r="WAT66"/>
      <c r="WAU66"/>
      <c r="WAV66"/>
      <c r="WAW66"/>
      <c r="WAX66"/>
      <c r="WAY66"/>
      <c r="WAZ66"/>
      <c r="WBA66"/>
      <c r="WBB66"/>
      <c r="WBC66"/>
      <c r="WBD66"/>
      <c r="WBE66"/>
      <c r="WBF66"/>
      <c r="WBG66"/>
      <c r="WBH66"/>
      <c r="WBI66"/>
      <c r="WBJ66"/>
      <c r="WBK66"/>
      <c r="WBL66"/>
      <c r="WBM66"/>
      <c r="WBN66"/>
      <c r="WBO66"/>
      <c r="WBP66"/>
      <c r="WBQ66"/>
      <c r="WBR66"/>
      <c r="WBS66"/>
      <c r="WBT66"/>
      <c r="WBU66"/>
      <c r="WBV66"/>
      <c r="WBW66"/>
      <c r="WBX66"/>
      <c r="WBY66"/>
      <c r="WBZ66"/>
      <c r="WCA66"/>
      <c r="WCB66"/>
      <c r="WCC66"/>
      <c r="WCD66"/>
      <c r="WCE66"/>
      <c r="WCF66"/>
      <c r="WCG66"/>
      <c r="WCH66"/>
      <c r="WCI66"/>
      <c r="WCJ66"/>
      <c r="WCK66"/>
      <c r="WCL66"/>
      <c r="WCM66"/>
      <c r="WCN66"/>
      <c r="WCO66"/>
      <c r="WCP66"/>
      <c r="WCQ66"/>
      <c r="WCR66"/>
      <c r="WCS66"/>
      <c r="WCT66"/>
      <c r="WCU66"/>
      <c r="WCV66"/>
      <c r="WCW66"/>
      <c r="WCX66"/>
      <c r="WCY66"/>
      <c r="WCZ66"/>
      <c r="WDA66"/>
      <c r="WDB66"/>
      <c r="WDC66"/>
      <c r="WDD66"/>
      <c r="WDE66"/>
      <c r="WDF66"/>
      <c r="WDG66"/>
      <c r="WDH66"/>
      <c r="WDI66"/>
      <c r="WDJ66"/>
      <c r="WDK66"/>
      <c r="WDL66"/>
      <c r="WDM66"/>
      <c r="WDN66"/>
      <c r="WDO66"/>
      <c r="WDP66"/>
      <c r="WDQ66"/>
      <c r="WDR66"/>
      <c r="WDS66"/>
      <c r="WDT66"/>
      <c r="WDU66"/>
      <c r="WDV66"/>
      <c r="WDW66"/>
      <c r="WDX66"/>
      <c r="WDY66"/>
      <c r="WDZ66"/>
      <c r="WEA66"/>
      <c r="WEB66"/>
      <c r="WEC66"/>
      <c r="WED66"/>
      <c r="WEE66"/>
      <c r="WEF66"/>
      <c r="WEG66"/>
      <c r="WEH66"/>
      <c r="WEI66"/>
      <c r="WEJ66"/>
      <c r="WEK66"/>
      <c r="WEL66"/>
      <c r="WEM66"/>
      <c r="WEN66"/>
      <c r="WEO66"/>
      <c r="WEP66"/>
      <c r="WEQ66"/>
      <c r="WER66"/>
      <c r="WES66"/>
      <c r="WET66"/>
      <c r="WEU66"/>
      <c r="WEV66"/>
      <c r="WEW66"/>
      <c r="WEX66"/>
      <c r="WEY66"/>
      <c r="WEZ66"/>
      <c r="WFA66"/>
      <c r="WFB66"/>
      <c r="WFC66"/>
      <c r="WFD66"/>
      <c r="WFE66"/>
      <c r="WFF66"/>
      <c r="WFG66"/>
      <c r="WFH66"/>
      <c r="WFI66"/>
      <c r="WFJ66"/>
      <c r="WFK66"/>
      <c r="WFL66"/>
      <c r="WFM66"/>
      <c r="WFN66"/>
      <c r="WFO66"/>
      <c r="WFP66"/>
      <c r="WFQ66"/>
      <c r="WFR66"/>
      <c r="WFS66"/>
      <c r="WFT66"/>
      <c r="WFU66"/>
      <c r="WFV66"/>
      <c r="WFW66"/>
      <c r="WFX66"/>
      <c r="WFY66"/>
      <c r="WFZ66"/>
      <c r="WGA66"/>
      <c r="WGB66"/>
      <c r="WGC66"/>
      <c r="WGD66"/>
      <c r="WGE66"/>
      <c r="WGF66"/>
      <c r="WGG66"/>
      <c r="WGH66"/>
      <c r="WGI66"/>
      <c r="WGJ66"/>
      <c r="WGK66"/>
      <c r="WGL66"/>
      <c r="WGM66"/>
      <c r="WGN66"/>
      <c r="WGO66"/>
      <c r="WGP66"/>
      <c r="WGQ66"/>
      <c r="WGR66"/>
      <c r="WGS66"/>
      <c r="WGT66"/>
      <c r="WGU66"/>
      <c r="WGV66"/>
      <c r="WGW66"/>
      <c r="WGX66"/>
      <c r="WGY66"/>
      <c r="WGZ66"/>
      <c r="WHA66"/>
      <c r="WHB66"/>
      <c r="WHC66"/>
      <c r="WHD66"/>
      <c r="WHE66"/>
      <c r="WHF66"/>
      <c r="WHG66"/>
      <c r="WHH66"/>
      <c r="WHI66"/>
      <c r="WHJ66"/>
      <c r="WHK66"/>
      <c r="WHL66"/>
      <c r="WHM66"/>
      <c r="WHN66"/>
      <c r="WHO66"/>
      <c r="WHP66"/>
      <c r="WHQ66"/>
      <c r="WHR66"/>
      <c r="WHS66"/>
      <c r="WHT66"/>
      <c r="WHU66"/>
      <c r="WHV66"/>
      <c r="WHW66"/>
      <c r="WHX66"/>
      <c r="WHY66"/>
      <c r="WHZ66"/>
      <c r="WIA66"/>
      <c r="WIB66"/>
      <c r="WIC66"/>
      <c r="WID66"/>
      <c r="WIE66"/>
      <c r="WIF66"/>
      <c r="WIG66"/>
      <c r="WIH66"/>
      <c r="WII66"/>
      <c r="WIJ66"/>
      <c r="WIK66"/>
      <c r="WIL66"/>
      <c r="WIM66"/>
      <c r="WIN66"/>
      <c r="WIO66"/>
      <c r="WIP66"/>
      <c r="WIQ66"/>
      <c r="WIR66"/>
      <c r="WIS66"/>
      <c r="WIT66"/>
      <c r="WIU66"/>
      <c r="WIV66"/>
      <c r="WIW66"/>
      <c r="WIX66"/>
      <c r="WIY66"/>
      <c r="WIZ66"/>
      <c r="WJA66"/>
      <c r="WJB66"/>
      <c r="WJC66"/>
      <c r="WJD66"/>
      <c r="WJE66"/>
      <c r="WJF66"/>
      <c r="WJG66"/>
      <c r="WJH66"/>
      <c r="WJI66"/>
      <c r="WJJ66"/>
      <c r="WJK66"/>
      <c r="WJL66"/>
      <c r="WJM66"/>
      <c r="WJN66"/>
      <c r="WJO66"/>
      <c r="WJP66"/>
      <c r="WJQ66"/>
      <c r="WJR66"/>
      <c r="WJS66"/>
      <c r="WJT66"/>
      <c r="WJU66"/>
      <c r="WJV66"/>
      <c r="WJW66"/>
      <c r="WJX66"/>
      <c r="WJY66"/>
      <c r="WJZ66"/>
      <c r="WKA66"/>
      <c r="WKB66"/>
      <c r="WKC66"/>
      <c r="WKD66"/>
      <c r="WKE66"/>
      <c r="WKF66"/>
      <c r="WKG66"/>
      <c r="WKH66"/>
      <c r="WKI66"/>
      <c r="WKJ66"/>
      <c r="WKK66"/>
      <c r="WKL66"/>
      <c r="WKM66"/>
      <c r="WKN66"/>
      <c r="WKO66"/>
      <c r="WKP66"/>
      <c r="WKQ66"/>
      <c r="WKR66"/>
      <c r="WKS66"/>
      <c r="WKT66"/>
      <c r="WKU66"/>
      <c r="WKV66"/>
      <c r="WKW66"/>
      <c r="WKX66"/>
      <c r="WKY66"/>
      <c r="WKZ66"/>
      <c r="WLA66"/>
      <c r="WLB66"/>
      <c r="WLC66"/>
      <c r="WLD66"/>
      <c r="WLE66"/>
      <c r="WLF66"/>
      <c r="WLG66"/>
      <c r="WLH66"/>
      <c r="WLI66"/>
      <c r="WLJ66"/>
      <c r="WLK66"/>
      <c r="WLL66"/>
      <c r="WLM66"/>
      <c r="WLN66"/>
      <c r="WLO66"/>
      <c r="WLP66"/>
      <c r="WLQ66"/>
      <c r="WLR66"/>
      <c r="WLS66"/>
      <c r="WLT66"/>
      <c r="WLU66"/>
      <c r="WLV66"/>
      <c r="WLW66"/>
      <c r="WLX66"/>
      <c r="WLY66"/>
      <c r="WLZ66"/>
      <c r="WMA66"/>
      <c r="WMB66"/>
      <c r="WMC66"/>
      <c r="WMD66"/>
      <c r="WME66"/>
      <c r="WMF66"/>
      <c r="WMG66"/>
      <c r="WMH66"/>
      <c r="WMI66"/>
      <c r="WMJ66"/>
      <c r="WMK66"/>
      <c r="WML66"/>
      <c r="WMM66"/>
      <c r="WMN66"/>
      <c r="WMO66"/>
      <c r="WMP66"/>
      <c r="WMQ66"/>
      <c r="WMR66"/>
      <c r="WMS66"/>
      <c r="WMT66"/>
      <c r="WMU66"/>
      <c r="WMV66"/>
      <c r="WMW66"/>
      <c r="WMX66"/>
      <c r="WMY66"/>
      <c r="WMZ66"/>
      <c r="WNA66"/>
      <c r="WNB66"/>
      <c r="WNC66"/>
      <c r="WND66"/>
      <c r="WNE66"/>
      <c r="WNF66"/>
      <c r="WNG66"/>
      <c r="WNH66"/>
      <c r="WNI66"/>
      <c r="WNJ66"/>
      <c r="WNK66"/>
      <c r="WNL66"/>
      <c r="WNM66"/>
      <c r="WNN66"/>
      <c r="WNO66"/>
      <c r="WNP66"/>
      <c r="WNQ66"/>
      <c r="WNR66"/>
      <c r="WNS66"/>
      <c r="WNT66"/>
      <c r="WNU66"/>
      <c r="WNV66"/>
      <c r="WNW66"/>
      <c r="WNX66"/>
      <c r="WNY66"/>
      <c r="WNZ66"/>
      <c r="WOA66"/>
      <c r="WOB66"/>
      <c r="WOC66"/>
      <c r="WOD66"/>
      <c r="WOE66"/>
      <c r="WOF66"/>
      <c r="WOG66"/>
      <c r="WOH66"/>
      <c r="WOI66"/>
      <c r="WOJ66"/>
      <c r="WOK66"/>
      <c r="WOL66"/>
      <c r="WOM66"/>
      <c r="WON66"/>
      <c r="WOO66"/>
      <c r="WOP66"/>
      <c r="WOQ66"/>
      <c r="WOR66"/>
      <c r="WOS66"/>
      <c r="WOT66"/>
      <c r="WOU66"/>
      <c r="WOV66"/>
      <c r="WOW66"/>
      <c r="WOX66"/>
      <c r="WOY66"/>
      <c r="WOZ66"/>
      <c r="WPA66"/>
      <c r="WPB66"/>
      <c r="WPC66"/>
      <c r="WPD66"/>
      <c r="WPE66"/>
      <c r="WPF66"/>
      <c r="WPG66"/>
      <c r="WPH66"/>
      <c r="WPI66"/>
      <c r="WPJ66"/>
      <c r="WPK66"/>
      <c r="WPL66"/>
      <c r="WPM66"/>
      <c r="WPN66"/>
      <c r="WPO66"/>
      <c r="WPP66"/>
      <c r="WPQ66"/>
      <c r="WPR66"/>
      <c r="WPS66"/>
      <c r="WPT66"/>
      <c r="WPU66"/>
      <c r="WPV66"/>
      <c r="WPW66"/>
      <c r="WPX66"/>
      <c r="WPY66"/>
      <c r="WPZ66"/>
      <c r="WQA66"/>
      <c r="WQB66"/>
      <c r="WQC66"/>
      <c r="WQD66"/>
      <c r="WQE66"/>
      <c r="WQF66"/>
      <c r="WQG66"/>
      <c r="WQH66"/>
      <c r="WQI66"/>
      <c r="WQJ66"/>
      <c r="WQK66"/>
      <c r="WQL66"/>
      <c r="WQM66"/>
      <c r="WQN66"/>
      <c r="WQO66"/>
      <c r="WQP66"/>
      <c r="WQQ66"/>
      <c r="WQR66"/>
      <c r="WQS66"/>
      <c r="WQT66"/>
      <c r="WQU66"/>
      <c r="WQV66"/>
      <c r="WQW66"/>
      <c r="WQX66"/>
      <c r="WQY66"/>
      <c r="WQZ66"/>
      <c r="WRA66"/>
      <c r="WRB66"/>
      <c r="WRC66"/>
      <c r="WRD66"/>
      <c r="WRE66"/>
      <c r="WRF66"/>
      <c r="WRG66"/>
      <c r="WRH66"/>
      <c r="WRI66"/>
      <c r="WRJ66"/>
      <c r="WRK66"/>
      <c r="WRL66"/>
      <c r="WRM66"/>
      <c r="WRN66"/>
      <c r="WRO66"/>
      <c r="WRP66"/>
      <c r="WRQ66"/>
      <c r="WRR66"/>
      <c r="WRS66"/>
      <c r="WRT66"/>
      <c r="WRU66"/>
      <c r="WRV66"/>
      <c r="WRW66"/>
      <c r="WRX66"/>
      <c r="WRY66"/>
      <c r="WRZ66"/>
      <c r="WSA66"/>
      <c r="WSB66"/>
      <c r="WSC66"/>
      <c r="WSD66"/>
      <c r="WSE66"/>
      <c r="WSF66"/>
      <c r="WSG66"/>
      <c r="WSH66"/>
      <c r="WSI66"/>
      <c r="WSJ66"/>
      <c r="WSK66"/>
      <c r="WSL66"/>
      <c r="WSM66"/>
      <c r="WSN66"/>
      <c r="WSO66"/>
      <c r="WSP66"/>
      <c r="WSQ66"/>
      <c r="WSR66"/>
      <c r="WSS66"/>
      <c r="WST66"/>
      <c r="WSU66"/>
      <c r="WSV66"/>
      <c r="WSW66"/>
      <c r="WSX66"/>
      <c r="WSY66"/>
      <c r="WSZ66"/>
      <c r="WTA66"/>
      <c r="WTB66"/>
      <c r="WTC66"/>
      <c r="WTD66"/>
      <c r="WTE66"/>
      <c r="WTF66"/>
      <c r="WTG66"/>
      <c r="WTH66"/>
      <c r="WTI66"/>
      <c r="WTJ66"/>
      <c r="WTK66"/>
      <c r="WTL66"/>
      <c r="WTM66"/>
      <c r="WTN66"/>
      <c r="WTO66"/>
      <c r="WTP66"/>
      <c r="WTQ66"/>
      <c r="WTR66"/>
      <c r="WTS66"/>
      <c r="WTT66"/>
      <c r="WTU66"/>
      <c r="WTV66"/>
      <c r="WTW66"/>
      <c r="WTX66"/>
      <c r="WTY66"/>
      <c r="WTZ66"/>
      <c r="WUA66"/>
      <c r="WUB66"/>
      <c r="WUC66"/>
      <c r="WUD66"/>
      <c r="WUE66"/>
      <c r="WUF66"/>
      <c r="WUG66"/>
      <c r="WUH66"/>
      <c r="WUI66"/>
      <c r="WUJ66"/>
      <c r="WUK66"/>
      <c r="WUL66"/>
      <c r="WUM66"/>
      <c r="WUN66"/>
      <c r="WUO66"/>
      <c r="WUP66"/>
      <c r="WUQ66"/>
      <c r="WUR66"/>
      <c r="WUS66"/>
      <c r="WUT66"/>
      <c r="WUU66"/>
      <c r="WUV66"/>
      <c r="WUW66"/>
      <c r="WUX66"/>
      <c r="WUY66"/>
      <c r="WUZ66"/>
      <c r="WVA66"/>
      <c r="WVB66"/>
      <c r="WVC66"/>
      <c r="WVD66"/>
      <c r="WVE66"/>
      <c r="WVF66"/>
      <c r="WVG66"/>
      <c r="WVH66"/>
      <c r="WVI66"/>
      <c r="WVJ66"/>
      <c r="WVK66"/>
      <c r="WVL66"/>
      <c r="WVM66"/>
      <c r="WVN66"/>
      <c r="WVO66"/>
      <c r="WVP66"/>
      <c r="WVQ66"/>
      <c r="WVR66"/>
      <c r="WVS66"/>
      <c r="WVT66"/>
      <c r="WVU66"/>
      <c r="WVV66"/>
      <c r="WVW66"/>
      <c r="WVX66"/>
      <c r="WVY66"/>
      <c r="WVZ66"/>
      <c r="WWA66"/>
      <c r="WWB66"/>
      <c r="WWC66"/>
      <c r="WWD66"/>
      <c r="WWE66"/>
      <c r="WWF66"/>
      <c r="WWG66"/>
      <c r="WWH66"/>
      <c r="WWI66"/>
      <c r="WWJ66"/>
      <c r="WWK66"/>
      <c r="WWL66"/>
      <c r="WWM66"/>
      <c r="WWN66"/>
      <c r="WWO66"/>
      <c r="WWP66"/>
      <c r="WWQ66"/>
      <c r="WWR66"/>
      <c r="WWS66"/>
      <c r="WWT66"/>
      <c r="WWU66"/>
      <c r="WWV66"/>
      <c r="WWW66"/>
      <c r="WWX66"/>
      <c r="WWY66"/>
      <c r="WWZ66"/>
      <c r="WXA66"/>
      <c r="WXB66"/>
      <c r="WXC66"/>
      <c r="WXD66"/>
      <c r="WXE66"/>
      <c r="WXF66"/>
      <c r="WXG66"/>
      <c r="WXH66"/>
      <c r="WXI66"/>
      <c r="WXJ66"/>
      <c r="WXK66"/>
      <c r="WXL66"/>
      <c r="WXM66"/>
      <c r="WXN66"/>
      <c r="WXO66"/>
      <c r="WXP66"/>
      <c r="WXQ66"/>
      <c r="WXR66"/>
      <c r="WXS66"/>
      <c r="WXT66"/>
      <c r="WXU66"/>
      <c r="WXV66"/>
      <c r="WXW66"/>
      <c r="WXX66"/>
      <c r="WXY66"/>
      <c r="WXZ66"/>
      <c r="WYA66"/>
      <c r="WYB66"/>
      <c r="WYC66"/>
      <c r="WYD66"/>
      <c r="WYE66"/>
      <c r="WYF66"/>
      <c r="WYG66"/>
      <c r="WYH66"/>
      <c r="WYI66"/>
      <c r="WYJ66"/>
      <c r="WYK66"/>
      <c r="WYL66"/>
      <c r="WYM66"/>
      <c r="WYN66"/>
      <c r="WYO66"/>
      <c r="WYP66"/>
      <c r="WYQ66"/>
      <c r="WYR66"/>
      <c r="WYS66"/>
      <c r="WYT66"/>
      <c r="WYU66"/>
      <c r="WYV66"/>
      <c r="WYW66"/>
      <c r="WYX66"/>
      <c r="WYY66"/>
      <c r="WYZ66"/>
      <c r="WZA66"/>
      <c r="WZB66"/>
      <c r="WZC66"/>
      <c r="WZD66"/>
      <c r="WZE66"/>
      <c r="WZF66"/>
      <c r="WZG66"/>
      <c r="WZH66"/>
      <c r="WZI66"/>
      <c r="WZJ66"/>
      <c r="WZK66"/>
      <c r="WZL66"/>
      <c r="WZM66"/>
      <c r="WZN66"/>
      <c r="WZO66"/>
      <c r="WZP66"/>
      <c r="WZQ66"/>
      <c r="WZR66"/>
      <c r="WZS66"/>
      <c r="WZT66"/>
      <c r="WZU66"/>
      <c r="WZV66"/>
      <c r="WZW66"/>
      <c r="WZX66"/>
      <c r="WZY66"/>
      <c r="WZZ66"/>
      <c r="XAA66"/>
      <c r="XAB66"/>
      <c r="XAC66"/>
      <c r="XAD66"/>
      <c r="XAE66"/>
      <c r="XAF66"/>
      <c r="XAG66"/>
      <c r="XAH66"/>
      <c r="XAI66"/>
      <c r="XAJ66"/>
      <c r="XAK66"/>
      <c r="XAL66"/>
      <c r="XAM66"/>
      <c r="XAN66"/>
      <c r="XAO66"/>
      <c r="XAP66"/>
      <c r="XAQ66"/>
      <c r="XAR66"/>
      <c r="XAS66"/>
      <c r="XAT66"/>
      <c r="XAU66"/>
      <c r="XAV66"/>
      <c r="XAW66"/>
      <c r="XAX66"/>
      <c r="XAY66"/>
      <c r="XAZ66"/>
      <c r="XBA66"/>
      <c r="XBB66"/>
      <c r="XBC66"/>
      <c r="XBD66"/>
      <c r="XBE66"/>
      <c r="XBF66"/>
      <c r="XBG66"/>
      <c r="XBH66"/>
      <c r="XBI66"/>
      <c r="XBJ66"/>
      <c r="XBK66"/>
      <c r="XBL66"/>
      <c r="XBM66"/>
      <c r="XBN66"/>
      <c r="XBO66"/>
      <c r="XBP66"/>
      <c r="XBQ66"/>
      <c r="XBR66"/>
      <c r="XBS66"/>
      <c r="XBT66"/>
      <c r="XBU66"/>
      <c r="XBV66"/>
      <c r="XBW66"/>
      <c r="XBX66"/>
      <c r="XBY66"/>
      <c r="XBZ66"/>
      <c r="XCA66"/>
      <c r="XCB66"/>
      <c r="XCC66"/>
      <c r="XCD66"/>
      <c r="XCE66"/>
      <c r="XCF66"/>
      <c r="XCG66"/>
      <c r="XCH66"/>
      <c r="XCI66"/>
      <c r="XCJ66"/>
      <c r="XCK66"/>
      <c r="XCL66"/>
      <c r="XCM66"/>
      <c r="XCN66"/>
      <c r="XCO66"/>
      <c r="XCP66"/>
      <c r="XCQ66"/>
      <c r="XCR66"/>
      <c r="XCS66"/>
      <c r="XCT66"/>
      <c r="XCU66"/>
      <c r="XCV66"/>
      <c r="XCW66"/>
      <c r="XCX66"/>
      <c r="XCY66"/>
      <c r="XCZ66"/>
      <c r="XDA66"/>
      <c r="XDB66"/>
      <c r="XDC66"/>
      <c r="XDD66"/>
      <c r="XDE66"/>
      <c r="XDF66"/>
      <c r="XDG66"/>
      <c r="XDH66"/>
      <c r="XDI66"/>
      <c r="XDJ66"/>
      <c r="XDK66"/>
      <c r="XDL66"/>
      <c r="XDM66"/>
      <c r="XDN66"/>
      <c r="XDO66"/>
      <c r="XDP66"/>
      <c r="XDQ66"/>
      <c r="XDR66"/>
      <c r="XDS66"/>
      <c r="XDT66"/>
      <c r="XDU66"/>
      <c r="XDV66"/>
      <c r="XDW66"/>
      <c r="XDX66"/>
      <c r="XDY66"/>
      <c r="XDZ66"/>
      <c r="XEA66"/>
      <c r="XEB66"/>
      <c r="XEC66"/>
      <c r="XED66"/>
      <c r="XEE66"/>
      <c r="XEF66"/>
      <c r="XEG66"/>
      <c r="XEH66"/>
      <c r="XEI66"/>
      <c r="XEJ66"/>
      <c r="XEK66"/>
      <c r="XEL66"/>
      <c r="XEM66"/>
      <c r="XEN66"/>
      <c r="XEO66"/>
      <c r="XEP66"/>
      <c r="XEQ66"/>
      <c r="XER66"/>
      <c r="XES66"/>
      <c r="XET66"/>
      <c r="XEU66"/>
      <c r="XEV66"/>
      <c r="XEW66"/>
      <c r="XEX66"/>
      <c r="XEY66"/>
      <c r="XEZ66"/>
      <c r="XFA66"/>
      <c r="XFB66"/>
      <c r="XFC66"/>
      <c r="XFD66"/>
    </row>
    <row r="67" spans="1:16384" s="56" customFormat="1">
      <c r="A67" s="47"/>
      <c r="B67" s="45" t="s">
        <v>1031</v>
      </c>
      <c r="C67" s="19" t="s">
        <v>291</v>
      </c>
      <c r="D67" s="19" t="s">
        <v>324</v>
      </c>
      <c r="E67" s="19" t="s">
        <v>357</v>
      </c>
      <c r="F67" s="19" t="s">
        <v>390</v>
      </c>
      <c r="G67" s="19" t="s">
        <v>423</v>
      </c>
      <c r="H67" s="19" t="s">
        <v>456</v>
      </c>
      <c r="I67" s="19" t="s">
        <v>489</v>
      </c>
      <c r="J67" s="19" t="s">
        <v>738</v>
      </c>
      <c r="K67" s="19" t="s">
        <v>770</v>
      </c>
      <c r="L67" s="19" t="s">
        <v>803</v>
      </c>
      <c r="M67" s="19" t="s">
        <v>836</v>
      </c>
      <c r="N67" s="19" t="s">
        <v>869</v>
      </c>
      <c r="O67" s="19" t="s">
        <v>901</v>
      </c>
      <c r="P67" s="61" t="s">
        <v>992</v>
      </c>
      <c r="Q67" s="19" t="s">
        <v>940</v>
      </c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  <c r="AMK67"/>
      <c r="AML67"/>
      <c r="AMM67"/>
      <c r="AMN67"/>
      <c r="AMO67"/>
      <c r="AMP67"/>
      <c r="AMQ67"/>
      <c r="AMR67"/>
      <c r="AMS67"/>
      <c r="AMT67"/>
      <c r="AMU67"/>
      <c r="AMV67"/>
      <c r="AMW67"/>
      <c r="AMX67"/>
      <c r="AMY67"/>
      <c r="AMZ67"/>
      <c r="ANA67"/>
      <c r="ANB67"/>
      <c r="ANC67"/>
      <c r="AND67"/>
      <c r="ANE67"/>
      <c r="ANF67"/>
      <c r="ANG67"/>
      <c r="ANH67"/>
      <c r="ANI67"/>
      <c r="ANJ67"/>
      <c r="ANK67"/>
      <c r="ANL67"/>
      <c r="ANM67"/>
      <c r="ANN67"/>
      <c r="ANO67"/>
      <c r="ANP67"/>
      <c r="ANQ67"/>
      <c r="ANR67"/>
      <c r="ANS67"/>
      <c r="ANT67"/>
      <c r="ANU67"/>
      <c r="ANV67"/>
      <c r="ANW67"/>
      <c r="ANX67"/>
      <c r="ANY67"/>
      <c r="ANZ67"/>
      <c r="AOA67"/>
      <c r="AOB67"/>
      <c r="AOC67"/>
      <c r="AOD67"/>
      <c r="AOE67"/>
      <c r="AOF67"/>
      <c r="AOG67"/>
      <c r="AOH67"/>
      <c r="AOI67"/>
      <c r="AOJ67"/>
      <c r="AOK67"/>
      <c r="AOL67"/>
      <c r="AOM67"/>
      <c r="AON67"/>
      <c r="AOO67"/>
      <c r="AOP67"/>
      <c r="AOQ67"/>
      <c r="AOR67"/>
      <c r="AOS67"/>
      <c r="AOT67"/>
      <c r="AOU67"/>
      <c r="AOV67"/>
      <c r="AOW67"/>
      <c r="AOX67"/>
      <c r="AOY67"/>
      <c r="AOZ67"/>
      <c r="APA67"/>
      <c r="APB67"/>
      <c r="APC67"/>
      <c r="APD67"/>
      <c r="APE67"/>
      <c r="APF67"/>
      <c r="APG67"/>
      <c r="APH67"/>
      <c r="API67"/>
      <c r="APJ67"/>
      <c r="APK67"/>
      <c r="APL67"/>
      <c r="APM67"/>
      <c r="APN67"/>
      <c r="APO67"/>
      <c r="APP67"/>
      <c r="APQ67"/>
      <c r="APR67"/>
      <c r="APS67"/>
      <c r="APT67"/>
      <c r="APU67"/>
      <c r="APV67"/>
      <c r="APW67"/>
      <c r="APX67"/>
      <c r="APY67"/>
      <c r="APZ67"/>
      <c r="AQA67"/>
      <c r="AQB67"/>
      <c r="AQC67"/>
      <c r="AQD67"/>
      <c r="AQE67"/>
      <c r="AQF67"/>
      <c r="AQG67"/>
      <c r="AQH67"/>
      <c r="AQI67"/>
      <c r="AQJ67"/>
      <c r="AQK67"/>
      <c r="AQL67"/>
      <c r="AQM67"/>
      <c r="AQN67"/>
      <c r="AQO67"/>
      <c r="AQP67"/>
      <c r="AQQ67"/>
      <c r="AQR67"/>
      <c r="AQS67"/>
      <c r="AQT67"/>
      <c r="AQU67"/>
      <c r="AQV67"/>
      <c r="AQW67"/>
      <c r="AQX67"/>
      <c r="AQY67"/>
      <c r="AQZ67"/>
      <c r="ARA67"/>
      <c r="ARB67"/>
      <c r="ARC67"/>
      <c r="ARD67"/>
      <c r="ARE67"/>
      <c r="ARF67"/>
      <c r="ARG67"/>
      <c r="ARH67"/>
      <c r="ARI67"/>
      <c r="ARJ67"/>
      <c r="ARK67"/>
      <c r="ARL67"/>
      <c r="ARM67"/>
      <c r="ARN67"/>
      <c r="ARO67"/>
      <c r="ARP67"/>
      <c r="ARQ67"/>
      <c r="ARR67"/>
      <c r="ARS67"/>
      <c r="ART67"/>
      <c r="ARU67"/>
      <c r="ARV67"/>
      <c r="ARW67"/>
      <c r="ARX67"/>
      <c r="ARY67"/>
      <c r="ARZ67"/>
      <c r="ASA67"/>
      <c r="ASB67"/>
      <c r="ASC67"/>
      <c r="ASD67"/>
      <c r="ASE67"/>
      <c r="ASF67"/>
      <c r="ASG67"/>
      <c r="ASH67"/>
      <c r="ASI67"/>
      <c r="ASJ67"/>
      <c r="ASK67"/>
      <c r="ASL67"/>
      <c r="ASM67"/>
      <c r="ASN67"/>
      <c r="ASO67"/>
      <c r="ASP67"/>
      <c r="ASQ67"/>
      <c r="ASR67"/>
      <c r="ASS67"/>
      <c r="AST67"/>
      <c r="ASU67"/>
      <c r="ASV67"/>
      <c r="ASW67"/>
      <c r="ASX67"/>
      <c r="ASY67"/>
      <c r="ASZ67"/>
      <c r="ATA67"/>
      <c r="ATB67"/>
      <c r="ATC67"/>
      <c r="ATD67"/>
      <c r="ATE67"/>
      <c r="ATF67"/>
      <c r="ATG67"/>
      <c r="ATH67"/>
      <c r="ATI67"/>
      <c r="ATJ67"/>
      <c r="ATK67"/>
      <c r="ATL67"/>
      <c r="ATM67"/>
      <c r="ATN67"/>
      <c r="ATO67"/>
      <c r="ATP67"/>
      <c r="ATQ67"/>
      <c r="ATR67"/>
      <c r="ATS67"/>
      <c r="ATT67"/>
      <c r="ATU67"/>
      <c r="ATV67"/>
      <c r="ATW67"/>
      <c r="ATX67"/>
      <c r="ATY67"/>
      <c r="ATZ67"/>
      <c r="AUA67"/>
      <c r="AUB67"/>
      <c r="AUC67"/>
      <c r="AUD67"/>
      <c r="AUE67"/>
      <c r="AUF67"/>
      <c r="AUG67"/>
      <c r="AUH67"/>
      <c r="AUI67"/>
      <c r="AUJ67"/>
      <c r="AUK67"/>
      <c r="AUL67"/>
      <c r="AUM67"/>
      <c r="AUN67"/>
      <c r="AUO67"/>
      <c r="AUP67"/>
      <c r="AUQ67"/>
      <c r="AUR67"/>
      <c r="AUS67"/>
      <c r="AUT67"/>
      <c r="AUU67"/>
      <c r="AUV67"/>
      <c r="AUW67"/>
      <c r="AUX67"/>
      <c r="AUY67"/>
      <c r="AUZ67"/>
      <c r="AVA67"/>
      <c r="AVB67"/>
      <c r="AVC67"/>
      <c r="AVD67"/>
      <c r="AVE67"/>
      <c r="AVF67"/>
      <c r="AVG67"/>
      <c r="AVH67"/>
      <c r="AVI67"/>
      <c r="AVJ67"/>
      <c r="AVK67"/>
      <c r="AVL67"/>
      <c r="AVM67"/>
      <c r="AVN67"/>
      <c r="AVO67"/>
      <c r="AVP67"/>
      <c r="AVQ67"/>
      <c r="AVR67"/>
      <c r="AVS67"/>
      <c r="AVT67"/>
      <c r="AVU67"/>
      <c r="AVV67"/>
      <c r="AVW67"/>
      <c r="AVX67"/>
      <c r="AVY67"/>
      <c r="AVZ67"/>
      <c r="AWA67"/>
      <c r="AWB67"/>
      <c r="AWC67"/>
      <c r="AWD67"/>
      <c r="AWE67"/>
      <c r="AWF67"/>
      <c r="AWG67"/>
      <c r="AWH67"/>
      <c r="AWI67"/>
      <c r="AWJ67"/>
      <c r="AWK67"/>
      <c r="AWL67"/>
      <c r="AWM67"/>
      <c r="AWN67"/>
      <c r="AWO67"/>
      <c r="AWP67"/>
      <c r="AWQ67"/>
      <c r="AWR67"/>
      <c r="AWS67"/>
      <c r="AWT67"/>
      <c r="AWU67"/>
      <c r="AWV67"/>
      <c r="AWW67"/>
      <c r="AWX67"/>
      <c r="AWY67"/>
      <c r="AWZ67"/>
      <c r="AXA67"/>
      <c r="AXB67"/>
      <c r="AXC67"/>
      <c r="AXD67"/>
      <c r="AXE67"/>
      <c r="AXF67"/>
      <c r="AXG67"/>
      <c r="AXH67"/>
      <c r="AXI67"/>
      <c r="AXJ67"/>
      <c r="AXK67"/>
      <c r="AXL67"/>
      <c r="AXM67"/>
      <c r="AXN67"/>
      <c r="AXO67"/>
      <c r="AXP67"/>
      <c r="AXQ67"/>
      <c r="AXR67"/>
      <c r="AXS67"/>
      <c r="AXT67"/>
      <c r="AXU67"/>
      <c r="AXV67"/>
      <c r="AXW67"/>
      <c r="AXX67"/>
      <c r="AXY67"/>
      <c r="AXZ67"/>
      <c r="AYA67"/>
      <c r="AYB67"/>
      <c r="AYC67"/>
      <c r="AYD67"/>
      <c r="AYE67"/>
      <c r="AYF67"/>
      <c r="AYG67"/>
      <c r="AYH67"/>
      <c r="AYI67"/>
      <c r="AYJ67"/>
      <c r="AYK67"/>
      <c r="AYL67"/>
      <c r="AYM67"/>
      <c r="AYN67"/>
      <c r="AYO67"/>
      <c r="AYP67"/>
      <c r="AYQ67"/>
      <c r="AYR67"/>
      <c r="AYS67"/>
      <c r="AYT67"/>
      <c r="AYU67"/>
      <c r="AYV67"/>
      <c r="AYW67"/>
      <c r="AYX67"/>
      <c r="AYY67"/>
      <c r="AYZ67"/>
      <c r="AZA67"/>
      <c r="AZB67"/>
      <c r="AZC67"/>
      <c r="AZD67"/>
      <c r="AZE67"/>
      <c r="AZF67"/>
      <c r="AZG67"/>
      <c r="AZH67"/>
      <c r="AZI67"/>
      <c r="AZJ67"/>
      <c r="AZK67"/>
      <c r="AZL67"/>
      <c r="AZM67"/>
      <c r="AZN67"/>
      <c r="AZO67"/>
      <c r="AZP67"/>
      <c r="AZQ67"/>
      <c r="AZR67"/>
      <c r="AZS67"/>
      <c r="AZT67"/>
      <c r="AZU67"/>
      <c r="AZV67"/>
      <c r="AZW67"/>
      <c r="AZX67"/>
      <c r="AZY67"/>
      <c r="AZZ67"/>
      <c r="BAA67"/>
      <c r="BAB67"/>
      <c r="BAC67"/>
      <c r="BAD67"/>
      <c r="BAE67"/>
      <c r="BAF67"/>
      <c r="BAG67"/>
      <c r="BAH67"/>
      <c r="BAI67"/>
      <c r="BAJ67"/>
      <c r="BAK67"/>
      <c r="BAL67"/>
      <c r="BAM67"/>
      <c r="BAN67"/>
      <c r="BAO67"/>
      <c r="BAP67"/>
      <c r="BAQ67"/>
      <c r="BAR67"/>
      <c r="BAS67"/>
      <c r="BAT67"/>
      <c r="BAU67"/>
      <c r="BAV67"/>
      <c r="BAW67"/>
      <c r="BAX67"/>
      <c r="BAY67"/>
      <c r="BAZ67"/>
      <c r="BBA67"/>
      <c r="BBB67"/>
      <c r="BBC67"/>
      <c r="BBD67"/>
      <c r="BBE67"/>
      <c r="BBF67"/>
      <c r="BBG67"/>
      <c r="BBH67"/>
      <c r="BBI67"/>
      <c r="BBJ67"/>
      <c r="BBK67"/>
      <c r="BBL67"/>
      <c r="BBM67"/>
      <c r="BBN67"/>
      <c r="BBO67"/>
      <c r="BBP67"/>
      <c r="BBQ67"/>
      <c r="BBR67"/>
      <c r="BBS67"/>
      <c r="BBT67"/>
      <c r="BBU67"/>
      <c r="BBV67"/>
      <c r="BBW67"/>
      <c r="BBX67"/>
      <c r="BBY67"/>
      <c r="BBZ67"/>
      <c r="BCA67"/>
      <c r="BCB67"/>
      <c r="BCC67"/>
      <c r="BCD67"/>
      <c r="BCE67"/>
      <c r="BCF67"/>
      <c r="BCG67"/>
      <c r="BCH67"/>
      <c r="BCI67"/>
      <c r="BCJ67"/>
      <c r="BCK67"/>
      <c r="BCL67"/>
      <c r="BCM67"/>
      <c r="BCN67"/>
      <c r="BCO67"/>
      <c r="BCP67"/>
      <c r="BCQ67"/>
      <c r="BCR67"/>
      <c r="BCS67"/>
      <c r="BCT67"/>
      <c r="BCU67"/>
      <c r="BCV67"/>
      <c r="BCW67"/>
      <c r="BCX67"/>
      <c r="BCY67"/>
      <c r="BCZ67"/>
      <c r="BDA67"/>
      <c r="BDB67"/>
      <c r="BDC67"/>
      <c r="BDD67"/>
      <c r="BDE67"/>
      <c r="BDF67"/>
      <c r="BDG67"/>
      <c r="BDH67"/>
      <c r="BDI67"/>
      <c r="BDJ67"/>
      <c r="BDK67"/>
      <c r="BDL67"/>
      <c r="BDM67"/>
      <c r="BDN67"/>
      <c r="BDO67"/>
      <c r="BDP67"/>
      <c r="BDQ67"/>
      <c r="BDR67"/>
      <c r="BDS67"/>
      <c r="BDT67"/>
      <c r="BDU67"/>
      <c r="BDV67"/>
      <c r="BDW67"/>
      <c r="BDX67"/>
      <c r="BDY67"/>
      <c r="BDZ67"/>
      <c r="BEA67"/>
      <c r="BEB67"/>
      <c r="BEC67"/>
      <c r="BED67"/>
      <c r="BEE67"/>
      <c r="BEF67"/>
      <c r="BEG67"/>
      <c r="BEH67"/>
      <c r="BEI67"/>
      <c r="BEJ67"/>
      <c r="BEK67"/>
      <c r="BEL67"/>
      <c r="BEM67"/>
      <c r="BEN67"/>
      <c r="BEO67"/>
      <c r="BEP67"/>
      <c r="BEQ67"/>
      <c r="BER67"/>
      <c r="BES67"/>
      <c r="BET67"/>
      <c r="BEU67"/>
      <c r="BEV67"/>
      <c r="BEW67"/>
      <c r="BEX67"/>
      <c r="BEY67"/>
      <c r="BEZ67"/>
      <c r="BFA67"/>
      <c r="BFB67"/>
      <c r="BFC67"/>
      <c r="BFD67"/>
      <c r="BFE67"/>
      <c r="BFF67"/>
      <c r="BFG67"/>
      <c r="BFH67"/>
      <c r="BFI67"/>
      <c r="BFJ67"/>
      <c r="BFK67"/>
      <c r="BFL67"/>
      <c r="BFM67"/>
      <c r="BFN67"/>
      <c r="BFO67"/>
      <c r="BFP67"/>
      <c r="BFQ67"/>
      <c r="BFR67"/>
      <c r="BFS67"/>
      <c r="BFT67"/>
      <c r="BFU67"/>
      <c r="BFV67"/>
      <c r="BFW67"/>
      <c r="BFX67"/>
      <c r="BFY67"/>
      <c r="BFZ67"/>
      <c r="BGA67"/>
      <c r="BGB67"/>
      <c r="BGC67"/>
      <c r="BGD67"/>
      <c r="BGE67"/>
      <c r="BGF67"/>
      <c r="BGG67"/>
      <c r="BGH67"/>
      <c r="BGI67"/>
      <c r="BGJ67"/>
      <c r="BGK67"/>
      <c r="BGL67"/>
      <c r="BGM67"/>
      <c r="BGN67"/>
      <c r="BGO67"/>
      <c r="BGP67"/>
      <c r="BGQ67"/>
      <c r="BGR67"/>
      <c r="BGS67"/>
      <c r="BGT67"/>
      <c r="BGU67"/>
      <c r="BGV67"/>
      <c r="BGW67"/>
      <c r="BGX67"/>
      <c r="BGY67"/>
      <c r="BGZ67"/>
      <c r="BHA67"/>
      <c r="BHB67"/>
      <c r="BHC67"/>
      <c r="BHD67"/>
      <c r="BHE67"/>
      <c r="BHF67"/>
      <c r="BHG67"/>
      <c r="BHH67"/>
      <c r="BHI67"/>
      <c r="BHJ67"/>
      <c r="BHK67"/>
      <c r="BHL67"/>
      <c r="BHM67"/>
      <c r="BHN67"/>
      <c r="BHO67"/>
      <c r="BHP67"/>
      <c r="BHQ67"/>
      <c r="BHR67"/>
      <c r="BHS67"/>
      <c r="BHT67"/>
      <c r="BHU67"/>
      <c r="BHV67"/>
      <c r="BHW67"/>
      <c r="BHX67"/>
      <c r="BHY67"/>
      <c r="BHZ67"/>
      <c r="BIA67"/>
      <c r="BIB67"/>
      <c r="BIC67"/>
      <c r="BID67"/>
      <c r="BIE67"/>
      <c r="BIF67"/>
      <c r="BIG67"/>
      <c r="BIH67"/>
      <c r="BII67"/>
      <c r="BIJ67"/>
      <c r="BIK67"/>
      <c r="BIL67"/>
      <c r="BIM67"/>
      <c r="BIN67"/>
      <c r="BIO67"/>
      <c r="BIP67"/>
      <c r="BIQ67"/>
      <c r="BIR67"/>
      <c r="BIS67"/>
      <c r="BIT67"/>
      <c r="BIU67"/>
      <c r="BIV67"/>
      <c r="BIW67"/>
      <c r="BIX67"/>
      <c r="BIY67"/>
      <c r="BIZ67"/>
      <c r="BJA67"/>
      <c r="BJB67"/>
      <c r="BJC67"/>
      <c r="BJD67"/>
      <c r="BJE67"/>
      <c r="BJF67"/>
      <c r="BJG67"/>
      <c r="BJH67"/>
      <c r="BJI67"/>
      <c r="BJJ67"/>
      <c r="BJK67"/>
      <c r="BJL67"/>
      <c r="BJM67"/>
      <c r="BJN67"/>
      <c r="BJO67"/>
      <c r="BJP67"/>
      <c r="BJQ67"/>
      <c r="BJR67"/>
      <c r="BJS67"/>
      <c r="BJT67"/>
      <c r="BJU67"/>
      <c r="BJV67"/>
      <c r="BJW67"/>
      <c r="BJX67"/>
      <c r="BJY67"/>
      <c r="BJZ67"/>
      <c r="BKA67"/>
      <c r="BKB67"/>
      <c r="BKC67"/>
      <c r="BKD67"/>
      <c r="BKE67"/>
      <c r="BKF67"/>
      <c r="BKG67"/>
      <c r="BKH67"/>
      <c r="BKI67"/>
      <c r="BKJ67"/>
      <c r="BKK67"/>
      <c r="BKL67"/>
      <c r="BKM67"/>
      <c r="BKN67"/>
      <c r="BKO67"/>
      <c r="BKP67"/>
      <c r="BKQ67"/>
      <c r="BKR67"/>
      <c r="BKS67"/>
      <c r="BKT67"/>
      <c r="BKU67"/>
      <c r="BKV67"/>
      <c r="BKW67"/>
      <c r="BKX67"/>
      <c r="BKY67"/>
      <c r="BKZ67"/>
      <c r="BLA67"/>
      <c r="BLB67"/>
      <c r="BLC67"/>
      <c r="BLD67"/>
      <c r="BLE67"/>
      <c r="BLF67"/>
      <c r="BLG67"/>
      <c r="BLH67"/>
      <c r="BLI67"/>
      <c r="BLJ67"/>
      <c r="BLK67"/>
      <c r="BLL67"/>
      <c r="BLM67"/>
      <c r="BLN67"/>
      <c r="BLO67"/>
      <c r="BLP67"/>
      <c r="BLQ67"/>
      <c r="BLR67"/>
      <c r="BLS67"/>
      <c r="BLT67"/>
      <c r="BLU67"/>
      <c r="BLV67"/>
      <c r="BLW67"/>
      <c r="BLX67"/>
      <c r="BLY67"/>
      <c r="BLZ67"/>
      <c r="BMA67"/>
      <c r="BMB67"/>
      <c r="BMC67"/>
      <c r="BMD67"/>
      <c r="BME67"/>
      <c r="BMF67"/>
      <c r="BMG67"/>
      <c r="BMH67"/>
      <c r="BMI67"/>
      <c r="BMJ67"/>
      <c r="BMK67"/>
      <c r="BML67"/>
      <c r="BMM67"/>
      <c r="BMN67"/>
      <c r="BMO67"/>
      <c r="BMP67"/>
      <c r="BMQ67"/>
      <c r="BMR67"/>
      <c r="BMS67"/>
      <c r="BMT67"/>
      <c r="BMU67"/>
      <c r="BMV67"/>
      <c r="BMW67"/>
      <c r="BMX67"/>
      <c r="BMY67"/>
      <c r="BMZ67"/>
      <c r="BNA67"/>
      <c r="BNB67"/>
      <c r="BNC67"/>
      <c r="BND67"/>
      <c r="BNE67"/>
      <c r="BNF67"/>
      <c r="BNG67"/>
      <c r="BNH67"/>
      <c r="BNI67"/>
      <c r="BNJ67"/>
      <c r="BNK67"/>
      <c r="BNL67"/>
      <c r="BNM67"/>
      <c r="BNN67"/>
      <c r="BNO67"/>
      <c r="BNP67"/>
      <c r="BNQ67"/>
      <c r="BNR67"/>
      <c r="BNS67"/>
      <c r="BNT67"/>
      <c r="BNU67"/>
      <c r="BNV67"/>
      <c r="BNW67"/>
      <c r="BNX67"/>
      <c r="BNY67"/>
      <c r="BNZ67"/>
      <c r="BOA67"/>
      <c r="BOB67"/>
      <c r="BOC67"/>
      <c r="BOD67"/>
      <c r="BOE67"/>
      <c r="BOF67"/>
      <c r="BOG67"/>
      <c r="BOH67"/>
      <c r="BOI67"/>
      <c r="BOJ67"/>
      <c r="BOK67"/>
      <c r="BOL67"/>
      <c r="BOM67"/>
      <c r="BON67"/>
      <c r="BOO67"/>
      <c r="BOP67"/>
      <c r="BOQ67"/>
      <c r="BOR67"/>
      <c r="BOS67"/>
      <c r="BOT67"/>
      <c r="BOU67"/>
      <c r="BOV67"/>
      <c r="BOW67"/>
      <c r="BOX67"/>
      <c r="BOY67"/>
      <c r="BOZ67"/>
      <c r="BPA67"/>
      <c r="BPB67"/>
      <c r="BPC67"/>
      <c r="BPD67"/>
      <c r="BPE67"/>
      <c r="BPF67"/>
      <c r="BPG67"/>
      <c r="BPH67"/>
      <c r="BPI67"/>
      <c r="BPJ67"/>
      <c r="BPK67"/>
      <c r="BPL67"/>
      <c r="BPM67"/>
      <c r="BPN67"/>
      <c r="BPO67"/>
      <c r="BPP67"/>
      <c r="BPQ67"/>
      <c r="BPR67"/>
      <c r="BPS67"/>
      <c r="BPT67"/>
      <c r="BPU67"/>
      <c r="BPV67"/>
      <c r="BPW67"/>
      <c r="BPX67"/>
      <c r="BPY67"/>
      <c r="BPZ67"/>
      <c r="BQA67"/>
      <c r="BQB67"/>
      <c r="BQC67"/>
      <c r="BQD67"/>
      <c r="BQE67"/>
      <c r="BQF67"/>
      <c r="BQG67"/>
      <c r="BQH67"/>
      <c r="BQI67"/>
      <c r="BQJ67"/>
      <c r="BQK67"/>
      <c r="BQL67"/>
      <c r="BQM67"/>
      <c r="BQN67"/>
      <c r="BQO67"/>
      <c r="BQP67"/>
      <c r="BQQ67"/>
      <c r="BQR67"/>
      <c r="BQS67"/>
      <c r="BQT67"/>
      <c r="BQU67"/>
      <c r="BQV67"/>
      <c r="BQW67"/>
      <c r="BQX67"/>
      <c r="BQY67"/>
      <c r="BQZ67"/>
      <c r="BRA67"/>
      <c r="BRB67"/>
      <c r="BRC67"/>
      <c r="BRD67"/>
      <c r="BRE67"/>
      <c r="BRF67"/>
      <c r="BRG67"/>
      <c r="BRH67"/>
      <c r="BRI67"/>
      <c r="BRJ67"/>
      <c r="BRK67"/>
      <c r="BRL67"/>
      <c r="BRM67"/>
      <c r="BRN67"/>
      <c r="BRO67"/>
      <c r="BRP67"/>
      <c r="BRQ67"/>
      <c r="BRR67"/>
      <c r="BRS67"/>
      <c r="BRT67"/>
      <c r="BRU67"/>
      <c r="BRV67"/>
      <c r="BRW67"/>
      <c r="BRX67"/>
      <c r="BRY67"/>
      <c r="BRZ67"/>
      <c r="BSA67"/>
      <c r="BSB67"/>
      <c r="BSC67"/>
      <c r="BSD67"/>
      <c r="BSE67"/>
      <c r="BSF67"/>
      <c r="BSG67"/>
      <c r="BSH67"/>
      <c r="BSI67"/>
      <c r="BSJ67"/>
      <c r="BSK67"/>
      <c r="BSL67"/>
      <c r="BSM67"/>
      <c r="BSN67"/>
      <c r="BSO67"/>
      <c r="BSP67"/>
      <c r="BSQ67"/>
      <c r="BSR67"/>
      <c r="BSS67"/>
      <c r="BST67"/>
      <c r="BSU67"/>
      <c r="BSV67"/>
      <c r="BSW67"/>
      <c r="BSX67"/>
      <c r="BSY67"/>
      <c r="BSZ67"/>
      <c r="BTA67"/>
      <c r="BTB67"/>
      <c r="BTC67"/>
      <c r="BTD67"/>
      <c r="BTE67"/>
      <c r="BTF67"/>
      <c r="BTG67"/>
      <c r="BTH67"/>
      <c r="BTI67"/>
      <c r="BTJ67"/>
      <c r="BTK67"/>
      <c r="BTL67"/>
      <c r="BTM67"/>
      <c r="BTN67"/>
      <c r="BTO67"/>
      <c r="BTP67"/>
      <c r="BTQ67"/>
      <c r="BTR67"/>
      <c r="BTS67"/>
      <c r="BTT67"/>
      <c r="BTU67"/>
      <c r="BTV67"/>
      <c r="BTW67"/>
      <c r="BTX67"/>
      <c r="BTY67"/>
      <c r="BTZ67"/>
      <c r="BUA67"/>
      <c r="BUB67"/>
      <c r="BUC67"/>
      <c r="BUD67"/>
      <c r="BUE67"/>
      <c r="BUF67"/>
      <c r="BUG67"/>
      <c r="BUH67"/>
      <c r="BUI67"/>
      <c r="BUJ67"/>
      <c r="BUK67"/>
      <c r="BUL67"/>
      <c r="BUM67"/>
      <c r="BUN67"/>
      <c r="BUO67"/>
      <c r="BUP67"/>
      <c r="BUQ67"/>
      <c r="BUR67"/>
      <c r="BUS67"/>
      <c r="BUT67"/>
      <c r="BUU67"/>
      <c r="BUV67"/>
      <c r="BUW67"/>
      <c r="BUX67"/>
      <c r="BUY67"/>
      <c r="BUZ67"/>
      <c r="BVA67"/>
      <c r="BVB67"/>
      <c r="BVC67"/>
      <c r="BVD67"/>
      <c r="BVE67"/>
      <c r="BVF67"/>
      <c r="BVG67"/>
      <c r="BVH67"/>
      <c r="BVI67"/>
      <c r="BVJ67"/>
      <c r="BVK67"/>
      <c r="BVL67"/>
      <c r="BVM67"/>
      <c r="BVN67"/>
      <c r="BVO67"/>
      <c r="BVP67"/>
      <c r="BVQ67"/>
      <c r="BVR67"/>
      <c r="BVS67"/>
      <c r="BVT67"/>
      <c r="BVU67"/>
      <c r="BVV67"/>
      <c r="BVW67"/>
      <c r="BVX67"/>
      <c r="BVY67"/>
      <c r="BVZ67"/>
      <c r="BWA67"/>
      <c r="BWB67"/>
      <c r="BWC67"/>
      <c r="BWD67"/>
      <c r="BWE67"/>
      <c r="BWF67"/>
      <c r="BWG67"/>
      <c r="BWH67"/>
      <c r="BWI67"/>
      <c r="BWJ67"/>
      <c r="BWK67"/>
      <c r="BWL67"/>
      <c r="BWM67"/>
      <c r="BWN67"/>
      <c r="BWO67"/>
      <c r="BWP67"/>
      <c r="BWQ67"/>
      <c r="BWR67"/>
      <c r="BWS67"/>
      <c r="BWT67"/>
      <c r="BWU67"/>
      <c r="BWV67"/>
      <c r="BWW67"/>
      <c r="BWX67"/>
      <c r="BWY67"/>
      <c r="BWZ67"/>
      <c r="BXA67"/>
      <c r="BXB67"/>
      <c r="BXC67"/>
      <c r="BXD67"/>
      <c r="BXE67"/>
      <c r="BXF67"/>
      <c r="BXG67"/>
      <c r="BXH67"/>
      <c r="BXI67"/>
      <c r="BXJ67"/>
      <c r="BXK67"/>
      <c r="BXL67"/>
      <c r="BXM67"/>
      <c r="BXN67"/>
      <c r="BXO67"/>
      <c r="BXP67"/>
      <c r="BXQ67"/>
      <c r="BXR67"/>
      <c r="BXS67"/>
      <c r="BXT67"/>
      <c r="BXU67"/>
      <c r="BXV67"/>
      <c r="BXW67"/>
      <c r="BXX67"/>
      <c r="BXY67"/>
      <c r="BXZ67"/>
      <c r="BYA67"/>
      <c r="BYB67"/>
      <c r="BYC67"/>
      <c r="BYD67"/>
      <c r="BYE67"/>
      <c r="BYF67"/>
      <c r="BYG67"/>
      <c r="BYH67"/>
      <c r="BYI67"/>
      <c r="BYJ67"/>
      <c r="BYK67"/>
      <c r="BYL67"/>
      <c r="BYM67"/>
      <c r="BYN67"/>
      <c r="BYO67"/>
      <c r="BYP67"/>
      <c r="BYQ67"/>
      <c r="BYR67"/>
      <c r="BYS67"/>
      <c r="BYT67"/>
      <c r="BYU67"/>
      <c r="BYV67"/>
      <c r="BYW67"/>
      <c r="BYX67"/>
      <c r="BYY67"/>
      <c r="BYZ67"/>
      <c r="BZA67"/>
      <c r="BZB67"/>
      <c r="BZC67"/>
      <c r="BZD67"/>
      <c r="BZE67"/>
      <c r="BZF67"/>
      <c r="BZG67"/>
      <c r="BZH67"/>
      <c r="BZI67"/>
      <c r="BZJ67"/>
      <c r="BZK67"/>
      <c r="BZL67"/>
      <c r="BZM67"/>
      <c r="BZN67"/>
      <c r="BZO67"/>
      <c r="BZP67"/>
      <c r="BZQ67"/>
      <c r="BZR67"/>
      <c r="BZS67"/>
      <c r="BZT67"/>
      <c r="BZU67"/>
      <c r="BZV67"/>
      <c r="BZW67"/>
      <c r="BZX67"/>
      <c r="BZY67"/>
      <c r="BZZ67"/>
      <c r="CAA67"/>
      <c r="CAB67"/>
      <c r="CAC67"/>
      <c r="CAD67"/>
      <c r="CAE67"/>
      <c r="CAF67"/>
      <c r="CAG67"/>
      <c r="CAH67"/>
      <c r="CAI67"/>
      <c r="CAJ67"/>
      <c r="CAK67"/>
      <c r="CAL67"/>
      <c r="CAM67"/>
      <c r="CAN67"/>
      <c r="CAO67"/>
      <c r="CAP67"/>
      <c r="CAQ67"/>
      <c r="CAR67"/>
      <c r="CAS67"/>
      <c r="CAT67"/>
      <c r="CAU67"/>
      <c r="CAV67"/>
      <c r="CAW67"/>
      <c r="CAX67"/>
      <c r="CAY67"/>
      <c r="CAZ67"/>
      <c r="CBA67"/>
      <c r="CBB67"/>
      <c r="CBC67"/>
      <c r="CBD67"/>
      <c r="CBE67"/>
      <c r="CBF67"/>
      <c r="CBG67"/>
      <c r="CBH67"/>
      <c r="CBI67"/>
      <c r="CBJ67"/>
      <c r="CBK67"/>
      <c r="CBL67"/>
      <c r="CBM67"/>
      <c r="CBN67"/>
      <c r="CBO67"/>
      <c r="CBP67"/>
      <c r="CBQ67"/>
      <c r="CBR67"/>
      <c r="CBS67"/>
      <c r="CBT67"/>
      <c r="CBU67"/>
      <c r="CBV67"/>
      <c r="CBW67"/>
      <c r="CBX67"/>
      <c r="CBY67"/>
      <c r="CBZ67"/>
      <c r="CCA67"/>
      <c r="CCB67"/>
      <c r="CCC67"/>
      <c r="CCD67"/>
      <c r="CCE67"/>
      <c r="CCF67"/>
      <c r="CCG67"/>
      <c r="CCH67"/>
      <c r="CCI67"/>
      <c r="CCJ67"/>
      <c r="CCK67"/>
      <c r="CCL67"/>
      <c r="CCM67"/>
      <c r="CCN67"/>
      <c r="CCO67"/>
      <c r="CCP67"/>
      <c r="CCQ67"/>
      <c r="CCR67"/>
      <c r="CCS67"/>
      <c r="CCT67"/>
      <c r="CCU67"/>
      <c r="CCV67"/>
      <c r="CCW67"/>
      <c r="CCX67"/>
      <c r="CCY67"/>
      <c r="CCZ67"/>
      <c r="CDA67"/>
      <c r="CDB67"/>
      <c r="CDC67"/>
      <c r="CDD67"/>
      <c r="CDE67"/>
      <c r="CDF67"/>
      <c r="CDG67"/>
      <c r="CDH67"/>
      <c r="CDI67"/>
      <c r="CDJ67"/>
      <c r="CDK67"/>
      <c r="CDL67"/>
      <c r="CDM67"/>
      <c r="CDN67"/>
      <c r="CDO67"/>
      <c r="CDP67"/>
      <c r="CDQ67"/>
      <c r="CDR67"/>
      <c r="CDS67"/>
      <c r="CDT67"/>
      <c r="CDU67"/>
      <c r="CDV67"/>
      <c r="CDW67"/>
      <c r="CDX67"/>
      <c r="CDY67"/>
      <c r="CDZ67"/>
      <c r="CEA67"/>
      <c r="CEB67"/>
      <c r="CEC67"/>
      <c r="CED67"/>
      <c r="CEE67"/>
      <c r="CEF67"/>
      <c r="CEG67"/>
      <c r="CEH67"/>
      <c r="CEI67"/>
      <c r="CEJ67"/>
      <c r="CEK67"/>
      <c r="CEL67"/>
      <c r="CEM67"/>
      <c r="CEN67"/>
      <c r="CEO67"/>
      <c r="CEP67"/>
      <c r="CEQ67"/>
      <c r="CER67"/>
      <c r="CES67"/>
      <c r="CET67"/>
      <c r="CEU67"/>
      <c r="CEV67"/>
      <c r="CEW67"/>
      <c r="CEX67"/>
      <c r="CEY67"/>
      <c r="CEZ67"/>
      <c r="CFA67"/>
      <c r="CFB67"/>
      <c r="CFC67"/>
      <c r="CFD67"/>
      <c r="CFE67"/>
      <c r="CFF67"/>
      <c r="CFG67"/>
      <c r="CFH67"/>
      <c r="CFI67"/>
      <c r="CFJ67"/>
      <c r="CFK67"/>
      <c r="CFL67"/>
      <c r="CFM67"/>
      <c r="CFN67"/>
      <c r="CFO67"/>
      <c r="CFP67"/>
      <c r="CFQ67"/>
      <c r="CFR67"/>
      <c r="CFS67"/>
      <c r="CFT67"/>
      <c r="CFU67"/>
      <c r="CFV67"/>
      <c r="CFW67"/>
      <c r="CFX67"/>
      <c r="CFY67"/>
      <c r="CFZ67"/>
      <c r="CGA67"/>
      <c r="CGB67"/>
      <c r="CGC67"/>
      <c r="CGD67"/>
      <c r="CGE67"/>
      <c r="CGF67"/>
      <c r="CGG67"/>
      <c r="CGH67"/>
      <c r="CGI67"/>
      <c r="CGJ67"/>
      <c r="CGK67"/>
      <c r="CGL67"/>
      <c r="CGM67"/>
      <c r="CGN67"/>
      <c r="CGO67"/>
      <c r="CGP67"/>
      <c r="CGQ67"/>
      <c r="CGR67"/>
      <c r="CGS67"/>
      <c r="CGT67"/>
      <c r="CGU67"/>
      <c r="CGV67"/>
      <c r="CGW67"/>
      <c r="CGX67"/>
      <c r="CGY67"/>
      <c r="CGZ67"/>
      <c r="CHA67"/>
      <c r="CHB67"/>
      <c r="CHC67"/>
      <c r="CHD67"/>
      <c r="CHE67"/>
      <c r="CHF67"/>
      <c r="CHG67"/>
      <c r="CHH67"/>
      <c r="CHI67"/>
      <c r="CHJ67"/>
      <c r="CHK67"/>
      <c r="CHL67"/>
      <c r="CHM67"/>
      <c r="CHN67"/>
      <c r="CHO67"/>
      <c r="CHP67"/>
      <c r="CHQ67"/>
      <c r="CHR67"/>
      <c r="CHS67"/>
      <c r="CHT67"/>
      <c r="CHU67"/>
      <c r="CHV67"/>
      <c r="CHW67"/>
      <c r="CHX67"/>
      <c r="CHY67"/>
      <c r="CHZ67"/>
      <c r="CIA67"/>
      <c r="CIB67"/>
      <c r="CIC67"/>
      <c r="CID67"/>
      <c r="CIE67"/>
      <c r="CIF67"/>
      <c r="CIG67"/>
      <c r="CIH67"/>
      <c r="CII67"/>
      <c r="CIJ67"/>
      <c r="CIK67"/>
      <c r="CIL67"/>
      <c r="CIM67"/>
      <c r="CIN67"/>
      <c r="CIO67"/>
      <c r="CIP67"/>
      <c r="CIQ67"/>
      <c r="CIR67"/>
      <c r="CIS67"/>
      <c r="CIT67"/>
      <c r="CIU67"/>
      <c r="CIV67"/>
      <c r="CIW67"/>
      <c r="CIX67"/>
      <c r="CIY67"/>
      <c r="CIZ67"/>
      <c r="CJA67"/>
      <c r="CJB67"/>
      <c r="CJC67"/>
      <c r="CJD67"/>
      <c r="CJE67"/>
      <c r="CJF67"/>
      <c r="CJG67"/>
      <c r="CJH67"/>
      <c r="CJI67"/>
      <c r="CJJ67"/>
      <c r="CJK67"/>
      <c r="CJL67"/>
      <c r="CJM67"/>
      <c r="CJN67"/>
      <c r="CJO67"/>
      <c r="CJP67"/>
      <c r="CJQ67"/>
      <c r="CJR67"/>
      <c r="CJS67"/>
      <c r="CJT67"/>
      <c r="CJU67"/>
      <c r="CJV67"/>
      <c r="CJW67"/>
      <c r="CJX67"/>
      <c r="CJY67"/>
      <c r="CJZ67"/>
      <c r="CKA67"/>
      <c r="CKB67"/>
      <c r="CKC67"/>
      <c r="CKD67"/>
      <c r="CKE67"/>
      <c r="CKF67"/>
      <c r="CKG67"/>
      <c r="CKH67"/>
      <c r="CKI67"/>
      <c r="CKJ67"/>
      <c r="CKK67"/>
      <c r="CKL67"/>
      <c r="CKM67"/>
      <c r="CKN67"/>
      <c r="CKO67"/>
      <c r="CKP67"/>
      <c r="CKQ67"/>
      <c r="CKR67"/>
      <c r="CKS67"/>
      <c r="CKT67"/>
      <c r="CKU67"/>
      <c r="CKV67"/>
      <c r="CKW67"/>
      <c r="CKX67"/>
      <c r="CKY67"/>
      <c r="CKZ67"/>
      <c r="CLA67"/>
      <c r="CLB67"/>
      <c r="CLC67"/>
      <c r="CLD67"/>
      <c r="CLE67"/>
      <c r="CLF67"/>
      <c r="CLG67"/>
      <c r="CLH67"/>
      <c r="CLI67"/>
      <c r="CLJ67"/>
      <c r="CLK67"/>
      <c r="CLL67"/>
      <c r="CLM67"/>
      <c r="CLN67"/>
      <c r="CLO67"/>
      <c r="CLP67"/>
      <c r="CLQ67"/>
      <c r="CLR67"/>
      <c r="CLS67"/>
      <c r="CLT67"/>
      <c r="CLU67"/>
      <c r="CLV67"/>
      <c r="CLW67"/>
      <c r="CLX67"/>
      <c r="CLY67"/>
      <c r="CLZ67"/>
      <c r="CMA67"/>
      <c r="CMB67"/>
      <c r="CMC67"/>
      <c r="CMD67"/>
      <c r="CME67"/>
      <c r="CMF67"/>
      <c r="CMG67"/>
      <c r="CMH67"/>
      <c r="CMI67"/>
      <c r="CMJ67"/>
      <c r="CMK67"/>
      <c r="CML67"/>
      <c r="CMM67"/>
      <c r="CMN67"/>
      <c r="CMO67"/>
      <c r="CMP67"/>
      <c r="CMQ67"/>
      <c r="CMR67"/>
      <c r="CMS67"/>
      <c r="CMT67"/>
      <c r="CMU67"/>
      <c r="CMV67"/>
      <c r="CMW67"/>
      <c r="CMX67"/>
      <c r="CMY67"/>
      <c r="CMZ67"/>
      <c r="CNA67"/>
      <c r="CNB67"/>
      <c r="CNC67"/>
      <c r="CND67"/>
      <c r="CNE67"/>
      <c r="CNF67"/>
      <c r="CNG67"/>
      <c r="CNH67"/>
      <c r="CNI67"/>
      <c r="CNJ67"/>
      <c r="CNK67"/>
      <c r="CNL67"/>
      <c r="CNM67"/>
      <c r="CNN67"/>
      <c r="CNO67"/>
      <c r="CNP67"/>
      <c r="CNQ67"/>
      <c r="CNR67"/>
      <c r="CNS67"/>
      <c r="CNT67"/>
      <c r="CNU67"/>
      <c r="CNV67"/>
      <c r="CNW67"/>
      <c r="CNX67"/>
      <c r="CNY67"/>
      <c r="CNZ67"/>
      <c r="COA67"/>
      <c r="COB67"/>
      <c r="COC67"/>
      <c r="COD67"/>
      <c r="COE67"/>
      <c r="COF67"/>
      <c r="COG67"/>
      <c r="COH67"/>
      <c r="COI67"/>
      <c r="COJ67"/>
      <c r="COK67"/>
      <c r="COL67"/>
      <c r="COM67"/>
      <c r="CON67"/>
      <c r="COO67"/>
      <c r="COP67"/>
      <c r="COQ67"/>
      <c r="COR67"/>
      <c r="COS67"/>
      <c r="COT67"/>
      <c r="COU67"/>
      <c r="COV67"/>
      <c r="COW67"/>
      <c r="COX67"/>
      <c r="COY67"/>
      <c r="COZ67"/>
      <c r="CPA67"/>
      <c r="CPB67"/>
      <c r="CPC67"/>
      <c r="CPD67"/>
      <c r="CPE67"/>
      <c r="CPF67"/>
      <c r="CPG67"/>
      <c r="CPH67"/>
      <c r="CPI67"/>
      <c r="CPJ67"/>
      <c r="CPK67"/>
      <c r="CPL67"/>
      <c r="CPM67"/>
      <c r="CPN67"/>
      <c r="CPO67"/>
      <c r="CPP67"/>
      <c r="CPQ67"/>
      <c r="CPR67"/>
      <c r="CPS67"/>
      <c r="CPT67"/>
      <c r="CPU67"/>
      <c r="CPV67"/>
      <c r="CPW67"/>
      <c r="CPX67"/>
      <c r="CPY67"/>
      <c r="CPZ67"/>
      <c r="CQA67"/>
      <c r="CQB67"/>
      <c r="CQC67"/>
      <c r="CQD67"/>
      <c r="CQE67"/>
      <c r="CQF67"/>
      <c r="CQG67"/>
      <c r="CQH67"/>
      <c r="CQI67"/>
      <c r="CQJ67"/>
      <c r="CQK67"/>
      <c r="CQL67"/>
      <c r="CQM67"/>
      <c r="CQN67"/>
      <c r="CQO67"/>
      <c r="CQP67"/>
      <c r="CQQ67"/>
      <c r="CQR67"/>
      <c r="CQS67"/>
      <c r="CQT67"/>
      <c r="CQU67"/>
      <c r="CQV67"/>
      <c r="CQW67"/>
      <c r="CQX67"/>
      <c r="CQY67"/>
      <c r="CQZ67"/>
      <c r="CRA67"/>
      <c r="CRB67"/>
      <c r="CRC67"/>
      <c r="CRD67"/>
      <c r="CRE67"/>
      <c r="CRF67"/>
      <c r="CRG67"/>
      <c r="CRH67"/>
      <c r="CRI67"/>
      <c r="CRJ67"/>
      <c r="CRK67"/>
      <c r="CRL67"/>
      <c r="CRM67"/>
      <c r="CRN67"/>
      <c r="CRO67"/>
      <c r="CRP67"/>
      <c r="CRQ67"/>
      <c r="CRR67"/>
      <c r="CRS67"/>
      <c r="CRT67"/>
      <c r="CRU67"/>
      <c r="CRV67"/>
      <c r="CRW67"/>
      <c r="CRX67"/>
      <c r="CRY67"/>
      <c r="CRZ67"/>
      <c r="CSA67"/>
      <c r="CSB67"/>
      <c r="CSC67"/>
      <c r="CSD67"/>
      <c r="CSE67"/>
      <c r="CSF67"/>
      <c r="CSG67"/>
      <c r="CSH67"/>
      <c r="CSI67"/>
      <c r="CSJ67"/>
      <c r="CSK67"/>
      <c r="CSL67"/>
      <c r="CSM67"/>
      <c r="CSN67"/>
      <c r="CSO67"/>
      <c r="CSP67"/>
      <c r="CSQ67"/>
      <c r="CSR67"/>
      <c r="CSS67"/>
      <c r="CST67"/>
      <c r="CSU67"/>
      <c r="CSV67"/>
      <c r="CSW67"/>
      <c r="CSX67"/>
      <c r="CSY67"/>
      <c r="CSZ67"/>
      <c r="CTA67"/>
      <c r="CTB67"/>
      <c r="CTC67"/>
      <c r="CTD67"/>
      <c r="CTE67"/>
      <c r="CTF67"/>
      <c r="CTG67"/>
      <c r="CTH67"/>
      <c r="CTI67"/>
      <c r="CTJ67"/>
      <c r="CTK67"/>
      <c r="CTL67"/>
      <c r="CTM67"/>
      <c r="CTN67"/>
      <c r="CTO67"/>
      <c r="CTP67"/>
      <c r="CTQ67"/>
      <c r="CTR67"/>
      <c r="CTS67"/>
      <c r="CTT67"/>
      <c r="CTU67"/>
      <c r="CTV67"/>
      <c r="CTW67"/>
      <c r="CTX67"/>
      <c r="CTY67"/>
      <c r="CTZ67"/>
      <c r="CUA67"/>
      <c r="CUB67"/>
      <c r="CUC67"/>
      <c r="CUD67"/>
      <c r="CUE67"/>
      <c r="CUF67"/>
      <c r="CUG67"/>
      <c r="CUH67"/>
      <c r="CUI67"/>
      <c r="CUJ67"/>
      <c r="CUK67"/>
      <c r="CUL67"/>
      <c r="CUM67"/>
      <c r="CUN67"/>
      <c r="CUO67"/>
      <c r="CUP67"/>
      <c r="CUQ67"/>
      <c r="CUR67"/>
      <c r="CUS67"/>
      <c r="CUT67"/>
      <c r="CUU67"/>
      <c r="CUV67"/>
      <c r="CUW67"/>
      <c r="CUX67"/>
      <c r="CUY67"/>
      <c r="CUZ67"/>
      <c r="CVA67"/>
      <c r="CVB67"/>
      <c r="CVC67"/>
      <c r="CVD67"/>
      <c r="CVE67"/>
      <c r="CVF67"/>
      <c r="CVG67"/>
      <c r="CVH67"/>
      <c r="CVI67"/>
      <c r="CVJ67"/>
      <c r="CVK67"/>
      <c r="CVL67"/>
      <c r="CVM67"/>
      <c r="CVN67"/>
      <c r="CVO67"/>
      <c r="CVP67"/>
      <c r="CVQ67"/>
      <c r="CVR67"/>
      <c r="CVS67"/>
      <c r="CVT67"/>
      <c r="CVU67"/>
      <c r="CVV67"/>
      <c r="CVW67"/>
      <c r="CVX67"/>
      <c r="CVY67"/>
      <c r="CVZ67"/>
      <c r="CWA67"/>
      <c r="CWB67"/>
      <c r="CWC67"/>
      <c r="CWD67"/>
      <c r="CWE67"/>
      <c r="CWF67"/>
      <c r="CWG67"/>
      <c r="CWH67"/>
      <c r="CWI67"/>
      <c r="CWJ67"/>
      <c r="CWK67"/>
      <c r="CWL67"/>
      <c r="CWM67"/>
      <c r="CWN67"/>
      <c r="CWO67"/>
      <c r="CWP67"/>
      <c r="CWQ67"/>
      <c r="CWR67"/>
      <c r="CWS67"/>
      <c r="CWT67"/>
      <c r="CWU67"/>
      <c r="CWV67"/>
      <c r="CWW67"/>
      <c r="CWX67"/>
      <c r="CWY67"/>
      <c r="CWZ67"/>
      <c r="CXA67"/>
      <c r="CXB67"/>
      <c r="CXC67"/>
      <c r="CXD67"/>
      <c r="CXE67"/>
      <c r="CXF67"/>
      <c r="CXG67"/>
      <c r="CXH67"/>
      <c r="CXI67"/>
      <c r="CXJ67"/>
      <c r="CXK67"/>
      <c r="CXL67"/>
      <c r="CXM67"/>
      <c r="CXN67"/>
      <c r="CXO67"/>
      <c r="CXP67"/>
      <c r="CXQ67"/>
      <c r="CXR67"/>
      <c r="CXS67"/>
      <c r="CXT67"/>
      <c r="CXU67"/>
      <c r="CXV67"/>
      <c r="CXW67"/>
      <c r="CXX67"/>
      <c r="CXY67"/>
      <c r="CXZ67"/>
      <c r="CYA67"/>
      <c r="CYB67"/>
      <c r="CYC67"/>
      <c r="CYD67"/>
      <c r="CYE67"/>
      <c r="CYF67"/>
      <c r="CYG67"/>
      <c r="CYH67"/>
      <c r="CYI67"/>
      <c r="CYJ67"/>
      <c r="CYK67"/>
      <c r="CYL67"/>
      <c r="CYM67"/>
      <c r="CYN67"/>
      <c r="CYO67"/>
      <c r="CYP67"/>
      <c r="CYQ67"/>
      <c r="CYR67"/>
      <c r="CYS67"/>
      <c r="CYT67"/>
      <c r="CYU67"/>
      <c r="CYV67"/>
      <c r="CYW67"/>
      <c r="CYX67"/>
      <c r="CYY67"/>
      <c r="CYZ67"/>
      <c r="CZA67"/>
      <c r="CZB67"/>
      <c r="CZC67"/>
      <c r="CZD67"/>
      <c r="CZE67"/>
      <c r="CZF67"/>
      <c r="CZG67"/>
      <c r="CZH67"/>
      <c r="CZI67"/>
      <c r="CZJ67"/>
      <c r="CZK67"/>
      <c r="CZL67"/>
      <c r="CZM67"/>
      <c r="CZN67"/>
      <c r="CZO67"/>
      <c r="CZP67"/>
      <c r="CZQ67"/>
      <c r="CZR67"/>
      <c r="CZS67"/>
      <c r="CZT67"/>
      <c r="CZU67"/>
      <c r="CZV67"/>
      <c r="CZW67"/>
      <c r="CZX67"/>
      <c r="CZY67"/>
      <c r="CZZ67"/>
      <c r="DAA67"/>
      <c r="DAB67"/>
      <c r="DAC67"/>
      <c r="DAD67"/>
      <c r="DAE67"/>
      <c r="DAF67"/>
      <c r="DAG67"/>
      <c r="DAH67"/>
      <c r="DAI67"/>
      <c r="DAJ67"/>
      <c r="DAK67"/>
      <c r="DAL67"/>
      <c r="DAM67"/>
      <c r="DAN67"/>
      <c r="DAO67"/>
      <c r="DAP67"/>
      <c r="DAQ67"/>
      <c r="DAR67"/>
      <c r="DAS67"/>
      <c r="DAT67"/>
      <c r="DAU67"/>
      <c r="DAV67"/>
      <c r="DAW67"/>
      <c r="DAX67"/>
      <c r="DAY67"/>
      <c r="DAZ67"/>
      <c r="DBA67"/>
      <c r="DBB67"/>
      <c r="DBC67"/>
      <c r="DBD67"/>
      <c r="DBE67"/>
      <c r="DBF67"/>
      <c r="DBG67"/>
      <c r="DBH67"/>
      <c r="DBI67"/>
      <c r="DBJ67"/>
      <c r="DBK67"/>
      <c r="DBL67"/>
      <c r="DBM67"/>
      <c r="DBN67"/>
      <c r="DBO67"/>
      <c r="DBP67"/>
      <c r="DBQ67"/>
      <c r="DBR67"/>
      <c r="DBS67"/>
      <c r="DBT67"/>
      <c r="DBU67"/>
      <c r="DBV67"/>
      <c r="DBW67"/>
      <c r="DBX67"/>
      <c r="DBY67"/>
      <c r="DBZ67"/>
      <c r="DCA67"/>
      <c r="DCB67"/>
      <c r="DCC67"/>
      <c r="DCD67"/>
      <c r="DCE67"/>
      <c r="DCF67"/>
      <c r="DCG67"/>
      <c r="DCH67"/>
      <c r="DCI67"/>
      <c r="DCJ67"/>
      <c r="DCK67"/>
      <c r="DCL67"/>
      <c r="DCM67"/>
      <c r="DCN67"/>
      <c r="DCO67"/>
      <c r="DCP67"/>
      <c r="DCQ67"/>
      <c r="DCR67"/>
      <c r="DCS67"/>
      <c r="DCT67"/>
      <c r="DCU67"/>
      <c r="DCV67"/>
      <c r="DCW67"/>
      <c r="DCX67"/>
      <c r="DCY67"/>
      <c r="DCZ67"/>
      <c r="DDA67"/>
      <c r="DDB67"/>
      <c r="DDC67"/>
      <c r="DDD67"/>
      <c r="DDE67"/>
      <c r="DDF67"/>
      <c r="DDG67"/>
      <c r="DDH67"/>
      <c r="DDI67"/>
      <c r="DDJ67"/>
      <c r="DDK67"/>
      <c r="DDL67"/>
      <c r="DDM67"/>
      <c r="DDN67"/>
      <c r="DDO67"/>
      <c r="DDP67"/>
      <c r="DDQ67"/>
      <c r="DDR67"/>
      <c r="DDS67"/>
      <c r="DDT67"/>
      <c r="DDU67"/>
      <c r="DDV67"/>
      <c r="DDW67"/>
      <c r="DDX67"/>
      <c r="DDY67"/>
      <c r="DDZ67"/>
      <c r="DEA67"/>
      <c r="DEB67"/>
      <c r="DEC67"/>
      <c r="DED67"/>
      <c r="DEE67"/>
      <c r="DEF67"/>
      <c r="DEG67"/>
      <c r="DEH67"/>
      <c r="DEI67"/>
      <c r="DEJ67"/>
      <c r="DEK67"/>
      <c r="DEL67"/>
      <c r="DEM67"/>
      <c r="DEN67"/>
      <c r="DEO67"/>
      <c r="DEP67"/>
      <c r="DEQ67"/>
      <c r="DER67"/>
      <c r="DES67"/>
      <c r="DET67"/>
      <c r="DEU67"/>
      <c r="DEV67"/>
      <c r="DEW67"/>
      <c r="DEX67"/>
      <c r="DEY67"/>
      <c r="DEZ67"/>
      <c r="DFA67"/>
      <c r="DFB67"/>
      <c r="DFC67"/>
      <c r="DFD67"/>
      <c r="DFE67"/>
      <c r="DFF67"/>
      <c r="DFG67"/>
      <c r="DFH67"/>
      <c r="DFI67"/>
      <c r="DFJ67"/>
      <c r="DFK67"/>
      <c r="DFL67"/>
      <c r="DFM67"/>
      <c r="DFN67"/>
      <c r="DFO67"/>
      <c r="DFP67"/>
      <c r="DFQ67"/>
      <c r="DFR67"/>
      <c r="DFS67"/>
      <c r="DFT67"/>
      <c r="DFU67"/>
      <c r="DFV67"/>
      <c r="DFW67"/>
      <c r="DFX67"/>
      <c r="DFY67"/>
      <c r="DFZ67"/>
      <c r="DGA67"/>
      <c r="DGB67"/>
      <c r="DGC67"/>
      <c r="DGD67"/>
      <c r="DGE67"/>
      <c r="DGF67"/>
      <c r="DGG67"/>
      <c r="DGH67"/>
      <c r="DGI67"/>
      <c r="DGJ67"/>
      <c r="DGK67"/>
      <c r="DGL67"/>
      <c r="DGM67"/>
      <c r="DGN67"/>
      <c r="DGO67"/>
      <c r="DGP67"/>
      <c r="DGQ67"/>
      <c r="DGR67"/>
      <c r="DGS67"/>
      <c r="DGT67"/>
      <c r="DGU67"/>
      <c r="DGV67"/>
      <c r="DGW67"/>
      <c r="DGX67"/>
      <c r="DGY67"/>
      <c r="DGZ67"/>
      <c r="DHA67"/>
      <c r="DHB67"/>
      <c r="DHC67"/>
      <c r="DHD67"/>
      <c r="DHE67"/>
      <c r="DHF67"/>
      <c r="DHG67"/>
      <c r="DHH67"/>
      <c r="DHI67"/>
      <c r="DHJ67"/>
      <c r="DHK67"/>
      <c r="DHL67"/>
      <c r="DHM67"/>
      <c r="DHN67"/>
      <c r="DHO67"/>
      <c r="DHP67"/>
      <c r="DHQ67"/>
      <c r="DHR67"/>
      <c r="DHS67"/>
      <c r="DHT67"/>
      <c r="DHU67"/>
      <c r="DHV67"/>
      <c r="DHW67"/>
      <c r="DHX67"/>
      <c r="DHY67"/>
      <c r="DHZ67"/>
      <c r="DIA67"/>
      <c r="DIB67"/>
      <c r="DIC67"/>
      <c r="DID67"/>
      <c r="DIE67"/>
      <c r="DIF67"/>
      <c r="DIG67"/>
      <c r="DIH67"/>
      <c r="DII67"/>
      <c r="DIJ67"/>
      <c r="DIK67"/>
      <c r="DIL67"/>
      <c r="DIM67"/>
      <c r="DIN67"/>
      <c r="DIO67"/>
      <c r="DIP67"/>
      <c r="DIQ67"/>
      <c r="DIR67"/>
      <c r="DIS67"/>
      <c r="DIT67"/>
      <c r="DIU67"/>
      <c r="DIV67"/>
      <c r="DIW67"/>
      <c r="DIX67"/>
      <c r="DIY67"/>
      <c r="DIZ67"/>
      <c r="DJA67"/>
      <c r="DJB67"/>
      <c r="DJC67"/>
      <c r="DJD67"/>
      <c r="DJE67"/>
      <c r="DJF67"/>
      <c r="DJG67"/>
      <c r="DJH67"/>
      <c r="DJI67"/>
      <c r="DJJ67"/>
      <c r="DJK67"/>
      <c r="DJL67"/>
      <c r="DJM67"/>
      <c r="DJN67"/>
      <c r="DJO67"/>
      <c r="DJP67"/>
      <c r="DJQ67"/>
      <c r="DJR67"/>
      <c r="DJS67"/>
      <c r="DJT67"/>
      <c r="DJU67"/>
      <c r="DJV67"/>
      <c r="DJW67"/>
      <c r="DJX67"/>
      <c r="DJY67"/>
      <c r="DJZ67"/>
      <c r="DKA67"/>
      <c r="DKB67"/>
      <c r="DKC67"/>
      <c r="DKD67"/>
      <c r="DKE67"/>
      <c r="DKF67"/>
      <c r="DKG67"/>
      <c r="DKH67"/>
      <c r="DKI67"/>
      <c r="DKJ67"/>
      <c r="DKK67"/>
      <c r="DKL67"/>
      <c r="DKM67"/>
      <c r="DKN67"/>
      <c r="DKO67"/>
      <c r="DKP67"/>
      <c r="DKQ67"/>
      <c r="DKR67"/>
      <c r="DKS67"/>
      <c r="DKT67"/>
      <c r="DKU67"/>
      <c r="DKV67"/>
      <c r="DKW67"/>
      <c r="DKX67"/>
      <c r="DKY67"/>
      <c r="DKZ67"/>
      <c r="DLA67"/>
      <c r="DLB67"/>
      <c r="DLC67"/>
      <c r="DLD67"/>
      <c r="DLE67"/>
      <c r="DLF67"/>
      <c r="DLG67"/>
      <c r="DLH67"/>
      <c r="DLI67"/>
      <c r="DLJ67"/>
      <c r="DLK67"/>
      <c r="DLL67"/>
      <c r="DLM67"/>
      <c r="DLN67"/>
      <c r="DLO67"/>
      <c r="DLP67"/>
      <c r="DLQ67"/>
      <c r="DLR67"/>
      <c r="DLS67"/>
      <c r="DLT67"/>
      <c r="DLU67"/>
      <c r="DLV67"/>
      <c r="DLW67"/>
      <c r="DLX67"/>
      <c r="DLY67"/>
      <c r="DLZ67"/>
      <c r="DMA67"/>
      <c r="DMB67"/>
      <c r="DMC67"/>
      <c r="DMD67"/>
      <c r="DME67"/>
      <c r="DMF67"/>
      <c r="DMG67"/>
      <c r="DMH67"/>
      <c r="DMI67"/>
      <c r="DMJ67"/>
      <c r="DMK67"/>
      <c r="DML67"/>
      <c r="DMM67"/>
      <c r="DMN67"/>
      <c r="DMO67"/>
      <c r="DMP67"/>
      <c r="DMQ67"/>
      <c r="DMR67"/>
      <c r="DMS67"/>
      <c r="DMT67"/>
      <c r="DMU67"/>
      <c r="DMV67"/>
      <c r="DMW67"/>
      <c r="DMX67"/>
      <c r="DMY67"/>
      <c r="DMZ67"/>
      <c r="DNA67"/>
      <c r="DNB67"/>
      <c r="DNC67"/>
      <c r="DND67"/>
      <c r="DNE67"/>
      <c r="DNF67"/>
      <c r="DNG67"/>
      <c r="DNH67"/>
      <c r="DNI67"/>
      <c r="DNJ67"/>
      <c r="DNK67"/>
      <c r="DNL67"/>
      <c r="DNM67"/>
      <c r="DNN67"/>
      <c r="DNO67"/>
      <c r="DNP67"/>
      <c r="DNQ67"/>
      <c r="DNR67"/>
      <c r="DNS67"/>
      <c r="DNT67"/>
      <c r="DNU67"/>
      <c r="DNV67"/>
      <c r="DNW67"/>
      <c r="DNX67"/>
      <c r="DNY67"/>
      <c r="DNZ67"/>
      <c r="DOA67"/>
      <c r="DOB67"/>
      <c r="DOC67"/>
      <c r="DOD67"/>
      <c r="DOE67"/>
      <c r="DOF67"/>
      <c r="DOG67"/>
      <c r="DOH67"/>
      <c r="DOI67"/>
      <c r="DOJ67"/>
      <c r="DOK67"/>
      <c r="DOL67"/>
      <c r="DOM67"/>
      <c r="DON67"/>
      <c r="DOO67"/>
      <c r="DOP67"/>
      <c r="DOQ67"/>
      <c r="DOR67"/>
      <c r="DOS67"/>
      <c r="DOT67"/>
      <c r="DOU67"/>
      <c r="DOV67"/>
      <c r="DOW67"/>
      <c r="DOX67"/>
      <c r="DOY67"/>
      <c r="DOZ67"/>
      <c r="DPA67"/>
      <c r="DPB67"/>
      <c r="DPC67"/>
      <c r="DPD67"/>
      <c r="DPE67"/>
      <c r="DPF67"/>
      <c r="DPG67"/>
      <c r="DPH67"/>
      <c r="DPI67"/>
      <c r="DPJ67"/>
      <c r="DPK67"/>
      <c r="DPL67"/>
      <c r="DPM67"/>
      <c r="DPN67"/>
      <c r="DPO67"/>
      <c r="DPP67"/>
      <c r="DPQ67"/>
      <c r="DPR67"/>
      <c r="DPS67"/>
      <c r="DPT67"/>
      <c r="DPU67"/>
      <c r="DPV67"/>
      <c r="DPW67"/>
      <c r="DPX67"/>
      <c r="DPY67"/>
      <c r="DPZ67"/>
      <c r="DQA67"/>
      <c r="DQB67"/>
      <c r="DQC67"/>
      <c r="DQD67"/>
      <c r="DQE67"/>
      <c r="DQF67"/>
      <c r="DQG67"/>
      <c r="DQH67"/>
      <c r="DQI67"/>
      <c r="DQJ67"/>
      <c r="DQK67"/>
      <c r="DQL67"/>
      <c r="DQM67"/>
      <c r="DQN67"/>
      <c r="DQO67"/>
      <c r="DQP67"/>
      <c r="DQQ67"/>
      <c r="DQR67"/>
      <c r="DQS67"/>
      <c r="DQT67"/>
      <c r="DQU67"/>
      <c r="DQV67"/>
      <c r="DQW67"/>
      <c r="DQX67"/>
      <c r="DQY67"/>
      <c r="DQZ67"/>
      <c r="DRA67"/>
      <c r="DRB67"/>
      <c r="DRC67"/>
      <c r="DRD67"/>
      <c r="DRE67"/>
      <c r="DRF67"/>
      <c r="DRG67"/>
      <c r="DRH67"/>
      <c r="DRI67"/>
      <c r="DRJ67"/>
      <c r="DRK67"/>
      <c r="DRL67"/>
      <c r="DRM67"/>
      <c r="DRN67"/>
      <c r="DRO67"/>
      <c r="DRP67"/>
      <c r="DRQ67"/>
      <c r="DRR67"/>
      <c r="DRS67"/>
      <c r="DRT67"/>
      <c r="DRU67"/>
      <c r="DRV67"/>
      <c r="DRW67"/>
      <c r="DRX67"/>
      <c r="DRY67"/>
      <c r="DRZ67"/>
      <c r="DSA67"/>
      <c r="DSB67"/>
      <c r="DSC67"/>
      <c r="DSD67"/>
      <c r="DSE67"/>
      <c r="DSF67"/>
      <c r="DSG67"/>
      <c r="DSH67"/>
      <c r="DSI67"/>
      <c r="DSJ67"/>
      <c r="DSK67"/>
      <c r="DSL67"/>
      <c r="DSM67"/>
      <c r="DSN67"/>
      <c r="DSO67"/>
      <c r="DSP67"/>
      <c r="DSQ67"/>
      <c r="DSR67"/>
      <c r="DSS67"/>
      <c r="DST67"/>
      <c r="DSU67"/>
      <c r="DSV67"/>
      <c r="DSW67"/>
      <c r="DSX67"/>
      <c r="DSY67"/>
      <c r="DSZ67"/>
      <c r="DTA67"/>
      <c r="DTB67"/>
      <c r="DTC67"/>
      <c r="DTD67"/>
      <c r="DTE67"/>
      <c r="DTF67"/>
      <c r="DTG67"/>
      <c r="DTH67"/>
      <c r="DTI67"/>
      <c r="DTJ67"/>
      <c r="DTK67"/>
      <c r="DTL67"/>
      <c r="DTM67"/>
      <c r="DTN67"/>
      <c r="DTO67"/>
      <c r="DTP67"/>
      <c r="DTQ67"/>
      <c r="DTR67"/>
      <c r="DTS67"/>
      <c r="DTT67"/>
      <c r="DTU67"/>
      <c r="DTV67"/>
      <c r="DTW67"/>
      <c r="DTX67"/>
      <c r="DTY67"/>
      <c r="DTZ67"/>
      <c r="DUA67"/>
      <c r="DUB67"/>
      <c r="DUC67"/>
      <c r="DUD67"/>
      <c r="DUE67"/>
      <c r="DUF67"/>
      <c r="DUG67"/>
      <c r="DUH67"/>
      <c r="DUI67"/>
      <c r="DUJ67"/>
      <c r="DUK67"/>
      <c r="DUL67"/>
      <c r="DUM67"/>
      <c r="DUN67"/>
      <c r="DUO67"/>
      <c r="DUP67"/>
      <c r="DUQ67"/>
      <c r="DUR67"/>
      <c r="DUS67"/>
      <c r="DUT67"/>
      <c r="DUU67"/>
      <c r="DUV67"/>
      <c r="DUW67"/>
      <c r="DUX67"/>
      <c r="DUY67"/>
      <c r="DUZ67"/>
      <c r="DVA67"/>
      <c r="DVB67"/>
      <c r="DVC67"/>
      <c r="DVD67"/>
      <c r="DVE67"/>
      <c r="DVF67"/>
      <c r="DVG67"/>
      <c r="DVH67"/>
      <c r="DVI67"/>
      <c r="DVJ67"/>
      <c r="DVK67"/>
      <c r="DVL67"/>
      <c r="DVM67"/>
      <c r="DVN67"/>
      <c r="DVO67"/>
      <c r="DVP67"/>
      <c r="DVQ67"/>
      <c r="DVR67"/>
      <c r="DVS67"/>
      <c r="DVT67"/>
      <c r="DVU67"/>
      <c r="DVV67"/>
      <c r="DVW67"/>
      <c r="DVX67"/>
      <c r="DVY67"/>
      <c r="DVZ67"/>
      <c r="DWA67"/>
      <c r="DWB67"/>
      <c r="DWC67"/>
      <c r="DWD67"/>
      <c r="DWE67"/>
      <c r="DWF67"/>
      <c r="DWG67"/>
      <c r="DWH67"/>
      <c r="DWI67"/>
      <c r="DWJ67"/>
      <c r="DWK67"/>
      <c r="DWL67"/>
      <c r="DWM67"/>
      <c r="DWN67"/>
      <c r="DWO67"/>
      <c r="DWP67"/>
      <c r="DWQ67"/>
      <c r="DWR67"/>
      <c r="DWS67"/>
      <c r="DWT67"/>
      <c r="DWU67"/>
      <c r="DWV67"/>
      <c r="DWW67"/>
      <c r="DWX67"/>
      <c r="DWY67"/>
      <c r="DWZ67"/>
      <c r="DXA67"/>
      <c r="DXB67"/>
      <c r="DXC67"/>
      <c r="DXD67"/>
      <c r="DXE67"/>
      <c r="DXF67"/>
      <c r="DXG67"/>
      <c r="DXH67"/>
      <c r="DXI67"/>
      <c r="DXJ67"/>
      <c r="DXK67"/>
      <c r="DXL67"/>
      <c r="DXM67"/>
      <c r="DXN67"/>
      <c r="DXO67"/>
      <c r="DXP67"/>
      <c r="DXQ67"/>
      <c r="DXR67"/>
      <c r="DXS67"/>
      <c r="DXT67"/>
      <c r="DXU67"/>
      <c r="DXV67"/>
      <c r="DXW67"/>
      <c r="DXX67"/>
      <c r="DXY67"/>
      <c r="DXZ67"/>
      <c r="DYA67"/>
      <c r="DYB67"/>
      <c r="DYC67"/>
      <c r="DYD67"/>
      <c r="DYE67"/>
      <c r="DYF67"/>
      <c r="DYG67"/>
      <c r="DYH67"/>
      <c r="DYI67"/>
      <c r="DYJ67"/>
      <c r="DYK67"/>
      <c r="DYL67"/>
      <c r="DYM67"/>
      <c r="DYN67"/>
      <c r="DYO67"/>
      <c r="DYP67"/>
      <c r="DYQ67"/>
      <c r="DYR67"/>
      <c r="DYS67"/>
      <c r="DYT67"/>
      <c r="DYU67"/>
      <c r="DYV67"/>
      <c r="DYW67"/>
      <c r="DYX67"/>
      <c r="DYY67"/>
      <c r="DYZ67"/>
      <c r="DZA67"/>
      <c r="DZB67"/>
      <c r="DZC67"/>
      <c r="DZD67"/>
      <c r="DZE67"/>
      <c r="DZF67"/>
      <c r="DZG67"/>
      <c r="DZH67"/>
      <c r="DZI67"/>
      <c r="DZJ67"/>
      <c r="DZK67"/>
      <c r="DZL67"/>
      <c r="DZM67"/>
      <c r="DZN67"/>
      <c r="DZO67"/>
      <c r="DZP67"/>
      <c r="DZQ67"/>
      <c r="DZR67"/>
      <c r="DZS67"/>
      <c r="DZT67"/>
      <c r="DZU67"/>
      <c r="DZV67"/>
      <c r="DZW67"/>
      <c r="DZX67"/>
      <c r="DZY67"/>
      <c r="DZZ67"/>
      <c r="EAA67"/>
      <c r="EAB67"/>
      <c r="EAC67"/>
      <c r="EAD67"/>
      <c r="EAE67"/>
      <c r="EAF67"/>
      <c r="EAG67"/>
      <c r="EAH67"/>
      <c r="EAI67"/>
      <c r="EAJ67"/>
      <c r="EAK67"/>
      <c r="EAL67"/>
      <c r="EAM67"/>
      <c r="EAN67"/>
      <c r="EAO67"/>
      <c r="EAP67"/>
      <c r="EAQ67"/>
      <c r="EAR67"/>
      <c r="EAS67"/>
      <c r="EAT67"/>
      <c r="EAU67"/>
      <c r="EAV67"/>
      <c r="EAW67"/>
      <c r="EAX67"/>
      <c r="EAY67"/>
      <c r="EAZ67"/>
      <c r="EBA67"/>
      <c r="EBB67"/>
      <c r="EBC67"/>
      <c r="EBD67"/>
      <c r="EBE67"/>
      <c r="EBF67"/>
      <c r="EBG67"/>
      <c r="EBH67"/>
      <c r="EBI67"/>
      <c r="EBJ67"/>
      <c r="EBK67"/>
      <c r="EBL67"/>
      <c r="EBM67"/>
      <c r="EBN67"/>
      <c r="EBO67"/>
      <c r="EBP67"/>
      <c r="EBQ67"/>
      <c r="EBR67"/>
      <c r="EBS67"/>
      <c r="EBT67"/>
      <c r="EBU67"/>
      <c r="EBV67"/>
      <c r="EBW67"/>
      <c r="EBX67"/>
      <c r="EBY67"/>
      <c r="EBZ67"/>
      <c r="ECA67"/>
      <c r="ECB67"/>
      <c r="ECC67"/>
      <c r="ECD67"/>
      <c r="ECE67"/>
      <c r="ECF67"/>
      <c r="ECG67"/>
      <c r="ECH67"/>
      <c r="ECI67"/>
      <c r="ECJ67"/>
      <c r="ECK67"/>
      <c r="ECL67"/>
      <c r="ECM67"/>
      <c r="ECN67"/>
      <c r="ECO67"/>
      <c r="ECP67"/>
      <c r="ECQ67"/>
      <c r="ECR67"/>
      <c r="ECS67"/>
      <c r="ECT67"/>
      <c r="ECU67"/>
      <c r="ECV67"/>
      <c r="ECW67"/>
      <c r="ECX67"/>
      <c r="ECY67"/>
      <c r="ECZ67"/>
      <c r="EDA67"/>
      <c r="EDB67"/>
      <c r="EDC67"/>
      <c r="EDD67"/>
      <c r="EDE67"/>
      <c r="EDF67"/>
      <c r="EDG67"/>
      <c r="EDH67"/>
      <c r="EDI67"/>
      <c r="EDJ67"/>
      <c r="EDK67"/>
      <c r="EDL67"/>
      <c r="EDM67"/>
      <c r="EDN67"/>
      <c r="EDO67"/>
      <c r="EDP67"/>
      <c r="EDQ67"/>
      <c r="EDR67"/>
      <c r="EDS67"/>
      <c r="EDT67"/>
      <c r="EDU67"/>
      <c r="EDV67"/>
      <c r="EDW67"/>
      <c r="EDX67"/>
      <c r="EDY67"/>
      <c r="EDZ67"/>
      <c r="EEA67"/>
      <c r="EEB67"/>
      <c r="EEC67"/>
      <c r="EED67"/>
      <c r="EEE67"/>
      <c r="EEF67"/>
      <c r="EEG67"/>
      <c r="EEH67"/>
      <c r="EEI67"/>
      <c r="EEJ67"/>
      <c r="EEK67"/>
      <c r="EEL67"/>
      <c r="EEM67"/>
      <c r="EEN67"/>
      <c r="EEO67"/>
      <c r="EEP67"/>
      <c r="EEQ67"/>
      <c r="EER67"/>
      <c r="EES67"/>
      <c r="EET67"/>
      <c r="EEU67"/>
      <c r="EEV67"/>
      <c r="EEW67"/>
      <c r="EEX67"/>
      <c r="EEY67"/>
      <c r="EEZ67"/>
      <c r="EFA67"/>
      <c r="EFB67"/>
      <c r="EFC67"/>
      <c r="EFD67"/>
      <c r="EFE67"/>
      <c r="EFF67"/>
      <c r="EFG67"/>
      <c r="EFH67"/>
      <c r="EFI67"/>
      <c r="EFJ67"/>
      <c r="EFK67"/>
      <c r="EFL67"/>
      <c r="EFM67"/>
      <c r="EFN67"/>
      <c r="EFO67"/>
      <c r="EFP67"/>
      <c r="EFQ67"/>
      <c r="EFR67"/>
      <c r="EFS67"/>
      <c r="EFT67"/>
      <c r="EFU67"/>
      <c r="EFV67"/>
      <c r="EFW67"/>
      <c r="EFX67"/>
      <c r="EFY67"/>
      <c r="EFZ67"/>
      <c r="EGA67"/>
      <c r="EGB67"/>
      <c r="EGC67"/>
      <c r="EGD67"/>
      <c r="EGE67"/>
      <c r="EGF67"/>
      <c r="EGG67"/>
      <c r="EGH67"/>
      <c r="EGI67"/>
      <c r="EGJ67"/>
      <c r="EGK67"/>
      <c r="EGL67"/>
      <c r="EGM67"/>
      <c r="EGN67"/>
      <c r="EGO67"/>
      <c r="EGP67"/>
      <c r="EGQ67"/>
      <c r="EGR67"/>
      <c r="EGS67"/>
      <c r="EGT67"/>
      <c r="EGU67"/>
      <c r="EGV67"/>
      <c r="EGW67"/>
      <c r="EGX67"/>
      <c r="EGY67"/>
      <c r="EGZ67"/>
      <c r="EHA67"/>
      <c r="EHB67"/>
      <c r="EHC67"/>
      <c r="EHD67"/>
      <c r="EHE67"/>
      <c r="EHF67"/>
      <c r="EHG67"/>
      <c r="EHH67"/>
      <c r="EHI67"/>
      <c r="EHJ67"/>
      <c r="EHK67"/>
      <c r="EHL67"/>
      <c r="EHM67"/>
      <c r="EHN67"/>
      <c r="EHO67"/>
      <c r="EHP67"/>
      <c r="EHQ67"/>
      <c r="EHR67"/>
      <c r="EHS67"/>
      <c r="EHT67"/>
      <c r="EHU67"/>
      <c r="EHV67"/>
      <c r="EHW67"/>
      <c r="EHX67"/>
      <c r="EHY67"/>
      <c r="EHZ67"/>
      <c r="EIA67"/>
      <c r="EIB67"/>
      <c r="EIC67"/>
      <c r="EID67"/>
      <c r="EIE67"/>
      <c r="EIF67"/>
      <c r="EIG67"/>
      <c r="EIH67"/>
      <c r="EII67"/>
      <c r="EIJ67"/>
      <c r="EIK67"/>
      <c r="EIL67"/>
      <c r="EIM67"/>
      <c r="EIN67"/>
      <c r="EIO67"/>
      <c r="EIP67"/>
      <c r="EIQ67"/>
      <c r="EIR67"/>
      <c r="EIS67"/>
      <c r="EIT67"/>
      <c r="EIU67"/>
      <c r="EIV67"/>
      <c r="EIW67"/>
      <c r="EIX67"/>
      <c r="EIY67"/>
      <c r="EIZ67"/>
      <c r="EJA67"/>
      <c r="EJB67"/>
      <c r="EJC67"/>
      <c r="EJD67"/>
      <c r="EJE67"/>
      <c r="EJF67"/>
      <c r="EJG67"/>
      <c r="EJH67"/>
      <c r="EJI67"/>
      <c r="EJJ67"/>
      <c r="EJK67"/>
      <c r="EJL67"/>
      <c r="EJM67"/>
      <c r="EJN67"/>
      <c r="EJO67"/>
      <c r="EJP67"/>
      <c r="EJQ67"/>
      <c r="EJR67"/>
      <c r="EJS67"/>
      <c r="EJT67"/>
      <c r="EJU67"/>
      <c r="EJV67"/>
      <c r="EJW67"/>
      <c r="EJX67"/>
      <c r="EJY67"/>
      <c r="EJZ67"/>
      <c r="EKA67"/>
      <c r="EKB67"/>
      <c r="EKC67"/>
      <c r="EKD67"/>
      <c r="EKE67"/>
      <c r="EKF67"/>
      <c r="EKG67"/>
      <c r="EKH67"/>
      <c r="EKI67"/>
      <c r="EKJ67"/>
      <c r="EKK67"/>
      <c r="EKL67"/>
      <c r="EKM67"/>
      <c r="EKN67"/>
      <c r="EKO67"/>
      <c r="EKP67"/>
      <c r="EKQ67"/>
      <c r="EKR67"/>
      <c r="EKS67"/>
      <c r="EKT67"/>
      <c r="EKU67"/>
      <c r="EKV67"/>
      <c r="EKW67"/>
      <c r="EKX67"/>
      <c r="EKY67"/>
      <c r="EKZ67"/>
      <c r="ELA67"/>
      <c r="ELB67"/>
      <c r="ELC67"/>
      <c r="ELD67"/>
      <c r="ELE67"/>
      <c r="ELF67"/>
      <c r="ELG67"/>
      <c r="ELH67"/>
      <c r="ELI67"/>
      <c r="ELJ67"/>
      <c r="ELK67"/>
      <c r="ELL67"/>
      <c r="ELM67"/>
      <c r="ELN67"/>
      <c r="ELO67"/>
      <c r="ELP67"/>
      <c r="ELQ67"/>
      <c r="ELR67"/>
      <c r="ELS67"/>
      <c r="ELT67"/>
      <c r="ELU67"/>
      <c r="ELV67"/>
      <c r="ELW67"/>
      <c r="ELX67"/>
      <c r="ELY67"/>
      <c r="ELZ67"/>
      <c r="EMA67"/>
      <c r="EMB67"/>
      <c r="EMC67"/>
      <c r="EMD67"/>
      <c r="EME67"/>
      <c r="EMF67"/>
      <c r="EMG67"/>
      <c r="EMH67"/>
      <c r="EMI67"/>
      <c r="EMJ67"/>
      <c r="EMK67"/>
      <c r="EML67"/>
      <c r="EMM67"/>
      <c r="EMN67"/>
      <c r="EMO67"/>
      <c r="EMP67"/>
      <c r="EMQ67"/>
      <c r="EMR67"/>
      <c r="EMS67"/>
      <c r="EMT67"/>
      <c r="EMU67"/>
      <c r="EMV67"/>
      <c r="EMW67"/>
      <c r="EMX67"/>
      <c r="EMY67"/>
      <c r="EMZ67"/>
      <c r="ENA67"/>
      <c r="ENB67"/>
      <c r="ENC67"/>
      <c r="END67"/>
      <c r="ENE67"/>
      <c r="ENF67"/>
      <c r="ENG67"/>
      <c r="ENH67"/>
      <c r="ENI67"/>
      <c r="ENJ67"/>
      <c r="ENK67"/>
      <c r="ENL67"/>
      <c r="ENM67"/>
      <c r="ENN67"/>
      <c r="ENO67"/>
      <c r="ENP67"/>
      <c r="ENQ67"/>
      <c r="ENR67"/>
      <c r="ENS67"/>
      <c r="ENT67"/>
      <c r="ENU67"/>
      <c r="ENV67"/>
      <c r="ENW67"/>
      <c r="ENX67"/>
      <c r="ENY67"/>
      <c r="ENZ67"/>
      <c r="EOA67"/>
      <c r="EOB67"/>
      <c r="EOC67"/>
      <c r="EOD67"/>
      <c r="EOE67"/>
      <c r="EOF67"/>
      <c r="EOG67"/>
      <c r="EOH67"/>
      <c r="EOI67"/>
      <c r="EOJ67"/>
      <c r="EOK67"/>
      <c r="EOL67"/>
      <c r="EOM67"/>
      <c r="EON67"/>
      <c r="EOO67"/>
      <c r="EOP67"/>
      <c r="EOQ67"/>
      <c r="EOR67"/>
      <c r="EOS67"/>
      <c r="EOT67"/>
      <c r="EOU67"/>
      <c r="EOV67"/>
      <c r="EOW67"/>
      <c r="EOX67"/>
      <c r="EOY67"/>
      <c r="EOZ67"/>
      <c r="EPA67"/>
      <c r="EPB67"/>
      <c r="EPC67"/>
      <c r="EPD67"/>
      <c r="EPE67"/>
      <c r="EPF67"/>
      <c r="EPG67"/>
      <c r="EPH67"/>
      <c r="EPI67"/>
      <c r="EPJ67"/>
      <c r="EPK67"/>
      <c r="EPL67"/>
      <c r="EPM67"/>
      <c r="EPN67"/>
      <c r="EPO67"/>
      <c r="EPP67"/>
      <c r="EPQ67"/>
      <c r="EPR67"/>
      <c r="EPS67"/>
      <c r="EPT67"/>
      <c r="EPU67"/>
      <c r="EPV67"/>
      <c r="EPW67"/>
      <c r="EPX67"/>
      <c r="EPY67"/>
      <c r="EPZ67"/>
      <c r="EQA67"/>
      <c r="EQB67"/>
      <c r="EQC67"/>
      <c r="EQD67"/>
      <c r="EQE67"/>
      <c r="EQF67"/>
      <c r="EQG67"/>
      <c r="EQH67"/>
      <c r="EQI67"/>
      <c r="EQJ67"/>
      <c r="EQK67"/>
      <c r="EQL67"/>
      <c r="EQM67"/>
      <c r="EQN67"/>
      <c r="EQO67"/>
      <c r="EQP67"/>
      <c r="EQQ67"/>
      <c r="EQR67"/>
      <c r="EQS67"/>
      <c r="EQT67"/>
      <c r="EQU67"/>
      <c r="EQV67"/>
      <c r="EQW67"/>
      <c r="EQX67"/>
      <c r="EQY67"/>
      <c r="EQZ67"/>
      <c r="ERA67"/>
      <c r="ERB67"/>
      <c r="ERC67"/>
      <c r="ERD67"/>
      <c r="ERE67"/>
      <c r="ERF67"/>
      <c r="ERG67"/>
      <c r="ERH67"/>
      <c r="ERI67"/>
      <c r="ERJ67"/>
      <c r="ERK67"/>
      <c r="ERL67"/>
      <c r="ERM67"/>
      <c r="ERN67"/>
      <c r="ERO67"/>
      <c r="ERP67"/>
      <c r="ERQ67"/>
      <c r="ERR67"/>
      <c r="ERS67"/>
      <c r="ERT67"/>
      <c r="ERU67"/>
      <c r="ERV67"/>
      <c r="ERW67"/>
      <c r="ERX67"/>
      <c r="ERY67"/>
      <c r="ERZ67"/>
      <c r="ESA67"/>
      <c r="ESB67"/>
      <c r="ESC67"/>
      <c r="ESD67"/>
      <c r="ESE67"/>
      <c r="ESF67"/>
      <c r="ESG67"/>
      <c r="ESH67"/>
      <c r="ESI67"/>
      <c r="ESJ67"/>
      <c r="ESK67"/>
      <c r="ESL67"/>
      <c r="ESM67"/>
      <c r="ESN67"/>
      <c r="ESO67"/>
      <c r="ESP67"/>
      <c r="ESQ67"/>
      <c r="ESR67"/>
      <c r="ESS67"/>
      <c r="EST67"/>
      <c r="ESU67"/>
      <c r="ESV67"/>
      <c r="ESW67"/>
      <c r="ESX67"/>
      <c r="ESY67"/>
      <c r="ESZ67"/>
      <c r="ETA67"/>
      <c r="ETB67"/>
      <c r="ETC67"/>
      <c r="ETD67"/>
      <c r="ETE67"/>
      <c r="ETF67"/>
      <c r="ETG67"/>
      <c r="ETH67"/>
      <c r="ETI67"/>
      <c r="ETJ67"/>
      <c r="ETK67"/>
      <c r="ETL67"/>
      <c r="ETM67"/>
      <c r="ETN67"/>
      <c r="ETO67"/>
      <c r="ETP67"/>
      <c r="ETQ67"/>
      <c r="ETR67"/>
      <c r="ETS67"/>
      <c r="ETT67"/>
      <c r="ETU67"/>
      <c r="ETV67"/>
      <c r="ETW67"/>
      <c r="ETX67"/>
      <c r="ETY67"/>
      <c r="ETZ67"/>
      <c r="EUA67"/>
      <c r="EUB67"/>
      <c r="EUC67"/>
      <c r="EUD67"/>
      <c r="EUE67"/>
      <c r="EUF67"/>
      <c r="EUG67"/>
      <c r="EUH67"/>
      <c r="EUI67"/>
      <c r="EUJ67"/>
      <c r="EUK67"/>
      <c r="EUL67"/>
      <c r="EUM67"/>
      <c r="EUN67"/>
      <c r="EUO67"/>
      <c r="EUP67"/>
      <c r="EUQ67"/>
      <c r="EUR67"/>
      <c r="EUS67"/>
      <c r="EUT67"/>
      <c r="EUU67"/>
      <c r="EUV67"/>
      <c r="EUW67"/>
      <c r="EUX67"/>
      <c r="EUY67"/>
      <c r="EUZ67"/>
      <c r="EVA67"/>
      <c r="EVB67"/>
      <c r="EVC67"/>
      <c r="EVD67"/>
      <c r="EVE67"/>
      <c r="EVF67"/>
      <c r="EVG67"/>
      <c r="EVH67"/>
      <c r="EVI67"/>
      <c r="EVJ67"/>
      <c r="EVK67"/>
      <c r="EVL67"/>
      <c r="EVM67"/>
      <c r="EVN67"/>
      <c r="EVO67"/>
      <c r="EVP67"/>
      <c r="EVQ67"/>
      <c r="EVR67"/>
      <c r="EVS67"/>
      <c r="EVT67"/>
      <c r="EVU67"/>
      <c r="EVV67"/>
      <c r="EVW67"/>
      <c r="EVX67"/>
      <c r="EVY67"/>
      <c r="EVZ67"/>
      <c r="EWA67"/>
      <c r="EWB67"/>
      <c r="EWC67"/>
      <c r="EWD67"/>
      <c r="EWE67"/>
      <c r="EWF67"/>
      <c r="EWG67"/>
      <c r="EWH67"/>
      <c r="EWI67"/>
      <c r="EWJ67"/>
      <c r="EWK67"/>
      <c r="EWL67"/>
      <c r="EWM67"/>
      <c r="EWN67"/>
      <c r="EWO67"/>
      <c r="EWP67"/>
      <c r="EWQ67"/>
      <c r="EWR67"/>
      <c r="EWS67"/>
      <c r="EWT67"/>
      <c r="EWU67"/>
      <c r="EWV67"/>
      <c r="EWW67"/>
      <c r="EWX67"/>
      <c r="EWY67"/>
      <c r="EWZ67"/>
      <c r="EXA67"/>
      <c r="EXB67"/>
      <c r="EXC67"/>
      <c r="EXD67"/>
      <c r="EXE67"/>
      <c r="EXF67"/>
      <c r="EXG67"/>
      <c r="EXH67"/>
      <c r="EXI67"/>
      <c r="EXJ67"/>
      <c r="EXK67"/>
      <c r="EXL67"/>
      <c r="EXM67"/>
      <c r="EXN67"/>
      <c r="EXO67"/>
      <c r="EXP67"/>
      <c r="EXQ67"/>
      <c r="EXR67"/>
      <c r="EXS67"/>
      <c r="EXT67"/>
      <c r="EXU67"/>
      <c r="EXV67"/>
      <c r="EXW67"/>
      <c r="EXX67"/>
      <c r="EXY67"/>
      <c r="EXZ67"/>
      <c r="EYA67"/>
      <c r="EYB67"/>
      <c r="EYC67"/>
      <c r="EYD67"/>
      <c r="EYE67"/>
      <c r="EYF67"/>
      <c r="EYG67"/>
      <c r="EYH67"/>
      <c r="EYI67"/>
      <c r="EYJ67"/>
      <c r="EYK67"/>
      <c r="EYL67"/>
      <c r="EYM67"/>
      <c r="EYN67"/>
      <c r="EYO67"/>
      <c r="EYP67"/>
      <c r="EYQ67"/>
      <c r="EYR67"/>
      <c r="EYS67"/>
      <c r="EYT67"/>
      <c r="EYU67"/>
      <c r="EYV67"/>
      <c r="EYW67"/>
      <c r="EYX67"/>
      <c r="EYY67"/>
      <c r="EYZ67"/>
      <c r="EZA67"/>
      <c r="EZB67"/>
      <c r="EZC67"/>
      <c r="EZD67"/>
      <c r="EZE67"/>
      <c r="EZF67"/>
      <c r="EZG67"/>
      <c r="EZH67"/>
      <c r="EZI67"/>
      <c r="EZJ67"/>
      <c r="EZK67"/>
      <c r="EZL67"/>
      <c r="EZM67"/>
      <c r="EZN67"/>
      <c r="EZO67"/>
      <c r="EZP67"/>
      <c r="EZQ67"/>
      <c r="EZR67"/>
      <c r="EZS67"/>
      <c r="EZT67"/>
      <c r="EZU67"/>
      <c r="EZV67"/>
      <c r="EZW67"/>
      <c r="EZX67"/>
      <c r="EZY67"/>
      <c r="EZZ67"/>
      <c r="FAA67"/>
      <c r="FAB67"/>
      <c r="FAC67"/>
      <c r="FAD67"/>
      <c r="FAE67"/>
      <c r="FAF67"/>
      <c r="FAG67"/>
      <c r="FAH67"/>
      <c r="FAI67"/>
      <c r="FAJ67"/>
      <c r="FAK67"/>
      <c r="FAL67"/>
      <c r="FAM67"/>
      <c r="FAN67"/>
      <c r="FAO67"/>
      <c r="FAP67"/>
      <c r="FAQ67"/>
      <c r="FAR67"/>
      <c r="FAS67"/>
      <c r="FAT67"/>
      <c r="FAU67"/>
      <c r="FAV67"/>
      <c r="FAW67"/>
      <c r="FAX67"/>
      <c r="FAY67"/>
      <c r="FAZ67"/>
      <c r="FBA67"/>
      <c r="FBB67"/>
      <c r="FBC67"/>
      <c r="FBD67"/>
      <c r="FBE67"/>
      <c r="FBF67"/>
      <c r="FBG67"/>
      <c r="FBH67"/>
      <c r="FBI67"/>
      <c r="FBJ67"/>
      <c r="FBK67"/>
      <c r="FBL67"/>
      <c r="FBM67"/>
      <c r="FBN67"/>
      <c r="FBO67"/>
      <c r="FBP67"/>
      <c r="FBQ67"/>
      <c r="FBR67"/>
      <c r="FBS67"/>
      <c r="FBT67"/>
      <c r="FBU67"/>
      <c r="FBV67"/>
      <c r="FBW67"/>
      <c r="FBX67"/>
      <c r="FBY67"/>
      <c r="FBZ67"/>
      <c r="FCA67"/>
      <c r="FCB67"/>
      <c r="FCC67"/>
      <c r="FCD67"/>
      <c r="FCE67"/>
      <c r="FCF67"/>
      <c r="FCG67"/>
      <c r="FCH67"/>
      <c r="FCI67"/>
      <c r="FCJ67"/>
      <c r="FCK67"/>
      <c r="FCL67"/>
      <c r="FCM67"/>
      <c r="FCN67"/>
      <c r="FCO67"/>
      <c r="FCP67"/>
      <c r="FCQ67"/>
      <c r="FCR67"/>
      <c r="FCS67"/>
      <c r="FCT67"/>
      <c r="FCU67"/>
      <c r="FCV67"/>
      <c r="FCW67"/>
      <c r="FCX67"/>
      <c r="FCY67"/>
      <c r="FCZ67"/>
      <c r="FDA67"/>
      <c r="FDB67"/>
      <c r="FDC67"/>
      <c r="FDD67"/>
      <c r="FDE67"/>
      <c r="FDF67"/>
      <c r="FDG67"/>
      <c r="FDH67"/>
      <c r="FDI67"/>
      <c r="FDJ67"/>
      <c r="FDK67"/>
      <c r="FDL67"/>
      <c r="FDM67"/>
      <c r="FDN67"/>
      <c r="FDO67"/>
      <c r="FDP67"/>
      <c r="FDQ67"/>
      <c r="FDR67"/>
      <c r="FDS67"/>
      <c r="FDT67"/>
      <c r="FDU67"/>
      <c r="FDV67"/>
      <c r="FDW67"/>
      <c r="FDX67"/>
      <c r="FDY67"/>
      <c r="FDZ67"/>
      <c r="FEA67"/>
      <c r="FEB67"/>
      <c r="FEC67"/>
      <c r="FED67"/>
      <c r="FEE67"/>
      <c r="FEF67"/>
      <c r="FEG67"/>
      <c r="FEH67"/>
      <c r="FEI67"/>
      <c r="FEJ67"/>
      <c r="FEK67"/>
      <c r="FEL67"/>
      <c r="FEM67"/>
      <c r="FEN67"/>
      <c r="FEO67"/>
      <c r="FEP67"/>
      <c r="FEQ67"/>
      <c r="FER67"/>
      <c r="FES67"/>
      <c r="FET67"/>
      <c r="FEU67"/>
      <c r="FEV67"/>
      <c r="FEW67"/>
      <c r="FEX67"/>
      <c r="FEY67"/>
      <c r="FEZ67"/>
      <c r="FFA67"/>
      <c r="FFB67"/>
      <c r="FFC67"/>
      <c r="FFD67"/>
      <c r="FFE67"/>
      <c r="FFF67"/>
      <c r="FFG67"/>
      <c r="FFH67"/>
      <c r="FFI67"/>
      <c r="FFJ67"/>
      <c r="FFK67"/>
      <c r="FFL67"/>
      <c r="FFM67"/>
      <c r="FFN67"/>
      <c r="FFO67"/>
      <c r="FFP67"/>
      <c r="FFQ67"/>
      <c r="FFR67"/>
      <c r="FFS67"/>
      <c r="FFT67"/>
      <c r="FFU67"/>
      <c r="FFV67"/>
      <c r="FFW67"/>
      <c r="FFX67"/>
      <c r="FFY67"/>
      <c r="FFZ67"/>
      <c r="FGA67"/>
      <c r="FGB67"/>
      <c r="FGC67"/>
      <c r="FGD67"/>
      <c r="FGE67"/>
      <c r="FGF67"/>
      <c r="FGG67"/>
      <c r="FGH67"/>
      <c r="FGI67"/>
      <c r="FGJ67"/>
      <c r="FGK67"/>
      <c r="FGL67"/>
      <c r="FGM67"/>
      <c r="FGN67"/>
      <c r="FGO67"/>
      <c r="FGP67"/>
      <c r="FGQ67"/>
      <c r="FGR67"/>
      <c r="FGS67"/>
      <c r="FGT67"/>
      <c r="FGU67"/>
      <c r="FGV67"/>
      <c r="FGW67"/>
      <c r="FGX67"/>
      <c r="FGY67"/>
      <c r="FGZ67"/>
      <c r="FHA67"/>
      <c r="FHB67"/>
      <c r="FHC67"/>
      <c r="FHD67"/>
      <c r="FHE67"/>
      <c r="FHF67"/>
      <c r="FHG67"/>
      <c r="FHH67"/>
      <c r="FHI67"/>
      <c r="FHJ67"/>
      <c r="FHK67"/>
      <c r="FHL67"/>
      <c r="FHM67"/>
      <c r="FHN67"/>
      <c r="FHO67"/>
      <c r="FHP67"/>
      <c r="FHQ67"/>
      <c r="FHR67"/>
      <c r="FHS67"/>
      <c r="FHT67"/>
      <c r="FHU67"/>
      <c r="FHV67"/>
      <c r="FHW67"/>
      <c r="FHX67"/>
      <c r="FHY67"/>
      <c r="FHZ67"/>
      <c r="FIA67"/>
      <c r="FIB67"/>
      <c r="FIC67"/>
      <c r="FID67"/>
      <c r="FIE67"/>
      <c r="FIF67"/>
      <c r="FIG67"/>
      <c r="FIH67"/>
      <c r="FII67"/>
      <c r="FIJ67"/>
      <c r="FIK67"/>
      <c r="FIL67"/>
      <c r="FIM67"/>
      <c r="FIN67"/>
      <c r="FIO67"/>
      <c r="FIP67"/>
      <c r="FIQ67"/>
      <c r="FIR67"/>
      <c r="FIS67"/>
      <c r="FIT67"/>
      <c r="FIU67"/>
      <c r="FIV67"/>
      <c r="FIW67"/>
      <c r="FIX67"/>
      <c r="FIY67"/>
      <c r="FIZ67"/>
      <c r="FJA67"/>
      <c r="FJB67"/>
      <c r="FJC67"/>
      <c r="FJD67"/>
      <c r="FJE67"/>
      <c r="FJF67"/>
      <c r="FJG67"/>
      <c r="FJH67"/>
      <c r="FJI67"/>
      <c r="FJJ67"/>
      <c r="FJK67"/>
      <c r="FJL67"/>
      <c r="FJM67"/>
      <c r="FJN67"/>
      <c r="FJO67"/>
      <c r="FJP67"/>
      <c r="FJQ67"/>
      <c r="FJR67"/>
      <c r="FJS67"/>
      <c r="FJT67"/>
      <c r="FJU67"/>
      <c r="FJV67"/>
      <c r="FJW67"/>
      <c r="FJX67"/>
      <c r="FJY67"/>
      <c r="FJZ67"/>
      <c r="FKA67"/>
      <c r="FKB67"/>
      <c r="FKC67"/>
      <c r="FKD67"/>
      <c r="FKE67"/>
      <c r="FKF67"/>
      <c r="FKG67"/>
      <c r="FKH67"/>
      <c r="FKI67"/>
      <c r="FKJ67"/>
      <c r="FKK67"/>
      <c r="FKL67"/>
      <c r="FKM67"/>
      <c r="FKN67"/>
      <c r="FKO67"/>
      <c r="FKP67"/>
      <c r="FKQ67"/>
      <c r="FKR67"/>
      <c r="FKS67"/>
      <c r="FKT67"/>
      <c r="FKU67"/>
      <c r="FKV67"/>
      <c r="FKW67"/>
      <c r="FKX67"/>
      <c r="FKY67"/>
      <c r="FKZ67"/>
      <c r="FLA67"/>
      <c r="FLB67"/>
      <c r="FLC67"/>
      <c r="FLD67"/>
      <c r="FLE67"/>
      <c r="FLF67"/>
      <c r="FLG67"/>
      <c r="FLH67"/>
      <c r="FLI67"/>
      <c r="FLJ67"/>
      <c r="FLK67"/>
      <c r="FLL67"/>
      <c r="FLM67"/>
      <c r="FLN67"/>
      <c r="FLO67"/>
      <c r="FLP67"/>
      <c r="FLQ67"/>
      <c r="FLR67"/>
      <c r="FLS67"/>
      <c r="FLT67"/>
      <c r="FLU67"/>
      <c r="FLV67"/>
      <c r="FLW67"/>
      <c r="FLX67"/>
      <c r="FLY67"/>
      <c r="FLZ67"/>
      <c r="FMA67"/>
      <c r="FMB67"/>
      <c r="FMC67"/>
      <c r="FMD67"/>
      <c r="FME67"/>
      <c r="FMF67"/>
      <c r="FMG67"/>
      <c r="FMH67"/>
      <c r="FMI67"/>
      <c r="FMJ67"/>
      <c r="FMK67"/>
      <c r="FML67"/>
      <c r="FMM67"/>
      <c r="FMN67"/>
      <c r="FMO67"/>
      <c r="FMP67"/>
      <c r="FMQ67"/>
      <c r="FMR67"/>
      <c r="FMS67"/>
      <c r="FMT67"/>
      <c r="FMU67"/>
      <c r="FMV67"/>
      <c r="FMW67"/>
      <c r="FMX67"/>
      <c r="FMY67"/>
      <c r="FMZ67"/>
      <c r="FNA67"/>
      <c r="FNB67"/>
      <c r="FNC67"/>
      <c r="FND67"/>
      <c r="FNE67"/>
      <c r="FNF67"/>
      <c r="FNG67"/>
      <c r="FNH67"/>
      <c r="FNI67"/>
      <c r="FNJ67"/>
      <c r="FNK67"/>
      <c r="FNL67"/>
      <c r="FNM67"/>
      <c r="FNN67"/>
      <c r="FNO67"/>
      <c r="FNP67"/>
      <c r="FNQ67"/>
      <c r="FNR67"/>
      <c r="FNS67"/>
      <c r="FNT67"/>
      <c r="FNU67"/>
      <c r="FNV67"/>
      <c r="FNW67"/>
      <c r="FNX67"/>
      <c r="FNY67"/>
      <c r="FNZ67"/>
      <c r="FOA67"/>
      <c r="FOB67"/>
      <c r="FOC67"/>
      <c r="FOD67"/>
      <c r="FOE67"/>
      <c r="FOF67"/>
      <c r="FOG67"/>
      <c r="FOH67"/>
      <c r="FOI67"/>
      <c r="FOJ67"/>
      <c r="FOK67"/>
      <c r="FOL67"/>
      <c r="FOM67"/>
      <c r="FON67"/>
      <c r="FOO67"/>
      <c r="FOP67"/>
      <c r="FOQ67"/>
      <c r="FOR67"/>
      <c r="FOS67"/>
      <c r="FOT67"/>
      <c r="FOU67"/>
      <c r="FOV67"/>
      <c r="FOW67"/>
      <c r="FOX67"/>
      <c r="FOY67"/>
      <c r="FOZ67"/>
      <c r="FPA67"/>
      <c r="FPB67"/>
      <c r="FPC67"/>
      <c r="FPD67"/>
      <c r="FPE67"/>
      <c r="FPF67"/>
      <c r="FPG67"/>
      <c r="FPH67"/>
      <c r="FPI67"/>
      <c r="FPJ67"/>
      <c r="FPK67"/>
      <c r="FPL67"/>
      <c r="FPM67"/>
      <c r="FPN67"/>
      <c r="FPO67"/>
      <c r="FPP67"/>
      <c r="FPQ67"/>
      <c r="FPR67"/>
      <c r="FPS67"/>
      <c r="FPT67"/>
      <c r="FPU67"/>
      <c r="FPV67"/>
      <c r="FPW67"/>
      <c r="FPX67"/>
      <c r="FPY67"/>
      <c r="FPZ67"/>
      <c r="FQA67"/>
      <c r="FQB67"/>
      <c r="FQC67"/>
      <c r="FQD67"/>
      <c r="FQE67"/>
      <c r="FQF67"/>
      <c r="FQG67"/>
      <c r="FQH67"/>
      <c r="FQI67"/>
      <c r="FQJ67"/>
      <c r="FQK67"/>
      <c r="FQL67"/>
      <c r="FQM67"/>
      <c r="FQN67"/>
      <c r="FQO67"/>
      <c r="FQP67"/>
      <c r="FQQ67"/>
      <c r="FQR67"/>
      <c r="FQS67"/>
      <c r="FQT67"/>
      <c r="FQU67"/>
      <c r="FQV67"/>
      <c r="FQW67"/>
      <c r="FQX67"/>
      <c r="FQY67"/>
      <c r="FQZ67"/>
      <c r="FRA67"/>
      <c r="FRB67"/>
      <c r="FRC67"/>
      <c r="FRD67"/>
      <c r="FRE67"/>
      <c r="FRF67"/>
      <c r="FRG67"/>
      <c r="FRH67"/>
      <c r="FRI67"/>
      <c r="FRJ67"/>
      <c r="FRK67"/>
      <c r="FRL67"/>
      <c r="FRM67"/>
      <c r="FRN67"/>
      <c r="FRO67"/>
      <c r="FRP67"/>
      <c r="FRQ67"/>
      <c r="FRR67"/>
      <c r="FRS67"/>
      <c r="FRT67"/>
      <c r="FRU67"/>
      <c r="FRV67"/>
      <c r="FRW67"/>
      <c r="FRX67"/>
      <c r="FRY67"/>
      <c r="FRZ67"/>
      <c r="FSA67"/>
      <c r="FSB67"/>
      <c r="FSC67"/>
      <c r="FSD67"/>
      <c r="FSE67"/>
      <c r="FSF67"/>
      <c r="FSG67"/>
      <c r="FSH67"/>
      <c r="FSI67"/>
      <c r="FSJ67"/>
      <c r="FSK67"/>
      <c r="FSL67"/>
      <c r="FSM67"/>
      <c r="FSN67"/>
      <c r="FSO67"/>
      <c r="FSP67"/>
      <c r="FSQ67"/>
      <c r="FSR67"/>
      <c r="FSS67"/>
      <c r="FST67"/>
      <c r="FSU67"/>
      <c r="FSV67"/>
      <c r="FSW67"/>
      <c r="FSX67"/>
      <c r="FSY67"/>
      <c r="FSZ67"/>
      <c r="FTA67"/>
      <c r="FTB67"/>
      <c r="FTC67"/>
      <c r="FTD67"/>
      <c r="FTE67"/>
      <c r="FTF67"/>
      <c r="FTG67"/>
      <c r="FTH67"/>
      <c r="FTI67"/>
      <c r="FTJ67"/>
      <c r="FTK67"/>
      <c r="FTL67"/>
      <c r="FTM67"/>
      <c r="FTN67"/>
      <c r="FTO67"/>
      <c r="FTP67"/>
      <c r="FTQ67"/>
      <c r="FTR67"/>
      <c r="FTS67"/>
      <c r="FTT67"/>
      <c r="FTU67"/>
      <c r="FTV67"/>
      <c r="FTW67"/>
      <c r="FTX67"/>
      <c r="FTY67"/>
      <c r="FTZ67"/>
      <c r="FUA67"/>
      <c r="FUB67"/>
      <c r="FUC67"/>
      <c r="FUD67"/>
      <c r="FUE67"/>
      <c r="FUF67"/>
      <c r="FUG67"/>
      <c r="FUH67"/>
      <c r="FUI67"/>
      <c r="FUJ67"/>
      <c r="FUK67"/>
      <c r="FUL67"/>
      <c r="FUM67"/>
      <c r="FUN67"/>
      <c r="FUO67"/>
      <c r="FUP67"/>
      <c r="FUQ67"/>
      <c r="FUR67"/>
      <c r="FUS67"/>
      <c r="FUT67"/>
      <c r="FUU67"/>
      <c r="FUV67"/>
      <c r="FUW67"/>
      <c r="FUX67"/>
      <c r="FUY67"/>
      <c r="FUZ67"/>
      <c r="FVA67"/>
      <c r="FVB67"/>
      <c r="FVC67"/>
      <c r="FVD67"/>
      <c r="FVE67"/>
      <c r="FVF67"/>
      <c r="FVG67"/>
      <c r="FVH67"/>
      <c r="FVI67"/>
      <c r="FVJ67"/>
      <c r="FVK67"/>
      <c r="FVL67"/>
      <c r="FVM67"/>
      <c r="FVN67"/>
      <c r="FVO67"/>
      <c r="FVP67"/>
      <c r="FVQ67"/>
      <c r="FVR67"/>
      <c r="FVS67"/>
      <c r="FVT67"/>
      <c r="FVU67"/>
      <c r="FVV67"/>
      <c r="FVW67"/>
      <c r="FVX67"/>
      <c r="FVY67"/>
      <c r="FVZ67"/>
      <c r="FWA67"/>
      <c r="FWB67"/>
      <c r="FWC67"/>
      <c r="FWD67"/>
      <c r="FWE67"/>
      <c r="FWF67"/>
      <c r="FWG67"/>
      <c r="FWH67"/>
      <c r="FWI67"/>
      <c r="FWJ67"/>
      <c r="FWK67"/>
      <c r="FWL67"/>
      <c r="FWM67"/>
      <c r="FWN67"/>
      <c r="FWO67"/>
      <c r="FWP67"/>
      <c r="FWQ67"/>
      <c r="FWR67"/>
      <c r="FWS67"/>
      <c r="FWT67"/>
      <c r="FWU67"/>
      <c r="FWV67"/>
      <c r="FWW67"/>
      <c r="FWX67"/>
      <c r="FWY67"/>
      <c r="FWZ67"/>
      <c r="FXA67"/>
      <c r="FXB67"/>
      <c r="FXC67"/>
      <c r="FXD67"/>
      <c r="FXE67"/>
      <c r="FXF67"/>
      <c r="FXG67"/>
      <c r="FXH67"/>
      <c r="FXI67"/>
      <c r="FXJ67"/>
      <c r="FXK67"/>
      <c r="FXL67"/>
      <c r="FXM67"/>
      <c r="FXN67"/>
      <c r="FXO67"/>
      <c r="FXP67"/>
      <c r="FXQ67"/>
      <c r="FXR67"/>
      <c r="FXS67"/>
      <c r="FXT67"/>
      <c r="FXU67"/>
      <c r="FXV67"/>
      <c r="FXW67"/>
      <c r="FXX67"/>
      <c r="FXY67"/>
      <c r="FXZ67"/>
      <c r="FYA67"/>
      <c r="FYB67"/>
      <c r="FYC67"/>
      <c r="FYD67"/>
      <c r="FYE67"/>
      <c r="FYF67"/>
      <c r="FYG67"/>
      <c r="FYH67"/>
      <c r="FYI67"/>
      <c r="FYJ67"/>
      <c r="FYK67"/>
      <c r="FYL67"/>
      <c r="FYM67"/>
      <c r="FYN67"/>
      <c r="FYO67"/>
      <c r="FYP67"/>
      <c r="FYQ67"/>
      <c r="FYR67"/>
      <c r="FYS67"/>
      <c r="FYT67"/>
      <c r="FYU67"/>
      <c r="FYV67"/>
      <c r="FYW67"/>
      <c r="FYX67"/>
      <c r="FYY67"/>
      <c r="FYZ67"/>
      <c r="FZA67"/>
      <c r="FZB67"/>
      <c r="FZC67"/>
      <c r="FZD67"/>
      <c r="FZE67"/>
      <c r="FZF67"/>
      <c r="FZG67"/>
      <c r="FZH67"/>
      <c r="FZI67"/>
      <c r="FZJ67"/>
      <c r="FZK67"/>
      <c r="FZL67"/>
      <c r="FZM67"/>
      <c r="FZN67"/>
      <c r="FZO67"/>
      <c r="FZP67"/>
      <c r="FZQ67"/>
      <c r="FZR67"/>
      <c r="FZS67"/>
      <c r="FZT67"/>
      <c r="FZU67"/>
      <c r="FZV67"/>
      <c r="FZW67"/>
      <c r="FZX67"/>
      <c r="FZY67"/>
      <c r="FZZ67"/>
      <c r="GAA67"/>
      <c r="GAB67"/>
      <c r="GAC67"/>
      <c r="GAD67"/>
      <c r="GAE67"/>
      <c r="GAF67"/>
      <c r="GAG67"/>
      <c r="GAH67"/>
      <c r="GAI67"/>
      <c r="GAJ67"/>
      <c r="GAK67"/>
      <c r="GAL67"/>
      <c r="GAM67"/>
      <c r="GAN67"/>
      <c r="GAO67"/>
      <c r="GAP67"/>
      <c r="GAQ67"/>
      <c r="GAR67"/>
      <c r="GAS67"/>
      <c r="GAT67"/>
      <c r="GAU67"/>
      <c r="GAV67"/>
      <c r="GAW67"/>
      <c r="GAX67"/>
      <c r="GAY67"/>
      <c r="GAZ67"/>
      <c r="GBA67"/>
      <c r="GBB67"/>
      <c r="GBC67"/>
      <c r="GBD67"/>
      <c r="GBE67"/>
      <c r="GBF67"/>
      <c r="GBG67"/>
      <c r="GBH67"/>
      <c r="GBI67"/>
      <c r="GBJ67"/>
      <c r="GBK67"/>
      <c r="GBL67"/>
      <c r="GBM67"/>
      <c r="GBN67"/>
      <c r="GBO67"/>
      <c r="GBP67"/>
      <c r="GBQ67"/>
      <c r="GBR67"/>
      <c r="GBS67"/>
      <c r="GBT67"/>
      <c r="GBU67"/>
      <c r="GBV67"/>
      <c r="GBW67"/>
      <c r="GBX67"/>
      <c r="GBY67"/>
      <c r="GBZ67"/>
      <c r="GCA67"/>
      <c r="GCB67"/>
      <c r="GCC67"/>
      <c r="GCD67"/>
      <c r="GCE67"/>
      <c r="GCF67"/>
      <c r="GCG67"/>
      <c r="GCH67"/>
      <c r="GCI67"/>
      <c r="GCJ67"/>
      <c r="GCK67"/>
      <c r="GCL67"/>
      <c r="GCM67"/>
      <c r="GCN67"/>
      <c r="GCO67"/>
      <c r="GCP67"/>
      <c r="GCQ67"/>
      <c r="GCR67"/>
      <c r="GCS67"/>
      <c r="GCT67"/>
      <c r="GCU67"/>
      <c r="GCV67"/>
      <c r="GCW67"/>
      <c r="GCX67"/>
      <c r="GCY67"/>
      <c r="GCZ67"/>
      <c r="GDA67"/>
      <c r="GDB67"/>
      <c r="GDC67"/>
      <c r="GDD67"/>
      <c r="GDE67"/>
      <c r="GDF67"/>
      <c r="GDG67"/>
      <c r="GDH67"/>
      <c r="GDI67"/>
      <c r="GDJ67"/>
      <c r="GDK67"/>
      <c r="GDL67"/>
      <c r="GDM67"/>
      <c r="GDN67"/>
      <c r="GDO67"/>
      <c r="GDP67"/>
      <c r="GDQ67"/>
      <c r="GDR67"/>
      <c r="GDS67"/>
      <c r="GDT67"/>
      <c r="GDU67"/>
      <c r="GDV67"/>
      <c r="GDW67"/>
      <c r="GDX67"/>
      <c r="GDY67"/>
      <c r="GDZ67"/>
      <c r="GEA67"/>
      <c r="GEB67"/>
      <c r="GEC67"/>
      <c r="GED67"/>
      <c r="GEE67"/>
      <c r="GEF67"/>
      <c r="GEG67"/>
      <c r="GEH67"/>
      <c r="GEI67"/>
      <c r="GEJ67"/>
      <c r="GEK67"/>
      <c r="GEL67"/>
      <c r="GEM67"/>
      <c r="GEN67"/>
      <c r="GEO67"/>
      <c r="GEP67"/>
      <c r="GEQ67"/>
      <c r="GER67"/>
      <c r="GES67"/>
      <c r="GET67"/>
      <c r="GEU67"/>
      <c r="GEV67"/>
      <c r="GEW67"/>
      <c r="GEX67"/>
      <c r="GEY67"/>
      <c r="GEZ67"/>
      <c r="GFA67"/>
      <c r="GFB67"/>
      <c r="GFC67"/>
      <c r="GFD67"/>
      <c r="GFE67"/>
      <c r="GFF67"/>
      <c r="GFG67"/>
      <c r="GFH67"/>
      <c r="GFI67"/>
      <c r="GFJ67"/>
      <c r="GFK67"/>
      <c r="GFL67"/>
      <c r="GFM67"/>
      <c r="GFN67"/>
      <c r="GFO67"/>
      <c r="GFP67"/>
      <c r="GFQ67"/>
      <c r="GFR67"/>
      <c r="GFS67"/>
      <c r="GFT67"/>
      <c r="GFU67"/>
      <c r="GFV67"/>
      <c r="GFW67"/>
      <c r="GFX67"/>
      <c r="GFY67"/>
      <c r="GFZ67"/>
      <c r="GGA67"/>
      <c r="GGB67"/>
      <c r="GGC67"/>
      <c r="GGD67"/>
      <c r="GGE67"/>
      <c r="GGF67"/>
      <c r="GGG67"/>
      <c r="GGH67"/>
      <c r="GGI67"/>
      <c r="GGJ67"/>
      <c r="GGK67"/>
      <c r="GGL67"/>
      <c r="GGM67"/>
      <c r="GGN67"/>
      <c r="GGO67"/>
      <c r="GGP67"/>
      <c r="GGQ67"/>
      <c r="GGR67"/>
      <c r="GGS67"/>
      <c r="GGT67"/>
      <c r="GGU67"/>
      <c r="GGV67"/>
      <c r="GGW67"/>
      <c r="GGX67"/>
      <c r="GGY67"/>
      <c r="GGZ67"/>
      <c r="GHA67"/>
      <c r="GHB67"/>
      <c r="GHC67"/>
      <c r="GHD67"/>
      <c r="GHE67"/>
      <c r="GHF67"/>
      <c r="GHG67"/>
      <c r="GHH67"/>
      <c r="GHI67"/>
      <c r="GHJ67"/>
      <c r="GHK67"/>
      <c r="GHL67"/>
      <c r="GHM67"/>
      <c r="GHN67"/>
      <c r="GHO67"/>
      <c r="GHP67"/>
      <c r="GHQ67"/>
      <c r="GHR67"/>
      <c r="GHS67"/>
      <c r="GHT67"/>
      <c r="GHU67"/>
      <c r="GHV67"/>
      <c r="GHW67"/>
      <c r="GHX67"/>
      <c r="GHY67"/>
      <c r="GHZ67"/>
      <c r="GIA67"/>
      <c r="GIB67"/>
      <c r="GIC67"/>
      <c r="GID67"/>
      <c r="GIE67"/>
      <c r="GIF67"/>
      <c r="GIG67"/>
      <c r="GIH67"/>
      <c r="GII67"/>
      <c r="GIJ67"/>
      <c r="GIK67"/>
      <c r="GIL67"/>
      <c r="GIM67"/>
      <c r="GIN67"/>
      <c r="GIO67"/>
      <c r="GIP67"/>
      <c r="GIQ67"/>
      <c r="GIR67"/>
      <c r="GIS67"/>
      <c r="GIT67"/>
      <c r="GIU67"/>
      <c r="GIV67"/>
      <c r="GIW67"/>
      <c r="GIX67"/>
      <c r="GIY67"/>
      <c r="GIZ67"/>
      <c r="GJA67"/>
      <c r="GJB67"/>
      <c r="GJC67"/>
      <c r="GJD67"/>
      <c r="GJE67"/>
      <c r="GJF67"/>
      <c r="GJG67"/>
      <c r="GJH67"/>
      <c r="GJI67"/>
      <c r="GJJ67"/>
      <c r="GJK67"/>
      <c r="GJL67"/>
      <c r="GJM67"/>
      <c r="GJN67"/>
      <c r="GJO67"/>
      <c r="GJP67"/>
      <c r="GJQ67"/>
      <c r="GJR67"/>
      <c r="GJS67"/>
      <c r="GJT67"/>
      <c r="GJU67"/>
      <c r="GJV67"/>
      <c r="GJW67"/>
      <c r="GJX67"/>
      <c r="GJY67"/>
      <c r="GJZ67"/>
      <c r="GKA67"/>
      <c r="GKB67"/>
      <c r="GKC67"/>
      <c r="GKD67"/>
      <c r="GKE67"/>
      <c r="GKF67"/>
      <c r="GKG67"/>
      <c r="GKH67"/>
      <c r="GKI67"/>
      <c r="GKJ67"/>
      <c r="GKK67"/>
      <c r="GKL67"/>
      <c r="GKM67"/>
      <c r="GKN67"/>
      <c r="GKO67"/>
      <c r="GKP67"/>
      <c r="GKQ67"/>
      <c r="GKR67"/>
      <c r="GKS67"/>
      <c r="GKT67"/>
      <c r="GKU67"/>
      <c r="GKV67"/>
      <c r="GKW67"/>
      <c r="GKX67"/>
      <c r="GKY67"/>
      <c r="GKZ67"/>
      <c r="GLA67"/>
      <c r="GLB67"/>
      <c r="GLC67"/>
      <c r="GLD67"/>
      <c r="GLE67"/>
      <c r="GLF67"/>
      <c r="GLG67"/>
      <c r="GLH67"/>
      <c r="GLI67"/>
      <c r="GLJ67"/>
      <c r="GLK67"/>
      <c r="GLL67"/>
      <c r="GLM67"/>
      <c r="GLN67"/>
      <c r="GLO67"/>
      <c r="GLP67"/>
      <c r="GLQ67"/>
      <c r="GLR67"/>
      <c r="GLS67"/>
      <c r="GLT67"/>
      <c r="GLU67"/>
      <c r="GLV67"/>
      <c r="GLW67"/>
      <c r="GLX67"/>
      <c r="GLY67"/>
      <c r="GLZ67"/>
      <c r="GMA67"/>
      <c r="GMB67"/>
      <c r="GMC67"/>
      <c r="GMD67"/>
      <c r="GME67"/>
      <c r="GMF67"/>
      <c r="GMG67"/>
      <c r="GMH67"/>
      <c r="GMI67"/>
      <c r="GMJ67"/>
      <c r="GMK67"/>
      <c r="GML67"/>
      <c r="GMM67"/>
      <c r="GMN67"/>
      <c r="GMO67"/>
      <c r="GMP67"/>
      <c r="GMQ67"/>
      <c r="GMR67"/>
      <c r="GMS67"/>
      <c r="GMT67"/>
      <c r="GMU67"/>
      <c r="GMV67"/>
      <c r="GMW67"/>
      <c r="GMX67"/>
      <c r="GMY67"/>
      <c r="GMZ67"/>
      <c r="GNA67"/>
      <c r="GNB67"/>
      <c r="GNC67"/>
      <c r="GND67"/>
      <c r="GNE67"/>
      <c r="GNF67"/>
      <c r="GNG67"/>
      <c r="GNH67"/>
      <c r="GNI67"/>
      <c r="GNJ67"/>
      <c r="GNK67"/>
      <c r="GNL67"/>
      <c r="GNM67"/>
      <c r="GNN67"/>
      <c r="GNO67"/>
      <c r="GNP67"/>
      <c r="GNQ67"/>
      <c r="GNR67"/>
      <c r="GNS67"/>
      <c r="GNT67"/>
      <c r="GNU67"/>
      <c r="GNV67"/>
      <c r="GNW67"/>
      <c r="GNX67"/>
      <c r="GNY67"/>
      <c r="GNZ67"/>
      <c r="GOA67"/>
      <c r="GOB67"/>
      <c r="GOC67"/>
      <c r="GOD67"/>
      <c r="GOE67"/>
      <c r="GOF67"/>
      <c r="GOG67"/>
      <c r="GOH67"/>
      <c r="GOI67"/>
      <c r="GOJ67"/>
      <c r="GOK67"/>
      <c r="GOL67"/>
      <c r="GOM67"/>
      <c r="GON67"/>
      <c r="GOO67"/>
      <c r="GOP67"/>
      <c r="GOQ67"/>
      <c r="GOR67"/>
      <c r="GOS67"/>
      <c r="GOT67"/>
      <c r="GOU67"/>
      <c r="GOV67"/>
      <c r="GOW67"/>
      <c r="GOX67"/>
      <c r="GOY67"/>
      <c r="GOZ67"/>
      <c r="GPA67"/>
      <c r="GPB67"/>
      <c r="GPC67"/>
      <c r="GPD67"/>
      <c r="GPE67"/>
      <c r="GPF67"/>
      <c r="GPG67"/>
      <c r="GPH67"/>
      <c r="GPI67"/>
      <c r="GPJ67"/>
      <c r="GPK67"/>
      <c r="GPL67"/>
      <c r="GPM67"/>
      <c r="GPN67"/>
      <c r="GPO67"/>
      <c r="GPP67"/>
      <c r="GPQ67"/>
      <c r="GPR67"/>
      <c r="GPS67"/>
      <c r="GPT67"/>
      <c r="GPU67"/>
      <c r="GPV67"/>
      <c r="GPW67"/>
      <c r="GPX67"/>
      <c r="GPY67"/>
      <c r="GPZ67"/>
      <c r="GQA67"/>
      <c r="GQB67"/>
      <c r="GQC67"/>
      <c r="GQD67"/>
      <c r="GQE67"/>
      <c r="GQF67"/>
      <c r="GQG67"/>
      <c r="GQH67"/>
      <c r="GQI67"/>
      <c r="GQJ67"/>
      <c r="GQK67"/>
      <c r="GQL67"/>
      <c r="GQM67"/>
      <c r="GQN67"/>
      <c r="GQO67"/>
      <c r="GQP67"/>
      <c r="GQQ67"/>
      <c r="GQR67"/>
      <c r="GQS67"/>
      <c r="GQT67"/>
      <c r="GQU67"/>
      <c r="GQV67"/>
      <c r="GQW67"/>
      <c r="GQX67"/>
      <c r="GQY67"/>
      <c r="GQZ67"/>
      <c r="GRA67"/>
      <c r="GRB67"/>
      <c r="GRC67"/>
      <c r="GRD67"/>
      <c r="GRE67"/>
      <c r="GRF67"/>
      <c r="GRG67"/>
      <c r="GRH67"/>
      <c r="GRI67"/>
      <c r="GRJ67"/>
      <c r="GRK67"/>
      <c r="GRL67"/>
      <c r="GRM67"/>
      <c r="GRN67"/>
      <c r="GRO67"/>
      <c r="GRP67"/>
      <c r="GRQ67"/>
      <c r="GRR67"/>
      <c r="GRS67"/>
      <c r="GRT67"/>
      <c r="GRU67"/>
      <c r="GRV67"/>
      <c r="GRW67"/>
      <c r="GRX67"/>
      <c r="GRY67"/>
      <c r="GRZ67"/>
      <c r="GSA67"/>
      <c r="GSB67"/>
      <c r="GSC67"/>
      <c r="GSD67"/>
      <c r="GSE67"/>
      <c r="GSF67"/>
      <c r="GSG67"/>
      <c r="GSH67"/>
      <c r="GSI67"/>
      <c r="GSJ67"/>
      <c r="GSK67"/>
      <c r="GSL67"/>
      <c r="GSM67"/>
      <c r="GSN67"/>
      <c r="GSO67"/>
      <c r="GSP67"/>
      <c r="GSQ67"/>
      <c r="GSR67"/>
      <c r="GSS67"/>
      <c r="GST67"/>
      <c r="GSU67"/>
      <c r="GSV67"/>
      <c r="GSW67"/>
      <c r="GSX67"/>
      <c r="GSY67"/>
      <c r="GSZ67"/>
      <c r="GTA67"/>
      <c r="GTB67"/>
      <c r="GTC67"/>
      <c r="GTD67"/>
      <c r="GTE67"/>
      <c r="GTF67"/>
      <c r="GTG67"/>
      <c r="GTH67"/>
      <c r="GTI67"/>
      <c r="GTJ67"/>
      <c r="GTK67"/>
      <c r="GTL67"/>
      <c r="GTM67"/>
      <c r="GTN67"/>
      <c r="GTO67"/>
      <c r="GTP67"/>
      <c r="GTQ67"/>
      <c r="GTR67"/>
      <c r="GTS67"/>
      <c r="GTT67"/>
      <c r="GTU67"/>
      <c r="GTV67"/>
      <c r="GTW67"/>
      <c r="GTX67"/>
      <c r="GTY67"/>
      <c r="GTZ67"/>
      <c r="GUA67"/>
      <c r="GUB67"/>
      <c r="GUC67"/>
      <c r="GUD67"/>
      <c r="GUE67"/>
      <c r="GUF67"/>
      <c r="GUG67"/>
      <c r="GUH67"/>
      <c r="GUI67"/>
      <c r="GUJ67"/>
      <c r="GUK67"/>
      <c r="GUL67"/>
      <c r="GUM67"/>
      <c r="GUN67"/>
      <c r="GUO67"/>
      <c r="GUP67"/>
      <c r="GUQ67"/>
      <c r="GUR67"/>
      <c r="GUS67"/>
      <c r="GUT67"/>
      <c r="GUU67"/>
      <c r="GUV67"/>
      <c r="GUW67"/>
      <c r="GUX67"/>
      <c r="GUY67"/>
      <c r="GUZ67"/>
      <c r="GVA67"/>
      <c r="GVB67"/>
      <c r="GVC67"/>
      <c r="GVD67"/>
      <c r="GVE67"/>
      <c r="GVF67"/>
      <c r="GVG67"/>
      <c r="GVH67"/>
      <c r="GVI67"/>
      <c r="GVJ67"/>
      <c r="GVK67"/>
      <c r="GVL67"/>
      <c r="GVM67"/>
      <c r="GVN67"/>
      <c r="GVO67"/>
      <c r="GVP67"/>
      <c r="GVQ67"/>
      <c r="GVR67"/>
      <c r="GVS67"/>
      <c r="GVT67"/>
      <c r="GVU67"/>
      <c r="GVV67"/>
      <c r="GVW67"/>
      <c r="GVX67"/>
      <c r="GVY67"/>
      <c r="GVZ67"/>
      <c r="GWA67"/>
      <c r="GWB67"/>
      <c r="GWC67"/>
      <c r="GWD67"/>
      <c r="GWE67"/>
      <c r="GWF67"/>
      <c r="GWG67"/>
      <c r="GWH67"/>
      <c r="GWI67"/>
      <c r="GWJ67"/>
      <c r="GWK67"/>
      <c r="GWL67"/>
      <c r="GWM67"/>
      <c r="GWN67"/>
      <c r="GWO67"/>
      <c r="GWP67"/>
      <c r="GWQ67"/>
      <c r="GWR67"/>
      <c r="GWS67"/>
      <c r="GWT67"/>
      <c r="GWU67"/>
      <c r="GWV67"/>
      <c r="GWW67"/>
      <c r="GWX67"/>
      <c r="GWY67"/>
      <c r="GWZ67"/>
      <c r="GXA67"/>
      <c r="GXB67"/>
      <c r="GXC67"/>
      <c r="GXD67"/>
      <c r="GXE67"/>
      <c r="GXF67"/>
      <c r="GXG67"/>
      <c r="GXH67"/>
      <c r="GXI67"/>
      <c r="GXJ67"/>
      <c r="GXK67"/>
      <c r="GXL67"/>
      <c r="GXM67"/>
      <c r="GXN67"/>
      <c r="GXO67"/>
      <c r="GXP67"/>
      <c r="GXQ67"/>
      <c r="GXR67"/>
      <c r="GXS67"/>
      <c r="GXT67"/>
      <c r="GXU67"/>
      <c r="GXV67"/>
      <c r="GXW67"/>
      <c r="GXX67"/>
      <c r="GXY67"/>
      <c r="GXZ67"/>
      <c r="GYA67"/>
      <c r="GYB67"/>
      <c r="GYC67"/>
      <c r="GYD67"/>
      <c r="GYE67"/>
      <c r="GYF67"/>
      <c r="GYG67"/>
      <c r="GYH67"/>
      <c r="GYI67"/>
      <c r="GYJ67"/>
      <c r="GYK67"/>
      <c r="GYL67"/>
      <c r="GYM67"/>
      <c r="GYN67"/>
      <c r="GYO67"/>
      <c r="GYP67"/>
      <c r="GYQ67"/>
      <c r="GYR67"/>
      <c r="GYS67"/>
      <c r="GYT67"/>
      <c r="GYU67"/>
      <c r="GYV67"/>
      <c r="GYW67"/>
      <c r="GYX67"/>
      <c r="GYY67"/>
      <c r="GYZ67"/>
      <c r="GZA67"/>
      <c r="GZB67"/>
      <c r="GZC67"/>
      <c r="GZD67"/>
      <c r="GZE67"/>
      <c r="GZF67"/>
      <c r="GZG67"/>
      <c r="GZH67"/>
      <c r="GZI67"/>
      <c r="GZJ67"/>
      <c r="GZK67"/>
      <c r="GZL67"/>
      <c r="GZM67"/>
      <c r="GZN67"/>
      <c r="GZO67"/>
      <c r="GZP67"/>
      <c r="GZQ67"/>
      <c r="GZR67"/>
      <c r="GZS67"/>
      <c r="GZT67"/>
      <c r="GZU67"/>
      <c r="GZV67"/>
      <c r="GZW67"/>
      <c r="GZX67"/>
      <c r="GZY67"/>
      <c r="GZZ67"/>
      <c r="HAA67"/>
      <c r="HAB67"/>
      <c r="HAC67"/>
      <c r="HAD67"/>
      <c r="HAE67"/>
      <c r="HAF67"/>
      <c r="HAG67"/>
      <c r="HAH67"/>
      <c r="HAI67"/>
      <c r="HAJ67"/>
      <c r="HAK67"/>
      <c r="HAL67"/>
      <c r="HAM67"/>
      <c r="HAN67"/>
      <c r="HAO67"/>
      <c r="HAP67"/>
      <c r="HAQ67"/>
      <c r="HAR67"/>
      <c r="HAS67"/>
      <c r="HAT67"/>
      <c r="HAU67"/>
      <c r="HAV67"/>
      <c r="HAW67"/>
      <c r="HAX67"/>
      <c r="HAY67"/>
      <c r="HAZ67"/>
      <c r="HBA67"/>
      <c r="HBB67"/>
      <c r="HBC67"/>
      <c r="HBD67"/>
      <c r="HBE67"/>
      <c r="HBF67"/>
      <c r="HBG67"/>
      <c r="HBH67"/>
      <c r="HBI67"/>
      <c r="HBJ67"/>
      <c r="HBK67"/>
      <c r="HBL67"/>
      <c r="HBM67"/>
      <c r="HBN67"/>
      <c r="HBO67"/>
      <c r="HBP67"/>
      <c r="HBQ67"/>
      <c r="HBR67"/>
      <c r="HBS67"/>
      <c r="HBT67"/>
      <c r="HBU67"/>
      <c r="HBV67"/>
      <c r="HBW67"/>
      <c r="HBX67"/>
      <c r="HBY67"/>
      <c r="HBZ67"/>
      <c r="HCA67"/>
      <c r="HCB67"/>
      <c r="HCC67"/>
      <c r="HCD67"/>
      <c r="HCE67"/>
      <c r="HCF67"/>
      <c r="HCG67"/>
      <c r="HCH67"/>
      <c r="HCI67"/>
      <c r="HCJ67"/>
      <c r="HCK67"/>
      <c r="HCL67"/>
      <c r="HCM67"/>
      <c r="HCN67"/>
      <c r="HCO67"/>
      <c r="HCP67"/>
      <c r="HCQ67"/>
      <c r="HCR67"/>
      <c r="HCS67"/>
      <c r="HCT67"/>
      <c r="HCU67"/>
      <c r="HCV67"/>
      <c r="HCW67"/>
      <c r="HCX67"/>
      <c r="HCY67"/>
      <c r="HCZ67"/>
      <c r="HDA67"/>
      <c r="HDB67"/>
      <c r="HDC67"/>
      <c r="HDD67"/>
      <c r="HDE67"/>
      <c r="HDF67"/>
      <c r="HDG67"/>
      <c r="HDH67"/>
      <c r="HDI67"/>
      <c r="HDJ67"/>
      <c r="HDK67"/>
      <c r="HDL67"/>
      <c r="HDM67"/>
      <c r="HDN67"/>
      <c r="HDO67"/>
      <c r="HDP67"/>
      <c r="HDQ67"/>
      <c r="HDR67"/>
      <c r="HDS67"/>
      <c r="HDT67"/>
      <c r="HDU67"/>
      <c r="HDV67"/>
      <c r="HDW67"/>
      <c r="HDX67"/>
      <c r="HDY67"/>
      <c r="HDZ67"/>
      <c r="HEA67"/>
      <c r="HEB67"/>
      <c r="HEC67"/>
      <c r="HED67"/>
      <c r="HEE67"/>
      <c r="HEF67"/>
      <c r="HEG67"/>
      <c r="HEH67"/>
      <c r="HEI67"/>
      <c r="HEJ67"/>
      <c r="HEK67"/>
      <c r="HEL67"/>
      <c r="HEM67"/>
      <c r="HEN67"/>
      <c r="HEO67"/>
      <c r="HEP67"/>
      <c r="HEQ67"/>
      <c r="HER67"/>
      <c r="HES67"/>
      <c r="HET67"/>
      <c r="HEU67"/>
      <c r="HEV67"/>
      <c r="HEW67"/>
      <c r="HEX67"/>
      <c r="HEY67"/>
      <c r="HEZ67"/>
      <c r="HFA67"/>
      <c r="HFB67"/>
      <c r="HFC67"/>
      <c r="HFD67"/>
      <c r="HFE67"/>
      <c r="HFF67"/>
      <c r="HFG67"/>
      <c r="HFH67"/>
      <c r="HFI67"/>
      <c r="HFJ67"/>
      <c r="HFK67"/>
      <c r="HFL67"/>
      <c r="HFM67"/>
      <c r="HFN67"/>
      <c r="HFO67"/>
      <c r="HFP67"/>
      <c r="HFQ67"/>
      <c r="HFR67"/>
      <c r="HFS67"/>
      <c r="HFT67"/>
      <c r="HFU67"/>
      <c r="HFV67"/>
      <c r="HFW67"/>
      <c r="HFX67"/>
      <c r="HFY67"/>
      <c r="HFZ67"/>
      <c r="HGA67"/>
      <c r="HGB67"/>
      <c r="HGC67"/>
      <c r="HGD67"/>
      <c r="HGE67"/>
      <c r="HGF67"/>
      <c r="HGG67"/>
      <c r="HGH67"/>
      <c r="HGI67"/>
      <c r="HGJ67"/>
      <c r="HGK67"/>
      <c r="HGL67"/>
      <c r="HGM67"/>
      <c r="HGN67"/>
      <c r="HGO67"/>
      <c r="HGP67"/>
      <c r="HGQ67"/>
      <c r="HGR67"/>
      <c r="HGS67"/>
      <c r="HGT67"/>
      <c r="HGU67"/>
      <c r="HGV67"/>
      <c r="HGW67"/>
      <c r="HGX67"/>
      <c r="HGY67"/>
      <c r="HGZ67"/>
      <c r="HHA67"/>
      <c r="HHB67"/>
      <c r="HHC67"/>
      <c r="HHD67"/>
      <c r="HHE67"/>
      <c r="HHF67"/>
      <c r="HHG67"/>
      <c r="HHH67"/>
      <c r="HHI67"/>
      <c r="HHJ67"/>
      <c r="HHK67"/>
      <c r="HHL67"/>
      <c r="HHM67"/>
      <c r="HHN67"/>
      <c r="HHO67"/>
      <c r="HHP67"/>
      <c r="HHQ67"/>
      <c r="HHR67"/>
      <c r="HHS67"/>
      <c r="HHT67"/>
      <c r="HHU67"/>
      <c r="HHV67"/>
      <c r="HHW67"/>
      <c r="HHX67"/>
      <c r="HHY67"/>
      <c r="HHZ67"/>
      <c r="HIA67"/>
      <c r="HIB67"/>
      <c r="HIC67"/>
      <c r="HID67"/>
      <c r="HIE67"/>
      <c r="HIF67"/>
      <c r="HIG67"/>
      <c r="HIH67"/>
      <c r="HII67"/>
      <c r="HIJ67"/>
      <c r="HIK67"/>
      <c r="HIL67"/>
      <c r="HIM67"/>
      <c r="HIN67"/>
      <c r="HIO67"/>
      <c r="HIP67"/>
      <c r="HIQ67"/>
      <c r="HIR67"/>
      <c r="HIS67"/>
      <c r="HIT67"/>
      <c r="HIU67"/>
      <c r="HIV67"/>
      <c r="HIW67"/>
      <c r="HIX67"/>
      <c r="HIY67"/>
      <c r="HIZ67"/>
      <c r="HJA67"/>
      <c r="HJB67"/>
      <c r="HJC67"/>
      <c r="HJD67"/>
      <c r="HJE67"/>
      <c r="HJF67"/>
      <c r="HJG67"/>
      <c r="HJH67"/>
      <c r="HJI67"/>
      <c r="HJJ67"/>
      <c r="HJK67"/>
      <c r="HJL67"/>
      <c r="HJM67"/>
      <c r="HJN67"/>
      <c r="HJO67"/>
      <c r="HJP67"/>
      <c r="HJQ67"/>
      <c r="HJR67"/>
      <c r="HJS67"/>
      <c r="HJT67"/>
      <c r="HJU67"/>
      <c r="HJV67"/>
      <c r="HJW67"/>
      <c r="HJX67"/>
      <c r="HJY67"/>
      <c r="HJZ67"/>
      <c r="HKA67"/>
      <c r="HKB67"/>
      <c r="HKC67"/>
      <c r="HKD67"/>
      <c r="HKE67"/>
      <c r="HKF67"/>
      <c r="HKG67"/>
      <c r="HKH67"/>
      <c r="HKI67"/>
      <c r="HKJ67"/>
      <c r="HKK67"/>
      <c r="HKL67"/>
      <c r="HKM67"/>
      <c r="HKN67"/>
      <c r="HKO67"/>
      <c r="HKP67"/>
      <c r="HKQ67"/>
      <c r="HKR67"/>
      <c r="HKS67"/>
      <c r="HKT67"/>
      <c r="HKU67"/>
      <c r="HKV67"/>
      <c r="HKW67"/>
      <c r="HKX67"/>
      <c r="HKY67"/>
      <c r="HKZ67"/>
      <c r="HLA67"/>
      <c r="HLB67"/>
      <c r="HLC67"/>
      <c r="HLD67"/>
      <c r="HLE67"/>
      <c r="HLF67"/>
      <c r="HLG67"/>
      <c r="HLH67"/>
      <c r="HLI67"/>
      <c r="HLJ67"/>
      <c r="HLK67"/>
      <c r="HLL67"/>
      <c r="HLM67"/>
      <c r="HLN67"/>
      <c r="HLO67"/>
      <c r="HLP67"/>
      <c r="HLQ67"/>
      <c r="HLR67"/>
      <c r="HLS67"/>
      <c r="HLT67"/>
      <c r="HLU67"/>
      <c r="HLV67"/>
      <c r="HLW67"/>
      <c r="HLX67"/>
      <c r="HLY67"/>
      <c r="HLZ67"/>
      <c r="HMA67"/>
      <c r="HMB67"/>
      <c r="HMC67"/>
      <c r="HMD67"/>
      <c r="HME67"/>
      <c r="HMF67"/>
      <c r="HMG67"/>
      <c r="HMH67"/>
      <c r="HMI67"/>
      <c r="HMJ67"/>
      <c r="HMK67"/>
      <c r="HML67"/>
      <c r="HMM67"/>
      <c r="HMN67"/>
      <c r="HMO67"/>
      <c r="HMP67"/>
      <c r="HMQ67"/>
      <c r="HMR67"/>
      <c r="HMS67"/>
      <c r="HMT67"/>
      <c r="HMU67"/>
      <c r="HMV67"/>
      <c r="HMW67"/>
      <c r="HMX67"/>
      <c r="HMY67"/>
      <c r="HMZ67"/>
      <c r="HNA67"/>
      <c r="HNB67"/>
      <c r="HNC67"/>
      <c r="HND67"/>
      <c r="HNE67"/>
      <c r="HNF67"/>
      <c r="HNG67"/>
      <c r="HNH67"/>
      <c r="HNI67"/>
      <c r="HNJ67"/>
      <c r="HNK67"/>
      <c r="HNL67"/>
      <c r="HNM67"/>
      <c r="HNN67"/>
      <c r="HNO67"/>
      <c r="HNP67"/>
      <c r="HNQ67"/>
      <c r="HNR67"/>
      <c r="HNS67"/>
      <c r="HNT67"/>
      <c r="HNU67"/>
      <c r="HNV67"/>
      <c r="HNW67"/>
      <c r="HNX67"/>
      <c r="HNY67"/>
      <c r="HNZ67"/>
      <c r="HOA67"/>
      <c r="HOB67"/>
      <c r="HOC67"/>
      <c r="HOD67"/>
      <c r="HOE67"/>
      <c r="HOF67"/>
      <c r="HOG67"/>
      <c r="HOH67"/>
      <c r="HOI67"/>
      <c r="HOJ67"/>
      <c r="HOK67"/>
      <c r="HOL67"/>
      <c r="HOM67"/>
      <c r="HON67"/>
      <c r="HOO67"/>
      <c r="HOP67"/>
      <c r="HOQ67"/>
      <c r="HOR67"/>
      <c r="HOS67"/>
      <c r="HOT67"/>
      <c r="HOU67"/>
      <c r="HOV67"/>
      <c r="HOW67"/>
      <c r="HOX67"/>
      <c r="HOY67"/>
      <c r="HOZ67"/>
      <c r="HPA67"/>
      <c r="HPB67"/>
      <c r="HPC67"/>
      <c r="HPD67"/>
      <c r="HPE67"/>
      <c r="HPF67"/>
      <c r="HPG67"/>
      <c r="HPH67"/>
      <c r="HPI67"/>
      <c r="HPJ67"/>
      <c r="HPK67"/>
      <c r="HPL67"/>
      <c r="HPM67"/>
      <c r="HPN67"/>
      <c r="HPO67"/>
      <c r="HPP67"/>
      <c r="HPQ67"/>
      <c r="HPR67"/>
      <c r="HPS67"/>
      <c r="HPT67"/>
      <c r="HPU67"/>
      <c r="HPV67"/>
      <c r="HPW67"/>
      <c r="HPX67"/>
      <c r="HPY67"/>
      <c r="HPZ67"/>
      <c r="HQA67"/>
      <c r="HQB67"/>
      <c r="HQC67"/>
      <c r="HQD67"/>
      <c r="HQE67"/>
      <c r="HQF67"/>
      <c r="HQG67"/>
      <c r="HQH67"/>
      <c r="HQI67"/>
      <c r="HQJ67"/>
      <c r="HQK67"/>
      <c r="HQL67"/>
      <c r="HQM67"/>
      <c r="HQN67"/>
      <c r="HQO67"/>
      <c r="HQP67"/>
      <c r="HQQ67"/>
      <c r="HQR67"/>
      <c r="HQS67"/>
      <c r="HQT67"/>
      <c r="HQU67"/>
      <c r="HQV67"/>
      <c r="HQW67"/>
      <c r="HQX67"/>
      <c r="HQY67"/>
      <c r="HQZ67"/>
      <c r="HRA67"/>
      <c r="HRB67"/>
      <c r="HRC67"/>
      <c r="HRD67"/>
      <c r="HRE67"/>
      <c r="HRF67"/>
      <c r="HRG67"/>
      <c r="HRH67"/>
      <c r="HRI67"/>
      <c r="HRJ67"/>
      <c r="HRK67"/>
      <c r="HRL67"/>
      <c r="HRM67"/>
      <c r="HRN67"/>
      <c r="HRO67"/>
      <c r="HRP67"/>
      <c r="HRQ67"/>
      <c r="HRR67"/>
      <c r="HRS67"/>
      <c r="HRT67"/>
      <c r="HRU67"/>
      <c r="HRV67"/>
      <c r="HRW67"/>
      <c r="HRX67"/>
      <c r="HRY67"/>
      <c r="HRZ67"/>
      <c r="HSA67"/>
      <c r="HSB67"/>
      <c r="HSC67"/>
      <c r="HSD67"/>
      <c r="HSE67"/>
      <c r="HSF67"/>
      <c r="HSG67"/>
      <c r="HSH67"/>
      <c r="HSI67"/>
      <c r="HSJ67"/>
      <c r="HSK67"/>
      <c r="HSL67"/>
      <c r="HSM67"/>
      <c r="HSN67"/>
      <c r="HSO67"/>
      <c r="HSP67"/>
      <c r="HSQ67"/>
      <c r="HSR67"/>
      <c r="HSS67"/>
      <c r="HST67"/>
      <c r="HSU67"/>
      <c r="HSV67"/>
      <c r="HSW67"/>
      <c r="HSX67"/>
      <c r="HSY67"/>
      <c r="HSZ67"/>
      <c r="HTA67"/>
      <c r="HTB67"/>
      <c r="HTC67"/>
      <c r="HTD67"/>
      <c r="HTE67"/>
      <c r="HTF67"/>
      <c r="HTG67"/>
      <c r="HTH67"/>
      <c r="HTI67"/>
      <c r="HTJ67"/>
      <c r="HTK67"/>
      <c r="HTL67"/>
      <c r="HTM67"/>
      <c r="HTN67"/>
      <c r="HTO67"/>
      <c r="HTP67"/>
      <c r="HTQ67"/>
      <c r="HTR67"/>
      <c r="HTS67"/>
      <c r="HTT67"/>
      <c r="HTU67"/>
      <c r="HTV67"/>
      <c r="HTW67"/>
      <c r="HTX67"/>
      <c r="HTY67"/>
      <c r="HTZ67"/>
      <c r="HUA67"/>
      <c r="HUB67"/>
      <c r="HUC67"/>
      <c r="HUD67"/>
      <c r="HUE67"/>
      <c r="HUF67"/>
      <c r="HUG67"/>
      <c r="HUH67"/>
      <c r="HUI67"/>
      <c r="HUJ67"/>
      <c r="HUK67"/>
      <c r="HUL67"/>
      <c r="HUM67"/>
      <c r="HUN67"/>
      <c r="HUO67"/>
      <c r="HUP67"/>
      <c r="HUQ67"/>
      <c r="HUR67"/>
      <c r="HUS67"/>
      <c r="HUT67"/>
      <c r="HUU67"/>
      <c r="HUV67"/>
      <c r="HUW67"/>
      <c r="HUX67"/>
      <c r="HUY67"/>
      <c r="HUZ67"/>
      <c r="HVA67"/>
      <c r="HVB67"/>
      <c r="HVC67"/>
      <c r="HVD67"/>
      <c r="HVE67"/>
      <c r="HVF67"/>
      <c r="HVG67"/>
      <c r="HVH67"/>
      <c r="HVI67"/>
      <c r="HVJ67"/>
      <c r="HVK67"/>
      <c r="HVL67"/>
      <c r="HVM67"/>
      <c r="HVN67"/>
      <c r="HVO67"/>
      <c r="HVP67"/>
      <c r="HVQ67"/>
      <c r="HVR67"/>
      <c r="HVS67"/>
      <c r="HVT67"/>
      <c r="HVU67"/>
      <c r="HVV67"/>
      <c r="HVW67"/>
      <c r="HVX67"/>
      <c r="HVY67"/>
      <c r="HVZ67"/>
      <c r="HWA67"/>
      <c r="HWB67"/>
      <c r="HWC67"/>
      <c r="HWD67"/>
      <c r="HWE67"/>
      <c r="HWF67"/>
      <c r="HWG67"/>
      <c r="HWH67"/>
      <c r="HWI67"/>
      <c r="HWJ67"/>
      <c r="HWK67"/>
      <c r="HWL67"/>
      <c r="HWM67"/>
      <c r="HWN67"/>
      <c r="HWO67"/>
      <c r="HWP67"/>
      <c r="HWQ67"/>
      <c r="HWR67"/>
      <c r="HWS67"/>
      <c r="HWT67"/>
      <c r="HWU67"/>
      <c r="HWV67"/>
      <c r="HWW67"/>
      <c r="HWX67"/>
      <c r="HWY67"/>
      <c r="HWZ67"/>
      <c r="HXA67"/>
      <c r="HXB67"/>
      <c r="HXC67"/>
      <c r="HXD67"/>
      <c r="HXE67"/>
      <c r="HXF67"/>
      <c r="HXG67"/>
      <c r="HXH67"/>
      <c r="HXI67"/>
      <c r="HXJ67"/>
      <c r="HXK67"/>
      <c r="HXL67"/>
      <c r="HXM67"/>
      <c r="HXN67"/>
      <c r="HXO67"/>
      <c r="HXP67"/>
      <c r="HXQ67"/>
      <c r="HXR67"/>
      <c r="HXS67"/>
      <c r="HXT67"/>
      <c r="HXU67"/>
      <c r="HXV67"/>
      <c r="HXW67"/>
      <c r="HXX67"/>
      <c r="HXY67"/>
      <c r="HXZ67"/>
      <c r="HYA67"/>
      <c r="HYB67"/>
      <c r="HYC67"/>
      <c r="HYD67"/>
      <c r="HYE67"/>
      <c r="HYF67"/>
      <c r="HYG67"/>
      <c r="HYH67"/>
      <c r="HYI67"/>
      <c r="HYJ67"/>
      <c r="HYK67"/>
      <c r="HYL67"/>
      <c r="HYM67"/>
      <c r="HYN67"/>
      <c r="HYO67"/>
      <c r="HYP67"/>
      <c r="HYQ67"/>
      <c r="HYR67"/>
      <c r="HYS67"/>
      <c r="HYT67"/>
      <c r="HYU67"/>
      <c r="HYV67"/>
      <c r="HYW67"/>
      <c r="HYX67"/>
      <c r="HYY67"/>
      <c r="HYZ67"/>
      <c r="HZA67"/>
      <c r="HZB67"/>
      <c r="HZC67"/>
      <c r="HZD67"/>
      <c r="HZE67"/>
      <c r="HZF67"/>
      <c r="HZG67"/>
      <c r="HZH67"/>
      <c r="HZI67"/>
      <c r="HZJ67"/>
      <c r="HZK67"/>
      <c r="HZL67"/>
      <c r="HZM67"/>
      <c r="HZN67"/>
      <c r="HZO67"/>
      <c r="HZP67"/>
      <c r="HZQ67"/>
      <c r="HZR67"/>
      <c r="HZS67"/>
      <c r="HZT67"/>
      <c r="HZU67"/>
      <c r="HZV67"/>
      <c r="HZW67"/>
      <c r="HZX67"/>
      <c r="HZY67"/>
      <c r="HZZ67"/>
      <c r="IAA67"/>
      <c r="IAB67"/>
      <c r="IAC67"/>
      <c r="IAD67"/>
      <c r="IAE67"/>
      <c r="IAF67"/>
      <c r="IAG67"/>
      <c r="IAH67"/>
      <c r="IAI67"/>
      <c r="IAJ67"/>
      <c r="IAK67"/>
      <c r="IAL67"/>
      <c r="IAM67"/>
      <c r="IAN67"/>
      <c r="IAO67"/>
      <c r="IAP67"/>
      <c r="IAQ67"/>
      <c r="IAR67"/>
      <c r="IAS67"/>
      <c r="IAT67"/>
      <c r="IAU67"/>
      <c r="IAV67"/>
      <c r="IAW67"/>
      <c r="IAX67"/>
      <c r="IAY67"/>
      <c r="IAZ67"/>
      <c r="IBA67"/>
      <c r="IBB67"/>
      <c r="IBC67"/>
      <c r="IBD67"/>
      <c r="IBE67"/>
      <c r="IBF67"/>
      <c r="IBG67"/>
      <c r="IBH67"/>
      <c r="IBI67"/>
      <c r="IBJ67"/>
      <c r="IBK67"/>
      <c r="IBL67"/>
      <c r="IBM67"/>
      <c r="IBN67"/>
      <c r="IBO67"/>
      <c r="IBP67"/>
      <c r="IBQ67"/>
      <c r="IBR67"/>
      <c r="IBS67"/>
      <c r="IBT67"/>
      <c r="IBU67"/>
      <c r="IBV67"/>
      <c r="IBW67"/>
      <c r="IBX67"/>
      <c r="IBY67"/>
      <c r="IBZ67"/>
      <c r="ICA67"/>
      <c r="ICB67"/>
      <c r="ICC67"/>
      <c r="ICD67"/>
      <c r="ICE67"/>
      <c r="ICF67"/>
      <c r="ICG67"/>
      <c r="ICH67"/>
      <c r="ICI67"/>
      <c r="ICJ67"/>
      <c r="ICK67"/>
      <c r="ICL67"/>
      <c r="ICM67"/>
      <c r="ICN67"/>
      <c r="ICO67"/>
      <c r="ICP67"/>
      <c r="ICQ67"/>
      <c r="ICR67"/>
      <c r="ICS67"/>
      <c r="ICT67"/>
      <c r="ICU67"/>
      <c r="ICV67"/>
      <c r="ICW67"/>
      <c r="ICX67"/>
      <c r="ICY67"/>
      <c r="ICZ67"/>
      <c r="IDA67"/>
      <c r="IDB67"/>
      <c r="IDC67"/>
      <c r="IDD67"/>
      <c r="IDE67"/>
      <c r="IDF67"/>
      <c r="IDG67"/>
      <c r="IDH67"/>
      <c r="IDI67"/>
      <c r="IDJ67"/>
      <c r="IDK67"/>
      <c r="IDL67"/>
      <c r="IDM67"/>
      <c r="IDN67"/>
      <c r="IDO67"/>
      <c r="IDP67"/>
      <c r="IDQ67"/>
      <c r="IDR67"/>
      <c r="IDS67"/>
      <c r="IDT67"/>
      <c r="IDU67"/>
      <c r="IDV67"/>
      <c r="IDW67"/>
      <c r="IDX67"/>
      <c r="IDY67"/>
      <c r="IDZ67"/>
      <c r="IEA67"/>
      <c r="IEB67"/>
      <c r="IEC67"/>
      <c r="IED67"/>
      <c r="IEE67"/>
      <c r="IEF67"/>
      <c r="IEG67"/>
      <c r="IEH67"/>
      <c r="IEI67"/>
      <c r="IEJ67"/>
      <c r="IEK67"/>
      <c r="IEL67"/>
      <c r="IEM67"/>
      <c r="IEN67"/>
      <c r="IEO67"/>
      <c r="IEP67"/>
      <c r="IEQ67"/>
      <c r="IER67"/>
      <c r="IES67"/>
      <c r="IET67"/>
      <c r="IEU67"/>
      <c r="IEV67"/>
      <c r="IEW67"/>
      <c r="IEX67"/>
      <c r="IEY67"/>
      <c r="IEZ67"/>
      <c r="IFA67"/>
      <c r="IFB67"/>
      <c r="IFC67"/>
      <c r="IFD67"/>
      <c r="IFE67"/>
      <c r="IFF67"/>
      <c r="IFG67"/>
      <c r="IFH67"/>
      <c r="IFI67"/>
      <c r="IFJ67"/>
      <c r="IFK67"/>
      <c r="IFL67"/>
      <c r="IFM67"/>
      <c r="IFN67"/>
      <c r="IFO67"/>
      <c r="IFP67"/>
      <c r="IFQ67"/>
      <c r="IFR67"/>
      <c r="IFS67"/>
      <c r="IFT67"/>
      <c r="IFU67"/>
      <c r="IFV67"/>
      <c r="IFW67"/>
      <c r="IFX67"/>
      <c r="IFY67"/>
      <c r="IFZ67"/>
      <c r="IGA67"/>
      <c r="IGB67"/>
      <c r="IGC67"/>
      <c r="IGD67"/>
      <c r="IGE67"/>
      <c r="IGF67"/>
      <c r="IGG67"/>
      <c r="IGH67"/>
      <c r="IGI67"/>
      <c r="IGJ67"/>
      <c r="IGK67"/>
      <c r="IGL67"/>
      <c r="IGM67"/>
      <c r="IGN67"/>
      <c r="IGO67"/>
      <c r="IGP67"/>
      <c r="IGQ67"/>
      <c r="IGR67"/>
      <c r="IGS67"/>
      <c r="IGT67"/>
      <c r="IGU67"/>
      <c r="IGV67"/>
      <c r="IGW67"/>
      <c r="IGX67"/>
      <c r="IGY67"/>
      <c r="IGZ67"/>
      <c r="IHA67"/>
      <c r="IHB67"/>
      <c r="IHC67"/>
      <c r="IHD67"/>
      <c r="IHE67"/>
      <c r="IHF67"/>
      <c r="IHG67"/>
      <c r="IHH67"/>
      <c r="IHI67"/>
      <c r="IHJ67"/>
      <c r="IHK67"/>
      <c r="IHL67"/>
      <c r="IHM67"/>
      <c r="IHN67"/>
      <c r="IHO67"/>
      <c r="IHP67"/>
      <c r="IHQ67"/>
      <c r="IHR67"/>
      <c r="IHS67"/>
      <c r="IHT67"/>
      <c r="IHU67"/>
      <c r="IHV67"/>
      <c r="IHW67"/>
      <c r="IHX67"/>
      <c r="IHY67"/>
      <c r="IHZ67"/>
      <c r="IIA67"/>
      <c r="IIB67"/>
      <c r="IIC67"/>
      <c r="IID67"/>
      <c r="IIE67"/>
      <c r="IIF67"/>
      <c r="IIG67"/>
      <c r="IIH67"/>
      <c r="III67"/>
      <c r="IIJ67"/>
      <c r="IIK67"/>
      <c r="IIL67"/>
      <c r="IIM67"/>
      <c r="IIN67"/>
      <c r="IIO67"/>
      <c r="IIP67"/>
      <c r="IIQ67"/>
      <c r="IIR67"/>
      <c r="IIS67"/>
      <c r="IIT67"/>
      <c r="IIU67"/>
      <c r="IIV67"/>
      <c r="IIW67"/>
      <c r="IIX67"/>
      <c r="IIY67"/>
      <c r="IIZ67"/>
      <c r="IJA67"/>
      <c r="IJB67"/>
      <c r="IJC67"/>
      <c r="IJD67"/>
      <c r="IJE67"/>
      <c r="IJF67"/>
      <c r="IJG67"/>
      <c r="IJH67"/>
      <c r="IJI67"/>
      <c r="IJJ67"/>
      <c r="IJK67"/>
      <c r="IJL67"/>
      <c r="IJM67"/>
      <c r="IJN67"/>
      <c r="IJO67"/>
      <c r="IJP67"/>
      <c r="IJQ67"/>
      <c r="IJR67"/>
      <c r="IJS67"/>
      <c r="IJT67"/>
      <c r="IJU67"/>
      <c r="IJV67"/>
      <c r="IJW67"/>
      <c r="IJX67"/>
      <c r="IJY67"/>
      <c r="IJZ67"/>
      <c r="IKA67"/>
      <c r="IKB67"/>
      <c r="IKC67"/>
      <c r="IKD67"/>
      <c r="IKE67"/>
      <c r="IKF67"/>
      <c r="IKG67"/>
      <c r="IKH67"/>
      <c r="IKI67"/>
      <c r="IKJ67"/>
      <c r="IKK67"/>
      <c r="IKL67"/>
      <c r="IKM67"/>
      <c r="IKN67"/>
      <c r="IKO67"/>
      <c r="IKP67"/>
      <c r="IKQ67"/>
      <c r="IKR67"/>
      <c r="IKS67"/>
      <c r="IKT67"/>
      <c r="IKU67"/>
      <c r="IKV67"/>
      <c r="IKW67"/>
      <c r="IKX67"/>
      <c r="IKY67"/>
      <c r="IKZ67"/>
      <c r="ILA67"/>
      <c r="ILB67"/>
      <c r="ILC67"/>
      <c r="ILD67"/>
      <c r="ILE67"/>
      <c r="ILF67"/>
      <c r="ILG67"/>
      <c r="ILH67"/>
      <c r="ILI67"/>
      <c r="ILJ67"/>
      <c r="ILK67"/>
      <c r="ILL67"/>
      <c r="ILM67"/>
      <c r="ILN67"/>
      <c r="ILO67"/>
      <c r="ILP67"/>
      <c r="ILQ67"/>
      <c r="ILR67"/>
      <c r="ILS67"/>
      <c r="ILT67"/>
      <c r="ILU67"/>
      <c r="ILV67"/>
      <c r="ILW67"/>
      <c r="ILX67"/>
      <c r="ILY67"/>
      <c r="ILZ67"/>
      <c r="IMA67"/>
      <c r="IMB67"/>
      <c r="IMC67"/>
      <c r="IMD67"/>
      <c r="IME67"/>
      <c r="IMF67"/>
      <c r="IMG67"/>
      <c r="IMH67"/>
      <c r="IMI67"/>
      <c r="IMJ67"/>
      <c r="IMK67"/>
      <c r="IML67"/>
      <c r="IMM67"/>
      <c r="IMN67"/>
      <c r="IMO67"/>
      <c r="IMP67"/>
      <c r="IMQ67"/>
      <c r="IMR67"/>
      <c r="IMS67"/>
      <c r="IMT67"/>
      <c r="IMU67"/>
      <c r="IMV67"/>
      <c r="IMW67"/>
      <c r="IMX67"/>
      <c r="IMY67"/>
      <c r="IMZ67"/>
      <c r="INA67"/>
      <c r="INB67"/>
      <c r="INC67"/>
      <c r="IND67"/>
      <c r="INE67"/>
      <c r="INF67"/>
      <c r="ING67"/>
      <c r="INH67"/>
      <c r="INI67"/>
      <c r="INJ67"/>
      <c r="INK67"/>
      <c r="INL67"/>
      <c r="INM67"/>
      <c r="INN67"/>
      <c r="INO67"/>
      <c r="INP67"/>
      <c r="INQ67"/>
      <c r="INR67"/>
      <c r="INS67"/>
      <c r="INT67"/>
      <c r="INU67"/>
      <c r="INV67"/>
      <c r="INW67"/>
      <c r="INX67"/>
      <c r="INY67"/>
      <c r="INZ67"/>
      <c r="IOA67"/>
      <c r="IOB67"/>
      <c r="IOC67"/>
      <c r="IOD67"/>
      <c r="IOE67"/>
      <c r="IOF67"/>
      <c r="IOG67"/>
      <c r="IOH67"/>
      <c r="IOI67"/>
      <c r="IOJ67"/>
      <c r="IOK67"/>
      <c r="IOL67"/>
      <c r="IOM67"/>
      <c r="ION67"/>
      <c r="IOO67"/>
      <c r="IOP67"/>
      <c r="IOQ67"/>
      <c r="IOR67"/>
      <c r="IOS67"/>
      <c r="IOT67"/>
      <c r="IOU67"/>
      <c r="IOV67"/>
      <c r="IOW67"/>
      <c r="IOX67"/>
      <c r="IOY67"/>
      <c r="IOZ67"/>
      <c r="IPA67"/>
      <c r="IPB67"/>
      <c r="IPC67"/>
      <c r="IPD67"/>
      <c r="IPE67"/>
      <c r="IPF67"/>
      <c r="IPG67"/>
      <c r="IPH67"/>
      <c r="IPI67"/>
      <c r="IPJ67"/>
      <c r="IPK67"/>
      <c r="IPL67"/>
      <c r="IPM67"/>
      <c r="IPN67"/>
      <c r="IPO67"/>
      <c r="IPP67"/>
      <c r="IPQ67"/>
      <c r="IPR67"/>
      <c r="IPS67"/>
      <c r="IPT67"/>
      <c r="IPU67"/>
      <c r="IPV67"/>
      <c r="IPW67"/>
      <c r="IPX67"/>
      <c r="IPY67"/>
      <c r="IPZ67"/>
      <c r="IQA67"/>
      <c r="IQB67"/>
      <c r="IQC67"/>
      <c r="IQD67"/>
      <c r="IQE67"/>
      <c r="IQF67"/>
      <c r="IQG67"/>
      <c r="IQH67"/>
      <c r="IQI67"/>
      <c r="IQJ67"/>
      <c r="IQK67"/>
      <c r="IQL67"/>
      <c r="IQM67"/>
      <c r="IQN67"/>
      <c r="IQO67"/>
      <c r="IQP67"/>
      <c r="IQQ67"/>
      <c r="IQR67"/>
      <c r="IQS67"/>
      <c r="IQT67"/>
      <c r="IQU67"/>
      <c r="IQV67"/>
      <c r="IQW67"/>
      <c r="IQX67"/>
      <c r="IQY67"/>
      <c r="IQZ67"/>
      <c r="IRA67"/>
      <c r="IRB67"/>
      <c r="IRC67"/>
      <c r="IRD67"/>
      <c r="IRE67"/>
      <c r="IRF67"/>
      <c r="IRG67"/>
      <c r="IRH67"/>
      <c r="IRI67"/>
      <c r="IRJ67"/>
      <c r="IRK67"/>
      <c r="IRL67"/>
      <c r="IRM67"/>
      <c r="IRN67"/>
      <c r="IRO67"/>
      <c r="IRP67"/>
      <c r="IRQ67"/>
      <c r="IRR67"/>
      <c r="IRS67"/>
      <c r="IRT67"/>
      <c r="IRU67"/>
      <c r="IRV67"/>
      <c r="IRW67"/>
      <c r="IRX67"/>
      <c r="IRY67"/>
      <c r="IRZ67"/>
      <c r="ISA67"/>
      <c r="ISB67"/>
      <c r="ISC67"/>
      <c r="ISD67"/>
      <c r="ISE67"/>
      <c r="ISF67"/>
      <c r="ISG67"/>
      <c r="ISH67"/>
      <c r="ISI67"/>
      <c r="ISJ67"/>
      <c r="ISK67"/>
      <c r="ISL67"/>
      <c r="ISM67"/>
      <c r="ISN67"/>
      <c r="ISO67"/>
      <c r="ISP67"/>
      <c r="ISQ67"/>
      <c r="ISR67"/>
      <c r="ISS67"/>
      <c r="IST67"/>
      <c r="ISU67"/>
      <c r="ISV67"/>
      <c r="ISW67"/>
      <c r="ISX67"/>
      <c r="ISY67"/>
      <c r="ISZ67"/>
      <c r="ITA67"/>
      <c r="ITB67"/>
      <c r="ITC67"/>
      <c r="ITD67"/>
      <c r="ITE67"/>
      <c r="ITF67"/>
      <c r="ITG67"/>
      <c r="ITH67"/>
      <c r="ITI67"/>
      <c r="ITJ67"/>
      <c r="ITK67"/>
      <c r="ITL67"/>
      <c r="ITM67"/>
      <c r="ITN67"/>
      <c r="ITO67"/>
      <c r="ITP67"/>
      <c r="ITQ67"/>
      <c r="ITR67"/>
      <c r="ITS67"/>
      <c r="ITT67"/>
      <c r="ITU67"/>
      <c r="ITV67"/>
      <c r="ITW67"/>
      <c r="ITX67"/>
      <c r="ITY67"/>
      <c r="ITZ67"/>
      <c r="IUA67"/>
      <c r="IUB67"/>
      <c r="IUC67"/>
      <c r="IUD67"/>
      <c r="IUE67"/>
      <c r="IUF67"/>
      <c r="IUG67"/>
      <c r="IUH67"/>
      <c r="IUI67"/>
      <c r="IUJ67"/>
      <c r="IUK67"/>
      <c r="IUL67"/>
      <c r="IUM67"/>
      <c r="IUN67"/>
      <c r="IUO67"/>
      <c r="IUP67"/>
      <c r="IUQ67"/>
      <c r="IUR67"/>
      <c r="IUS67"/>
      <c r="IUT67"/>
      <c r="IUU67"/>
      <c r="IUV67"/>
      <c r="IUW67"/>
      <c r="IUX67"/>
      <c r="IUY67"/>
      <c r="IUZ67"/>
      <c r="IVA67"/>
      <c r="IVB67"/>
      <c r="IVC67"/>
      <c r="IVD67"/>
      <c r="IVE67"/>
      <c r="IVF67"/>
      <c r="IVG67"/>
      <c r="IVH67"/>
      <c r="IVI67"/>
      <c r="IVJ67"/>
      <c r="IVK67"/>
      <c r="IVL67"/>
      <c r="IVM67"/>
      <c r="IVN67"/>
      <c r="IVO67"/>
      <c r="IVP67"/>
      <c r="IVQ67"/>
      <c r="IVR67"/>
      <c r="IVS67"/>
      <c r="IVT67"/>
      <c r="IVU67"/>
      <c r="IVV67"/>
      <c r="IVW67"/>
      <c r="IVX67"/>
      <c r="IVY67"/>
      <c r="IVZ67"/>
      <c r="IWA67"/>
      <c r="IWB67"/>
      <c r="IWC67"/>
      <c r="IWD67"/>
      <c r="IWE67"/>
      <c r="IWF67"/>
      <c r="IWG67"/>
      <c r="IWH67"/>
      <c r="IWI67"/>
      <c r="IWJ67"/>
      <c r="IWK67"/>
      <c r="IWL67"/>
      <c r="IWM67"/>
      <c r="IWN67"/>
      <c r="IWO67"/>
      <c r="IWP67"/>
      <c r="IWQ67"/>
      <c r="IWR67"/>
      <c r="IWS67"/>
      <c r="IWT67"/>
      <c r="IWU67"/>
      <c r="IWV67"/>
      <c r="IWW67"/>
      <c r="IWX67"/>
      <c r="IWY67"/>
      <c r="IWZ67"/>
      <c r="IXA67"/>
      <c r="IXB67"/>
      <c r="IXC67"/>
      <c r="IXD67"/>
      <c r="IXE67"/>
      <c r="IXF67"/>
      <c r="IXG67"/>
      <c r="IXH67"/>
      <c r="IXI67"/>
      <c r="IXJ67"/>
      <c r="IXK67"/>
      <c r="IXL67"/>
      <c r="IXM67"/>
      <c r="IXN67"/>
      <c r="IXO67"/>
      <c r="IXP67"/>
      <c r="IXQ67"/>
      <c r="IXR67"/>
      <c r="IXS67"/>
      <c r="IXT67"/>
      <c r="IXU67"/>
      <c r="IXV67"/>
      <c r="IXW67"/>
      <c r="IXX67"/>
      <c r="IXY67"/>
      <c r="IXZ67"/>
      <c r="IYA67"/>
      <c r="IYB67"/>
      <c r="IYC67"/>
      <c r="IYD67"/>
      <c r="IYE67"/>
      <c r="IYF67"/>
      <c r="IYG67"/>
      <c r="IYH67"/>
      <c r="IYI67"/>
      <c r="IYJ67"/>
      <c r="IYK67"/>
      <c r="IYL67"/>
      <c r="IYM67"/>
      <c r="IYN67"/>
      <c r="IYO67"/>
      <c r="IYP67"/>
      <c r="IYQ67"/>
      <c r="IYR67"/>
      <c r="IYS67"/>
      <c r="IYT67"/>
      <c r="IYU67"/>
      <c r="IYV67"/>
      <c r="IYW67"/>
      <c r="IYX67"/>
      <c r="IYY67"/>
      <c r="IYZ67"/>
      <c r="IZA67"/>
      <c r="IZB67"/>
      <c r="IZC67"/>
      <c r="IZD67"/>
      <c r="IZE67"/>
      <c r="IZF67"/>
      <c r="IZG67"/>
      <c r="IZH67"/>
      <c r="IZI67"/>
      <c r="IZJ67"/>
      <c r="IZK67"/>
      <c r="IZL67"/>
      <c r="IZM67"/>
      <c r="IZN67"/>
      <c r="IZO67"/>
      <c r="IZP67"/>
      <c r="IZQ67"/>
      <c r="IZR67"/>
      <c r="IZS67"/>
      <c r="IZT67"/>
      <c r="IZU67"/>
      <c r="IZV67"/>
      <c r="IZW67"/>
      <c r="IZX67"/>
      <c r="IZY67"/>
      <c r="IZZ67"/>
      <c r="JAA67"/>
      <c r="JAB67"/>
      <c r="JAC67"/>
      <c r="JAD67"/>
      <c r="JAE67"/>
      <c r="JAF67"/>
      <c r="JAG67"/>
      <c r="JAH67"/>
      <c r="JAI67"/>
      <c r="JAJ67"/>
      <c r="JAK67"/>
      <c r="JAL67"/>
      <c r="JAM67"/>
      <c r="JAN67"/>
      <c r="JAO67"/>
      <c r="JAP67"/>
      <c r="JAQ67"/>
      <c r="JAR67"/>
      <c r="JAS67"/>
      <c r="JAT67"/>
      <c r="JAU67"/>
      <c r="JAV67"/>
      <c r="JAW67"/>
      <c r="JAX67"/>
      <c r="JAY67"/>
      <c r="JAZ67"/>
      <c r="JBA67"/>
      <c r="JBB67"/>
      <c r="JBC67"/>
      <c r="JBD67"/>
      <c r="JBE67"/>
      <c r="JBF67"/>
      <c r="JBG67"/>
      <c r="JBH67"/>
      <c r="JBI67"/>
      <c r="JBJ67"/>
      <c r="JBK67"/>
      <c r="JBL67"/>
      <c r="JBM67"/>
      <c r="JBN67"/>
      <c r="JBO67"/>
      <c r="JBP67"/>
      <c r="JBQ67"/>
      <c r="JBR67"/>
      <c r="JBS67"/>
      <c r="JBT67"/>
      <c r="JBU67"/>
      <c r="JBV67"/>
      <c r="JBW67"/>
      <c r="JBX67"/>
      <c r="JBY67"/>
      <c r="JBZ67"/>
      <c r="JCA67"/>
      <c r="JCB67"/>
      <c r="JCC67"/>
      <c r="JCD67"/>
      <c r="JCE67"/>
      <c r="JCF67"/>
      <c r="JCG67"/>
      <c r="JCH67"/>
      <c r="JCI67"/>
      <c r="JCJ67"/>
      <c r="JCK67"/>
      <c r="JCL67"/>
      <c r="JCM67"/>
      <c r="JCN67"/>
      <c r="JCO67"/>
      <c r="JCP67"/>
      <c r="JCQ67"/>
      <c r="JCR67"/>
      <c r="JCS67"/>
      <c r="JCT67"/>
      <c r="JCU67"/>
      <c r="JCV67"/>
      <c r="JCW67"/>
      <c r="JCX67"/>
      <c r="JCY67"/>
      <c r="JCZ67"/>
      <c r="JDA67"/>
      <c r="JDB67"/>
      <c r="JDC67"/>
      <c r="JDD67"/>
      <c r="JDE67"/>
      <c r="JDF67"/>
      <c r="JDG67"/>
      <c r="JDH67"/>
      <c r="JDI67"/>
      <c r="JDJ67"/>
      <c r="JDK67"/>
      <c r="JDL67"/>
      <c r="JDM67"/>
      <c r="JDN67"/>
      <c r="JDO67"/>
      <c r="JDP67"/>
      <c r="JDQ67"/>
      <c r="JDR67"/>
      <c r="JDS67"/>
      <c r="JDT67"/>
      <c r="JDU67"/>
      <c r="JDV67"/>
      <c r="JDW67"/>
      <c r="JDX67"/>
      <c r="JDY67"/>
      <c r="JDZ67"/>
      <c r="JEA67"/>
      <c r="JEB67"/>
      <c r="JEC67"/>
      <c r="JED67"/>
      <c r="JEE67"/>
      <c r="JEF67"/>
      <c r="JEG67"/>
      <c r="JEH67"/>
      <c r="JEI67"/>
      <c r="JEJ67"/>
      <c r="JEK67"/>
      <c r="JEL67"/>
      <c r="JEM67"/>
      <c r="JEN67"/>
      <c r="JEO67"/>
      <c r="JEP67"/>
      <c r="JEQ67"/>
      <c r="JER67"/>
      <c r="JES67"/>
      <c r="JET67"/>
      <c r="JEU67"/>
      <c r="JEV67"/>
      <c r="JEW67"/>
      <c r="JEX67"/>
      <c r="JEY67"/>
      <c r="JEZ67"/>
      <c r="JFA67"/>
      <c r="JFB67"/>
      <c r="JFC67"/>
      <c r="JFD67"/>
      <c r="JFE67"/>
      <c r="JFF67"/>
      <c r="JFG67"/>
      <c r="JFH67"/>
      <c r="JFI67"/>
      <c r="JFJ67"/>
      <c r="JFK67"/>
      <c r="JFL67"/>
      <c r="JFM67"/>
      <c r="JFN67"/>
      <c r="JFO67"/>
      <c r="JFP67"/>
      <c r="JFQ67"/>
      <c r="JFR67"/>
      <c r="JFS67"/>
      <c r="JFT67"/>
      <c r="JFU67"/>
      <c r="JFV67"/>
      <c r="JFW67"/>
      <c r="JFX67"/>
      <c r="JFY67"/>
      <c r="JFZ67"/>
      <c r="JGA67"/>
      <c r="JGB67"/>
      <c r="JGC67"/>
      <c r="JGD67"/>
      <c r="JGE67"/>
      <c r="JGF67"/>
      <c r="JGG67"/>
      <c r="JGH67"/>
      <c r="JGI67"/>
      <c r="JGJ67"/>
      <c r="JGK67"/>
      <c r="JGL67"/>
      <c r="JGM67"/>
      <c r="JGN67"/>
      <c r="JGO67"/>
      <c r="JGP67"/>
      <c r="JGQ67"/>
      <c r="JGR67"/>
      <c r="JGS67"/>
      <c r="JGT67"/>
      <c r="JGU67"/>
      <c r="JGV67"/>
      <c r="JGW67"/>
      <c r="JGX67"/>
      <c r="JGY67"/>
      <c r="JGZ67"/>
      <c r="JHA67"/>
      <c r="JHB67"/>
      <c r="JHC67"/>
      <c r="JHD67"/>
      <c r="JHE67"/>
      <c r="JHF67"/>
      <c r="JHG67"/>
      <c r="JHH67"/>
      <c r="JHI67"/>
      <c r="JHJ67"/>
      <c r="JHK67"/>
      <c r="JHL67"/>
      <c r="JHM67"/>
      <c r="JHN67"/>
      <c r="JHO67"/>
      <c r="JHP67"/>
      <c r="JHQ67"/>
      <c r="JHR67"/>
      <c r="JHS67"/>
      <c r="JHT67"/>
      <c r="JHU67"/>
      <c r="JHV67"/>
      <c r="JHW67"/>
      <c r="JHX67"/>
      <c r="JHY67"/>
      <c r="JHZ67"/>
      <c r="JIA67"/>
      <c r="JIB67"/>
      <c r="JIC67"/>
      <c r="JID67"/>
      <c r="JIE67"/>
      <c r="JIF67"/>
      <c r="JIG67"/>
      <c r="JIH67"/>
      <c r="JII67"/>
      <c r="JIJ67"/>
      <c r="JIK67"/>
      <c r="JIL67"/>
      <c r="JIM67"/>
      <c r="JIN67"/>
      <c r="JIO67"/>
      <c r="JIP67"/>
      <c r="JIQ67"/>
      <c r="JIR67"/>
      <c r="JIS67"/>
      <c r="JIT67"/>
      <c r="JIU67"/>
      <c r="JIV67"/>
      <c r="JIW67"/>
      <c r="JIX67"/>
      <c r="JIY67"/>
      <c r="JIZ67"/>
      <c r="JJA67"/>
      <c r="JJB67"/>
      <c r="JJC67"/>
      <c r="JJD67"/>
      <c r="JJE67"/>
      <c r="JJF67"/>
      <c r="JJG67"/>
      <c r="JJH67"/>
      <c r="JJI67"/>
      <c r="JJJ67"/>
      <c r="JJK67"/>
      <c r="JJL67"/>
      <c r="JJM67"/>
      <c r="JJN67"/>
      <c r="JJO67"/>
      <c r="JJP67"/>
      <c r="JJQ67"/>
      <c r="JJR67"/>
      <c r="JJS67"/>
      <c r="JJT67"/>
      <c r="JJU67"/>
      <c r="JJV67"/>
      <c r="JJW67"/>
      <c r="JJX67"/>
      <c r="JJY67"/>
      <c r="JJZ67"/>
      <c r="JKA67"/>
      <c r="JKB67"/>
      <c r="JKC67"/>
      <c r="JKD67"/>
      <c r="JKE67"/>
      <c r="JKF67"/>
      <c r="JKG67"/>
      <c r="JKH67"/>
      <c r="JKI67"/>
      <c r="JKJ67"/>
      <c r="JKK67"/>
      <c r="JKL67"/>
      <c r="JKM67"/>
      <c r="JKN67"/>
      <c r="JKO67"/>
      <c r="JKP67"/>
      <c r="JKQ67"/>
      <c r="JKR67"/>
      <c r="JKS67"/>
      <c r="JKT67"/>
      <c r="JKU67"/>
      <c r="JKV67"/>
      <c r="JKW67"/>
      <c r="JKX67"/>
      <c r="JKY67"/>
      <c r="JKZ67"/>
      <c r="JLA67"/>
      <c r="JLB67"/>
      <c r="JLC67"/>
      <c r="JLD67"/>
      <c r="JLE67"/>
      <c r="JLF67"/>
      <c r="JLG67"/>
      <c r="JLH67"/>
      <c r="JLI67"/>
      <c r="JLJ67"/>
      <c r="JLK67"/>
      <c r="JLL67"/>
      <c r="JLM67"/>
      <c r="JLN67"/>
      <c r="JLO67"/>
      <c r="JLP67"/>
      <c r="JLQ67"/>
      <c r="JLR67"/>
      <c r="JLS67"/>
      <c r="JLT67"/>
      <c r="JLU67"/>
      <c r="JLV67"/>
      <c r="JLW67"/>
      <c r="JLX67"/>
      <c r="JLY67"/>
      <c r="JLZ67"/>
      <c r="JMA67"/>
      <c r="JMB67"/>
      <c r="JMC67"/>
      <c r="JMD67"/>
      <c r="JME67"/>
      <c r="JMF67"/>
      <c r="JMG67"/>
      <c r="JMH67"/>
      <c r="JMI67"/>
      <c r="JMJ67"/>
      <c r="JMK67"/>
      <c r="JML67"/>
      <c r="JMM67"/>
      <c r="JMN67"/>
      <c r="JMO67"/>
      <c r="JMP67"/>
      <c r="JMQ67"/>
      <c r="JMR67"/>
      <c r="JMS67"/>
      <c r="JMT67"/>
      <c r="JMU67"/>
      <c r="JMV67"/>
      <c r="JMW67"/>
      <c r="JMX67"/>
      <c r="JMY67"/>
      <c r="JMZ67"/>
      <c r="JNA67"/>
      <c r="JNB67"/>
      <c r="JNC67"/>
      <c r="JND67"/>
      <c r="JNE67"/>
      <c r="JNF67"/>
      <c r="JNG67"/>
      <c r="JNH67"/>
      <c r="JNI67"/>
      <c r="JNJ67"/>
      <c r="JNK67"/>
      <c r="JNL67"/>
      <c r="JNM67"/>
      <c r="JNN67"/>
      <c r="JNO67"/>
      <c r="JNP67"/>
      <c r="JNQ67"/>
      <c r="JNR67"/>
      <c r="JNS67"/>
      <c r="JNT67"/>
      <c r="JNU67"/>
      <c r="JNV67"/>
      <c r="JNW67"/>
      <c r="JNX67"/>
      <c r="JNY67"/>
      <c r="JNZ67"/>
      <c r="JOA67"/>
      <c r="JOB67"/>
      <c r="JOC67"/>
      <c r="JOD67"/>
      <c r="JOE67"/>
      <c r="JOF67"/>
      <c r="JOG67"/>
      <c r="JOH67"/>
      <c r="JOI67"/>
      <c r="JOJ67"/>
      <c r="JOK67"/>
      <c r="JOL67"/>
      <c r="JOM67"/>
      <c r="JON67"/>
      <c r="JOO67"/>
      <c r="JOP67"/>
      <c r="JOQ67"/>
      <c r="JOR67"/>
      <c r="JOS67"/>
      <c r="JOT67"/>
      <c r="JOU67"/>
      <c r="JOV67"/>
      <c r="JOW67"/>
      <c r="JOX67"/>
      <c r="JOY67"/>
      <c r="JOZ67"/>
      <c r="JPA67"/>
      <c r="JPB67"/>
      <c r="JPC67"/>
      <c r="JPD67"/>
      <c r="JPE67"/>
      <c r="JPF67"/>
      <c r="JPG67"/>
      <c r="JPH67"/>
      <c r="JPI67"/>
      <c r="JPJ67"/>
      <c r="JPK67"/>
      <c r="JPL67"/>
      <c r="JPM67"/>
      <c r="JPN67"/>
      <c r="JPO67"/>
      <c r="JPP67"/>
      <c r="JPQ67"/>
      <c r="JPR67"/>
      <c r="JPS67"/>
      <c r="JPT67"/>
      <c r="JPU67"/>
      <c r="JPV67"/>
      <c r="JPW67"/>
      <c r="JPX67"/>
      <c r="JPY67"/>
      <c r="JPZ67"/>
      <c r="JQA67"/>
      <c r="JQB67"/>
      <c r="JQC67"/>
      <c r="JQD67"/>
      <c r="JQE67"/>
      <c r="JQF67"/>
      <c r="JQG67"/>
      <c r="JQH67"/>
      <c r="JQI67"/>
      <c r="JQJ67"/>
      <c r="JQK67"/>
      <c r="JQL67"/>
      <c r="JQM67"/>
      <c r="JQN67"/>
      <c r="JQO67"/>
      <c r="JQP67"/>
      <c r="JQQ67"/>
      <c r="JQR67"/>
      <c r="JQS67"/>
      <c r="JQT67"/>
      <c r="JQU67"/>
      <c r="JQV67"/>
      <c r="JQW67"/>
      <c r="JQX67"/>
      <c r="JQY67"/>
      <c r="JQZ67"/>
      <c r="JRA67"/>
      <c r="JRB67"/>
      <c r="JRC67"/>
      <c r="JRD67"/>
      <c r="JRE67"/>
      <c r="JRF67"/>
      <c r="JRG67"/>
      <c r="JRH67"/>
      <c r="JRI67"/>
      <c r="JRJ67"/>
      <c r="JRK67"/>
      <c r="JRL67"/>
      <c r="JRM67"/>
      <c r="JRN67"/>
      <c r="JRO67"/>
      <c r="JRP67"/>
      <c r="JRQ67"/>
      <c r="JRR67"/>
      <c r="JRS67"/>
      <c r="JRT67"/>
      <c r="JRU67"/>
      <c r="JRV67"/>
      <c r="JRW67"/>
      <c r="JRX67"/>
      <c r="JRY67"/>
      <c r="JRZ67"/>
      <c r="JSA67"/>
      <c r="JSB67"/>
      <c r="JSC67"/>
      <c r="JSD67"/>
      <c r="JSE67"/>
      <c r="JSF67"/>
      <c r="JSG67"/>
      <c r="JSH67"/>
      <c r="JSI67"/>
      <c r="JSJ67"/>
      <c r="JSK67"/>
      <c r="JSL67"/>
      <c r="JSM67"/>
      <c r="JSN67"/>
      <c r="JSO67"/>
      <c r="JSP67"/>
      <c r="JSQ67"/>
      <c r="JSR67"/>
      <c r="JSS67"/>
      <c r="JST67"/>
      <c r="JSU67"/>
      <c r="JSV67"/>
      <c r="JSW67"/>
      <c r="JSX67"/>
      <c r="JSY67"/>
      <c r="JSZ67"/>
      <c r="JTA67"/>
      <c r="JTB67"/>
      <c r="JTC67"/>
      <c r="JTD67"/>
      <c r="JTE67"/>
      <c r="JTF67"/>
      <c r="JTG67"/>
      <c r="JTH67"/>
      <c r="JTI67"/>
      <c r="JTJ67"/>
      <c r="JTK67"/>
      <c r="JTL67"/>
      <c r="JTM67"/>
      <c r="JTN67"/>
      <c r="JTO67"/>
      <c r="JTP67"/>
      <c r="JTQ67"/>
      <c r="JTR67"/>
      <c r="JTS67"/>
      <c r="JTT67"/>
      <c r="JTU67"/>
      <c r="JTV67"/>
      <c r="JTW67"/>
      <c r="JTX67"/>
      <c r="JTY67"/>
      <c r="JTZ67"/>
      <c r="JUA67"/>
      <c r="JUB67"/>
      <c r="JUC67"/>
      <c r="JUD67"/>
      <c r="JUE67"/>
      <c r="JUF67"/>
      <c r="JUG67"/>
      <c r="JUH67"/>
      <c r="JUI67"/>
      <c r="JUJ67"/>
      <c r="JUK67"/>
      <c r="JUL67"/>
      <c r="JUM67"/>
      <c r="JUN67"/>
      <c r="JUO67"/>
      <c r="JUP67"/>
      <c r="JUQ67"/>
      <c r="JUR67"/>
      <c r="JUS67"/>
      <c r="JUT67"/>
      <c r="JUU67"/>
      <c r="JUV67"/>
      <c r="JUW67"/>
      <c r="JUX67"/>
      <c r="JUY67"/>
      <c r="JUZ67"/>
      <c r="JVA67"/>
      <c r="JVB67"/>
      <c r="JVC67"/>
      <c r="JVD67"/>
      <c r="JVE67"/>
      <c r="JVF67"/>
      <c r="JVG67"/>
      <c r="JVH67"/>
      <c r="JVI67"/>
      <c r="JVJ67"/>
      <c r="JVK67"/>
      <c r="JVL67"/>
      <c r="JVM67"/>
      <c r="JVN67"/>
      <c r="JVO67"/>
      <c r="JVP67"/>
      <c r="JVQ67"/>
      <c r="JVR67"/>
      <c r="JVS67"/>
      <c r="JVT67"/>
      <c r="JVU67"/>
      <c r="JVV67"/>
      <c r="JVW67"/>
      <c r="JVX67"/>
      <c r="JVY67"/>
      <c r="JVZ67"/>
      <c r="JWA67"/>
      <c r="JWB67"/>
      <c r="JWC67"/>
      <c r="JWD67"/>
      <c r="JWE67"/>
      <c r="JWF67"/>
      <c r="JWG67"/>
      <c r="JWH67"/>
      <c r="JWI67"/>
      <c r="JWJ67"/>
      <c r="JWK67"/>
      <c r="JWL67"/>
      <c r="JWM67"/>
      <c r="JWN67"/>
      <c r="JWO67"/>
      <c r="JWP67"/>
      <c r="JWQ67"/>
      <c r="JWR67"/>
      <c r="JWS67"/>
      <c r="JWT67"/>
      <c r="JWU67"/>
      <c r="JWV67"/>
      <c r="JWW67"/>
      <c r="JWX67"/>
      <c r="JWY67"/>
      <c r="JWZ67"/>
      <c r="JXA67"/>
      <c r="JXB67"/>
      <c r="JXC67"/>
      <c r="JXD67"/>
      <c r="JXE67"/>
      <c r="JXF67"/>
      <c r="JXG67"/>
      <c r="JXH67"/>
      <c r="JXI67"/>
      <c r="JXJ67"/>
      <c r="JXK67"/>
      <c r="JXL67"/>
      <c r="JXM67"/>
      <c r="JXN67"/>
      <c r="JXO67"/>
      <c r="JXP67"/>
      <c r="JXQ67"/>
      <c r="JXR67"/>
      <c r="JXS67"/>
      <c r="JXT67"/>
      <c r="JXU67"/>
      <c r="JXV67"/>
      <c r="JXW67"/>
      <c r="JXX67"/>
      <c r="JXY67"/>
      <c r="JXZ67"/>
      <c r="JYA67"/>
      <c r="JYB67"/>
      <c r="JYC67"/>
      <c r="JYD67"/>
      <c r="JYE67"/>
      <c r="JYF67"/>
      <c r="JYG67"/>
      <c r="JYH67"/>
      <c r="JYI67"/>
      <c r="JYJ67"/>
      <c r="JYK67"/>
      <c r="JYL67"/>
      <c r="JYM67"/>
      <c r="JYN67"/>
      <c r="JYO67"/>
      <c r="JYP67"/>
      <c r="JYQ67"/>
      <c r="JYR67"/>
      <c r="JYS67"/>
      <c r="JYT67"/>
      <c r="JYU67"/>
      <c r="JYV67"/>
      <c r="JYW67"/>
      <c r="JYX67"/>
      <c r="JYY67"/>
      <c r="JYZ67"/>
      <c r="JZA67"/>
      <c r="JZB67"/>
      <c r="JZC67"/>
      <c r="JZD67"/>
      <c r="JZE67"/>
      <c r="JZF67"/>
      <c r="JZG67"/>
      <c r="JZH67"/>
      <c r="JZI67"/>
      <c r="JZJ67"/>
      <c r="JZK67"/>
      <c r="JZL67"/>
      <c r="JZM67"/>
      <c r="JZN67"/>
      <c r="JZO67"/>
      <c r="JZP67"/>
      <c r="JZQ67"/>
      <c r="JZR67"/>
      <c r="JZS67"/>
      <c r="JZT67"/>
      <c r="JZU67"/>
      <c r="JZV67"/>
      <c r="JZW67"/>
      <c r="JZX67"/>
      <c r="JZY67"/>
      <c r="JZZ67"/>
      <c r="KAA67"/>
      <c r="KAB67"/>
      <c r="KAC67"/>
      <c r="KAD67"/>
      <c r="KAE67"/>
      <c r="KAF67"/>
      <c r="KAG67"/>
      <c r="KAH67"/>
      <c r="KAI67"/>
      <c r="KAJ67"/>
      <c r="KAK67"/>
      <c r="KAL67"/>
      <c r="KAM67"/>
      <c r="KAN67"/>
      <c r="KAO67"/>
      <c r="KAP67"/>
      <c r="KAQ67"/>
      <c r="KAR67"/>
      <c r="KAS67"/>
      <c r="KAT67"/>
      <c r="KAU67"/>
      <c r="KAV67"/>
      <c r="KAW67"/>
      <c r="KAX67"/>
      <c r="KAY67"/>
      <c r="KAZ67"/>
      <c r="KBA67"/>
      <c r="KBB67"/>
      <c r="KBC67"/>
      <c r="KBD67"/>
      <c r="KBE67"/>
      <c r="KBF67"/>
      <c r="KBG67"/>
      <c r="KBH67"/>
      <c r="KBI67"/>
      <c r="KBJ67"/>
      <c r="KBK67"/>
      <c r="KBL67"/>
      <c r="KBM67"/>
      <c r="KBN67"/>
      <c r="KBO67"/>
      <c r="KBP67"/>
      <c r="KBQ67"/>
      <c r="KBR67"/>
      <c r="KBS67"/>
      <c r="KBT67"/>
      <c r="KBU67"/>
      <c r="KBV67"/>
      <c r="KBW67"/>
      <c r="KBX67"/>
      <c r="KBY67"/>
      <c r="KBZ67"/>
      <c r="KCA67"/>
      <c r="KCB67"/>
      <c r="KCC67"/>
      <c r="KCD67"/>
      <c r="KCE67"/>
      <c r="KCF67"/>
      <c r="KCG67"/>
      <c r="KCH67"/>
      <c r="KCI67"/>
      <c r="KCJ67"/>
      <c r="KCK67"/>
      <c r="KCL67"/>
      <c r="KCM67"/>
      <c r="KCN67"/>
      <c r="KCO67"/>
      <c r="KCP67"/>
      <c r="KCQ67"/>
      <c r="KCR67"/>
      <c r="KCS67"/>
      <c r="KCT67"/>
      <c r="KCU67"/>
      <c r="KCV67"/>
      <c r="KCW67"/>
      <c r="KCX67"/>
      <c r="KCY67"/>
      <c r="KCZ67"/>
      <c r="KDA67"/>
      <c r="KDB67"/>
      <c r="KDC67"/>
      <c r="KDD67"/>
      <c r="KDE67"/>
      <c r="KDF67"/>
      <c r="KDG67"/>
      <c r="KDH67"/>
      <c r="KDI67"/>
      <c r="KDJ67"/>
      <c r="KDK67"/>
      <c r="KDL67"/>
      <c r="KDM67"/>
      <c r="KDN67"/>
      <c r="KDO67"/>
      <c r="KDP67"/>
      <c r="KDQ67"/>
      <c r="KDR67"/>
      <c r="KDS67"/>
      <c r="KDT67"/>
      <c r="KDU67"/>
      <c r="KDV67"/>
      <c r="KDW67"/>
      <c r="KDX67"/>
      <c r="KDY67"/>
      <c r="KDZ67"/>
      <c r="KEA67"/>
      <c r="KEB67"/>
      <c r="KEC67"/>
      <c r="KED67"/>
      <c r="KEE67"/>
      <c r="KEF67"/>
      <c r="KEG67"/>
      <c r="KEH67"/>
      <c r="KEI67"/>
      <c r="KEJ67"/>
      <c r="KEK67"/>
      <c r="KEL67"/>
      <c r="KEM67"/>
      <c r="KEN67"/>
      <c r="KEO67"/>
      <c r="KEP67"/>
      <c r="KEQ67"/>
      <c r="KER67"/>
      <c r="KES67"/>
      <c r="KET67"/>
      <c r="KEU67"/>
      <c r="KEV67"/>
      <c r="KEW67"/>
      <c r="KEX67"/>
      <c r="KEY67"/>
      <c r="KEZ67"/>
      <c r="KFA67"/>
      <c r="KFB67"/>
      <c r="KFC67"/>
      <c r="KFD67"/>
      <c r="KFE67"/>
      <c r="KFF67"/>
      <c r="KFG67"/>
      <c r="KFH67"/>
      <c r="KFI67"/>
      <c r="KFJ67"/>
      <c r="KFK67"/>
      <c r="KFL67"/>
      <c r="KFM67"/>
      <c r="KFN67"/>
      <c r="KFO67"/>
      <c r="KFP67"/>
      <c r="KFQ67"/>
      <c r="KFR67"/>
      <c r="KFS67"/>
      <c r="KFT67"/>
      <c r="KFU67"/>
      <c r="KFV67"/>
      <c r="KFW67"/>
      <c r="KFX67"/>
      <c r="KFY67"/>
      <c r="KFZ67"/>
      <c r="KGA67"/>
      <c r="KGB67"/>
      <c r="KGC67"/>
      <c r="KGD67"/>
      <c r="KGE67"/>
      <c r="KGF67"/>
      <c r="KGG67"/>
      <c r="KGH67"/>
      <c r="KGI67"/>
      <c r="KGJ67"/>
      <c r="KGK67"/>
      <c r="KGL67"/>
      <c r="KGM67"/>
      <c r="KGN67"/>
      <c r="KGO67"/>
      <c r="KGP67"/>
      <c r="KGQ67"/>
      <c r="KGR67"/>
      <c r="KGS67"/>
      <c r="KGT67"/>
      <c r="KGU67"/>
      <c r="KGV67"/>
      <c r="KGW67"/>
      <c r="KGX67"/>
      <c r="KGY67"/>
      <c r="KGZ67"/>
      <c r="KHA67"/>
      <c r="KHB67"/>
      <c r="KHC67"/>
      <c r="KHD67"/>
      <c r="KHE67"/>
      <c r="KHF67"/>
      <c r="KHG67"/>
      <c r="KHH67"/>
      <c r="KHI67"/>
      <c r="KHJ67"/>
      <c r="KHK67"/>
      <c r="KHL67"/>
      <c r="KHM67"/>
      <c r="KHN67"/>
      <c r="KHO67"/>
      <c r="KHP67"/>
      <c r="KHQ67"/>
      <c r="KHR67"/>
      <c r="KHS67"/>
      <c r="KHT67"/>
      <c r="KHU67"/>
      <c r="KHV67"/>
      <c r="KHW67"/>
      <c r="KHX67"/>
      <c r="KHY67"/>
      <c r="KHZ67"/>
      <c r="KIA67"/>
      <c r="KIB67"/>
      <c r="KIC67"/>
      <c r="KID67"/>
      <c r="KIE67"/>
      <c r="KIF67"/>
      <c r="KIG67"/>
      <c r="KIH67"/>
      <c r="KII67"/>
      <c r="KIJ67"/>
      <c r="KIK67"/>
      <c r="KIL67"/>
      <c r="KIM67"/>
      <c r="KIN67"/>
      <c r="KIO67"/>
      <c r="KIP67"/>
      <c r="KIQ67"/>
      <c r="KIR67"/>
      <c r="KIS67"/>
      <c r="KIT67"/>
      <c r="KIU67"/>
      <c r="KIV67"/>
      <c r="KIW67"/>
      <c r="KIX67"/>
      <c r="KIY67"/>
      <c r="KIZ67"/>
      <c r="KJA67"/>
      <c r="KJB67"/>
      <c r="KJC67"/>
      <c r="KJD67"/>
      <c r="KJE67"/>
      <c r="KJF67"/>
      <c r="KJG67"/>
      <c r="KJH67"/>
      <c r="KJI67"/>
      <c r="KJJ67"/>
      <c r="KJK67"/>
      <c r="KJL67"/>
      <c r="KJM67"/>
      <c r="KJN67"/>
      <c r="KJO67"/>
      <c r="KJP67"/>
      <c r="KJQ67"/>
      <c r="KJR67"/>
      <c r="KJS67"/>
      <c r="KJT67"/>
      <c r="KJU67"/>
      <c r="KJV67"/>
      <c r="KJW67"/>
      <c r="KJX67"/>
      <c r="KJY67"/>
      <c r="KJZ67"/>
      <c r="KKA67"/>
      <c r="KKB67"/>
      <c r="KKC67"/>
      <c r="KKD67"/>
      <c r="KKE67"/>
      <c r="KKF67"/>
      <c r="KKG67"/>
      <c r="KKH67"/>
      <c r="KKI67"/>
      <c r="KKJ67"/>
      <c r="KKK67"/>
      <c r="KKL67"/>
      <c r="KKM67"/>
      <c r="KKN67"/>
      <c r="KKO67"/>
      <c r="KKP67"/>
      <c r="KKQ67"/>
      <c r="KKR67"/>
      <c r="KKS67"/>
      <c r="KKT67"/>
      <c r="KKU67"/>
      <c r="KKV67"/>
      <c r="KKW67"/>
      <c r="KKX67"/>
      <c r="KKY67"/>
      <c r="KKZ67"/>
      <c r="KLA67"/>
      <c r="KLB67"/>
      <c r="KLC67"/>
      <c r="KLD67"/>
      <c r="KLE67"/>
      <c r="KLF67"/>
      <c r="KLG67"/>
      <c r="KLH67"/>
      <c r="KLI67"/>
      <c r="KLJ67"/>
      <c r="KLK67"/>
      <c r="KLL67"/>
      <c r="KLM67"/>
      <c r="KLN67"/>
      <c r="KLO67"/>
      <c r="KLP67"/>
      <c r="KLQ67"/>
      <c r="KLR67"/>
      <c r="KLS67"/>
      <c r="KLT67"/>
      <c r="KLU67"/>
      <c r="KLV67"/>
      <c r="KLW67"/>
      <c r="KLX67"/>
      <c r="KLY67"/>
      <c r="KLZ67"/>
      <c r="KMA67"/>
      <c r="KMB67"/>
      <c r="KMC67"/>
      <c r="KMD67"/>
      <c r="KME67"/>
      <c r="KMF67"/>
      <c r="KMG67"/>
      <c r="KMH67"/>
      <c r="KMI67"/>
      <c r="KMJ67"/>
      <c r="KMK67"/>
      <c r="KML67"/>
      <c r="KMM67"/>
      <c r="KMN67"/>
      <c r="KMO67"/>
      <c r="KMP67"/>
      <c r="KMQ67"/>
      <c r="KMR67"/>
      <c r="KMS67"/>
      <c r="KMT67"/>
      <c r="KMU67"/>
      <c r="KMV67"/>
      <c r="KMW67"/>
      <c r="KMX67"/>
      <c r="KMY67"/>
      <c r="KMZ67"/>
      <c r="KNA67"/>
      <c r="KNB67"/>
      <c r="KNC67"/>
      <c r="KND67"/>
      <c r="KNE67"/>
      <c r="KNF67"/>
      <c r="KNG67"/>
      <c r="KNH67"/>
      <c r="KNI67"/>
      <c r="KNJ67"/>
      <c r="KNK67"/>
      <c r="KNL67"/>
      <c r="KNM67"/>
      <c r="KNN67"/>
      <c r="KNO67"/>
      <c r="KNP67"/>
      <c r="KNQ67"/>
      <c r="KNR67"/>
      <c r="KNS67"/>
      <c r="KNT67"/>
      <c r="KNU67"/>
      <c r="KNV67"/>
      <c r="KNW67"/>
      <c r="KNX67"/>
      <c r="KNY67"/>
      <c r="KNZ67"/>
      <c r="KOA67"/>
      <c r="KOB67"/>
      <c r="KOC67"/>
      <c r="KOD67"/>
      <c r="KOE67"/>
      <c r="KOF67"/>
      <c r="KOG67"/>
      <c r="KOH67"/>
      <c r="KOI67"/>
      <c r="KOJ67"/>
      <c r="KOK67"/>
      <c r="KOL67"/>
      <c r="KOM67"/>
      <c r="KON67"/>
      <c r="KOO67"/>
      <c r="KOP67"/>
      <c r="KOQ67"/>
      <c r="KOR67"/>
      <c r="KOS67"/>
      <c r="KOT67"/>
      <c r="KOU67"/>
      <c r="KOV67"/>
      <c r="KOW67"/>
      <c r="KOX67"/>
      <c r="KOY67"/>
      <c r="KOZ67"/>
      <c r="KPA67"/>
      <c r="KPB67"/>
      <c r="KPC67"/>
      <c r="KPD67"/>
      <c r="KPE67"/>
      <c r="KPF67"/>
      <c r="KPG67"/>
      <c r="KPH67"/>
      <c r="KPI67"/>
      <c r="KPJ67"/>
      <c r="KPK67"/>
      <c r="KPL67"/>
      <c r="KPM67"/>
      <c r="KPN67"/>
      <c r="KPO67"/>
      <c r="KPP67"/>
      <c r="KPQ67"/>
      <c r="KPR67"/>
      <c r="KPS67"/>
      <c r="KPT67"/>
      <c r="KPU67"/>
      <c r="KPV67"/>
      <c r="KPW67"/>
      <c r="KPX67"/>
      <c r="KPY67"/>
      <c r="KPZ67"/>
      <c r="KQA67"/>
      <c r="KQB67"/>
      <c r="KQC67"/>
      <c r="KQD67"/>
      <c r="KQE67"/>
      <c r="KQF67"/>
      <c r="KQG67"/>
      <c r="KQH67"/>
      <c r="KQI67"/>
      <c r="KQJ67"/>
      <c r="KQK67"/>
      <c r="KQL67"/>
      <c r="KQM67"/>
      <c r="KQN67"/>
      <c r="KQO67"/>
      <c r="KQP67"/>
      <c r="KQQ67"/>
      <c r="KQR67"/>
      <c r="KQS67"/>
      <c r="KQT67"/>
      <c r="KQU67"/>
      <c r="KQV67"/>
      <c r="KQW67"/>
      <c r="KQX67"/>
      <c r="KQY67"/>
      <c r="KQZ67"/>
      <c r="KRA67"/>
      <c r="KRB67"/>
      <c r="KRC67"/>
      <c r="KRD67"/>
      <c r="KRE67"/>
      <c r="KRF67"/>
      <c r="KRG67"/>
      <c r="KRH67"/>
      <c r="KRI67"/>
      <c r="KRJ67"/>
      <c r="KRK67"/>
      <c r="KRL67"/>
      <c r="KRM67"/>
      <c r="KRN67"/>
      <c r="KRO67"/>
      <c r="KRP67"/>
      <c r="KRQ67"/>
      <c r="KRR67"/>
      <c r="KRS67"/>
      <c r="KRT67"/>
      <c r="KRU67"/>
      <c r="KRV67"/>
      <c r="KRW67"/>
      <c r="KRX67"/>
      <c r="KRY67"/>
      <c r="KRZ67"/>
      <c r="KSA67"/>
      <c r="KSB67"/>
      <c r="KSC67"/>
      <c r="KSD67"/>
      <c r="KSE67"/>
      <c r="KSF67"/>
      <c r="KSG67"/>
      <c r="KSH67"/>
      <c r="KSI67"/>
      <c r="KSJ67"/>
      <c r="KSK67"/>
      <c r="KSL67"/>
      <c r="KSM67"/>
      <c r="KSN67"/>
      <c r="KSO67"/>
      <c r="KSP67"/>
      <c r="KSQ67"/>
      <c r="KSR67"/>
      <c r="KSS67"/>
      <c r="KST67"/>
      <c r="KSU67"/>
      <c r="KSV67"/>
      <c r="KSW67"/>
      <c r="KSX67"/>
      <c r="KSY67"/>
      <c r="KSZ67"/>
      <c r="KTA67"/>
      <c r="KTB67"/>
      <c r="KTC67"/>
      <c r="KTD67"/>
      <c r="KTE67"/>
      <c r="KTF67"/>
      <c r="KTG67"/>
      <c r="KTH67"/>
      <c r="KTI67"/>
      <c r="KTJ67"/>
      <c r="KTK67"/>
      <c r="KTL67"/>
      <c r="KTM67"/>
      <c r="KTN67"/>
      <c r="KTO67"/>
      <c r="KTP67"/>
      <c r="KTQ67"/>
      <c r="KTR67"/>
      <c r="KTS67"/>
      <c r="KTT67"/>
      <c r="KTU67"/>
      <c r="KTV67"/>
      <c r="KTW67"/>
      <c r="KTX67"/>
      <c r="KTY67"/>
      <c r="KTZ67"/>
      <c r="KUA67"/>
      <c r="KUB67"/>
      <c r="KUC67"/>
      <c r="KUD67"/>
      <c r="KUE67"/>
      <c r="KUF67"/>
      <c r="KUG67"/>
      <c r="KUH67"/>
      <c r="KUI67"/>
      <c r="KUJ67"/>
      <c r="KUK67"/>
      <c r="KUL67"/>
      <c r="KUM67"/>
      <c r="KUN67"/>
      <c r="KUO67"/>
      <c r="KUP67"/>
      <c r="KUQ67"/>
      <c r="KUR67"/>
      <c r="KUS67"/>
      <c r="KUT67"/>
      <c r="KUU67"/>
      <c r="KUV67"/>
      <c r="KUW67"/>
      <c r="KUX67"/>
      <c r="KUY67"/>
      <c r="KUZ67"/>
      <c r="KVA67"/>
      <c r="KVB67"/>
      <c r="KVC67"/>
      <c r="KVD67"/>
      <c r="KVE67"/>
      <c r="KVF67"/>
      <c r="KVG67"/>
      <c r="KVH67"/>
      <c r="KVI67"/>
      <c r="KVJ67"/>
      <c r="KVK67"/>
      <c r="KVL67"/>
      <c r="KVM67"/>
      <c r="KVN67"/>
      <c r="KVO67"/>
      <c r="KVP67"/>
      <c r="KVQ67"/>
      <c r="KVR67"/>
      <c r="KVS67"/>
      <c r="KVT67"/>
      <c r="KVU67"/>
      <c r="KVV67"/>
      <c r="KVW67"/>
      <c r="KVX67"/>
      <c r="KVY67"/>
      <c r="KVZ67"/>
      <c r="KWA67"/>
      <c r="KWB67"/>
      <c r="KWC67"/>
      <c r="KWD67"/>
      <c r="KWE67"/>
      <c r="KWF67"/>
      <c r="KWG67"/>
      <c r="KWH67"/>
      <c r="KWI67"/>
      <c r="KWJ67"/>
      <c r="KWK67"/>
      <c r="KWL67"/>
      <c r="KWM67"/>
      <c r="KWN67"/>
      <c r="KWO67"/>
      <c r="KWP67"/>
      <c r="KWQ67"/>
      <c r="KWR67"/>
      <c r="KWS67"/>
      <c r="KWT67"/>
      <c r="KWU67"/>
      <c r="KWV67"/>
      <c r="KWW67"/>
      <c r="KWX67"/>
      <c r="KWY67"/>
      <c r="KWZ67"/>
      <c r="KXA67"/>
      <c r="KXB67"/>
      <c r="KXC67"/>
      <c r="KXD67"/>
      <c r="KXE67"/>
      <c r="KXF67"/>
      <c r="KXG67"/>
      <c r="KXH67"/>
      <c r="KXI67"/>
      <c r="KXJ67"/>
      <c r="KXK67"/>
      <c r="KXL67"/>
      <c r="KXM67"/>
      <c r="KXN67"/>
      <c r="KXO67"/>
      <c r="KXP67"/>
      <c r="KXQ67"/>
      <c r="KXR67"/>
      <c r="KXS67"/>
      <c r="KXT67"/>
      <c r="KXU67"/>
      <c r="KXV67"/>
      <c r="KXW67"/>
      <c r="KXX67"/>
      <c r="KXY67"/>
      <c r="KXZ67"/>
      <c r="KYA67"/>
      <c r="KYB67"/>
      <c r="KYC67"/>
      <c r="KYD67"/>
      <c r="KYE67"/>
      <c r="KYF67"/>
      <c r="KYG67"/>
      <c r="KYH67"/>
      <c r="KYI67"/>
      <c r="KYJ67"/>
      <c r="KYK67"/>
      <c r="KYL67"/>
      <c r="KYM67"/>
      <c r="KYN67"/>
      <c r="KYO67"/>
      <c r="KYP67"/>
      <c r="KYQ67"/>
      <c r="KYR67"/>
      <c r="KYS67"/>
      <c r="KYT67"/>
      <c r="KYU67"/>
      <c r="KYV67"/>
      <c r="KYW67"/>
      <c r="KYX67"/>
      <c r="KYY67"/>
      <c r="KYZ67"/>
      <c r="KZA67"/>
      <c r="KZB67"/>
      <c r="KZC67"/>
      <c r="KZD67"/>
      <c r="KZE67"/>
      <c r="KZF67"/>
      <c r="KZG67"/>
      <c r="KZH67"/>
      <c r="KZI67"/>
      <c r="KZJ67"/>
      <c r="KZK67"/>
      <c r="KZL67"/>
      <c r="KZM67"/>
      <c r="KZN67"/>
      <c r="KZO67"/>
      <c r="KZP67"/>
      <c r="KZQ67"/>
      <c r="KZR67"/>
      <c r="KZS67"/>
      <c r="KZT67"/>
      <c r="KZU67"/>
      <c r="KZV67"/>
      <c r="KZW67"/>
      <c r="KZX67"/>
      <c r="KZY67"/>
      <c r="KZZ67"/>
      <c r="LAA67"/>
      <c r="LAB67"/>
      <c r="LAC67"/>
      <c r="LAD67"/>
      <c r="LAE67"/>
      <c r="LAF67"/>
      <c r="LAG67"/>
      <c r="LAH67"/>
      <c r="LAI67"/>
      <c r="LAJ67"/>
      <c r="LAK67"/>
      <c r="LAL67"/>
      <c r="LAM67"/>
      <c r="LAN67"/>
      <c r="LAO67"/>
      <c r="LAP67"/>
      <c r="LAQ67"/>
      <c r="LAR67"/>
      <c r="LAS67"/>
      <c r="LAT67"/>
      <c r="LAU67"/>
      <c r="LAV67"/>
      <c r="LAW67"/>
      <c r="LAX67"/>
      <c r="LAY67"/>
      <c r="LAZ67"/>
      <c r="LBA67"/>
      <c r="LBB67"/>
      <c r="LBC67"/>
      <c r="LBD67"/>
      <c r="LBE67"/>
      <c r="LBF67"/>
      <c r="LBG67"/>
      <c r="LBH67"/>
      <c r="LBI67"/>
      <c r="LBJ67"/>
      <c r="LBK67"/>
      <c r="LBL67"/>
      <c r="LBM67"/>
      <c r="LBN67"/>
      <c r="LBO67"/>
      <c r="LBP67"/>
      <c r="LBQ67"/>
      <c r="LBR67"/>
      <c r="LBS67"/>
      <c r="LBT67"/>
      <c r="LBU67"/>
      <c r="LBV67"/>
      <c r="LBW67"/>
      <c r="LBX67"/>
      <c r="LBY67"/>
      <c r="LBZ67"/>
      <c r="LCA67"/>
      <c r="LCB67"/>
      <c r="LCC67"/>
      <c r="LCD67"/>
      <c r="LCE67"/>
      <c r="LCF67"/>
      <c r="LCG67"/>
      <c r="LCH67"/>
      <c r="LCI67"/>
      <c r="LCJ67"/>
      <c r="LCK67"/>
      <c r="LCL67"/>
      <c r="LCM67"/>
      <c r="LCN67"/>
      <c r="LCO67"/>
      <c r="LCP67"/>
      <c r="LCQ67"/>
      <c r="LCR67"/>
      <c r="LCS67"/>
      <c r="LCT67"/>
      <c r="LCU67"/>
      <c r="LCV67"/>
      <c r="LCW67"/>
      <c r="LCX67"/>
      <c r="LCY67"/>
      <c r="LCZ67"/>
      <c r="LDA67"/>
      <c r="LDB67"/>
      <c r="LDC67"/>
      <c r="LDD67"/>
      <c r="LDE67"/>
      <c r="LDF67"/>
      <c r="LDG67"/>
      <c r="LDH67"/>
      <c r="LDI67"/>
      <c r="LDJ67"/>
      <c r="LDK67"/>
      <c r="LDL67"/>
      <c r="LDM67"/>
      <c r="LDN67"/>
      <c r="LDO67"/>
      <c r="LDP67"/>
      <c r="LDQ67"/>
      <c r="LDR67"/>
      <c r="LDS67"/>
      <c r="LDT67"/>
      <c r="LDU67"/>
      <c r="LDV67"/>
      <c r="LDW67"/>
      <c r="LDX67"/>
      <c r="LDY67"/>
      <c r="LDZ67"/>
      <c r="LEA67"/>
      <c r="LEB67"/>
      <c r="LEC67"/>
      <c r="LED67"/>
      <c r="LEE67"/>
      <c r="LEF67"/>
      <c r="LEG67"/>
      <c r="LEH67"/>
      <c r="LEI67"/>
      <c r="LEJ67"/>
      <c r="LEK67"/>
      <c r="LEL67"/>
      <c r="LEM67"/>
      <c r="LEN67"/>
      <c r="LEO67"/>
      <c r="LEP67"/>
      <c r="LEQ67"/>
      <c r="LER67"/>
      <c r="LES67"/>
      <c r="LET67"/>
      <c r="LEU67"/>
      <c r="LEV67"/>
      <c r="LEW67"/>
      <c r="LEX67"/>
      <c r="LEY67"/>
      <c r="LEZ67"/>
      <c r="LFA67"/>
      <c r="LFB67"/>
      <c r="LFC67"/>
      <c r="LFD67"/>
      <c r="LFE67"/>
      <c r="LFF67"/>
      <c r="LFG67"/>
      <c r="LFH67"/>
      <c r="LFI67"/>
      <c r="LFJ67"/>
      <c r="LFK67"/>
      <c r="LFL67"/>
      <c r="LFM67"/>
      <c r="LFN67"/>
      <c r="LFO67"/>
      <c r="LFP67"/>
      <c r="LFQ67"/>
      <c r="LFR67"/>
      <c r="LFS67"/>
      <c r="LFT67"/>
      <c r="LFU67"/>
      <c r="LFV67"/>
      <c r="LFW67"/>
      <c r="LFX67"/>
      <c r="LFY67"/>
      <c r="LFZ67"/>
      <c r="LGA67"/>
      <c r="LGB67"/>
      <c r="LGC67"/>
      <c r="LGD67"/>
      <c r="LGE67"/>
      <c r="LGF67"/>
      <c r="LGG67"/>
      <c r="LGH67"/>
      <c r="LGI67"/>
      <c r="LGJ67"/>
      <c r="LGK67"/>
      <c r="LGL67"/>
      <c r="LGM67"/>
      <c r="LGN67"/>
      <c r="LGO67"/>
      <c r="LGP67"/>
      <c r="LGQ67"/>
      <c r="LGR67"/>
      <c r="LGS67"/>
      <c r="LGT67"/>
      <c r="LGU67"/>
      <c r="LGV67"/>
      <c r="LGW67"/>
      <c r="LGX67"/>
      <c r="LGY67"/>
      <c r="LGZ67"/>
      <c r="LHA67"/>
      <c r="LHB67"/>
      <c r="LHC67"/>
      <c r="LHD67"/>
      <c r="LHE67"/>
      <c r="LHF67"/>
      <c r="LHG67"/>
      <c r="LHH67"/>
      <c r="LHI67"/>
      <c r="LHJ67"/>
      <c r="LHK67"/>
      <c r="LHL67"/>
      <c r="LHM67"/>
      <c r="LHN67"/>
      <c r="LHO67"/>
      <c r="LHP67"/>
      <c r="LHQ67"/>
      <c r="LHR67"/>
      <c r="LHS67"/>
      <c r="LHT67"/>
      <c r="LHU67"/>
      <c r="LHV67"/>
      <c r="LHW67"/>
      <c r="LHX67"/>
      <c r="LHY67"/>
      <c r="LHZ67"/>
      <c r="LIA67"/>
      <c r="LIB67"/>
      <c r="LIC67"/>
      <c r="LID67"/>
      <c r="LIE67"/>
      <c r="LIF67"/>
      <c r="LIG67"/>
      <c r="LIH67"/>
      <c r="LII67"/>
      <c r="LIJ67"/>
      <c r="LIK67"/>
      <c r="LIL67"/>
      <c r="LIM67"/>
      <c r="LIN67"/>
      <c r="LIO67"/>
      <c r="LIP67"/>
      <c r="LIQ67"/>
      <c r="LIR67"/>
      <c r="LIS67"/>
      <c r="LIT67"/>
      <c r="LIU67"/>
      <c r="LIV67"/>
      <c r="LIW67"/>
      <c r="LIX67"/>
      <c r="LIY67"/>
      <c r="LIZ67"/>
      <c r="LJA67"/>
      <c r="LJB67"/>
      <c r="LJC67"/>
      <c r="LJD67"/>
      <c r="LJE67"/>
      <c r="LJF67"/>
      <c r="LJG67"/>
      <c r="LJH67"/>
      <c r="LJI67"/>
      <c r="LJJ67"/>
      <c r="LJK67"/>
      <c r="LJL67"/>
      <c r="LJM67"/>
      <c r="LJN67"/>
      <c r="LJO67"/>
      <c r="LJP67"/>
      <c r="LJQ67"/>
      <c r="LJR67"/>
      <c r="LJS67"/>
      <c r="LJT67"/>
      <c r="LJU67"/>
      <c r="LJV67"/>
      <c r="LJW67"/>
      <c r="LJX67"/>
      <c r="LJY67"/>
      <c r="LJZ67"/>
      <c r="LKA67"/>
      <c r="LKB67"/>
      <c r="LKC67"/>
      <c r="LKD67"/>
      <c r="LKE67"/>
      <c r="LKF67"/>
      <c r="LKG67"/>
      <c r="LKH67"/>
      <c r="LKI67"/>
      <c r="LKJ67"/>
      <c r="LKK67"/>
      <c r="LKL67"/>
      <c r="LKM67"/>
      <c r="LKN67"/>
      <c r="LKO67"/>
      <c r="LKP67"/>
      <c r="LKQ67"/>
      <c r="LKR67"/>
      <c r="LKS67"/>
      <c r="LKT67"/>
      <c r="LKU67"/>
      <c r="LKV67"/>
      <c r="LKW67"/>
      <c r="LKX67"/>
      <c r="LKY67"/>
      <c r="LKZ67"/>
      <c r="LLA67"/>
      <c r="LLB67"/>
      <c r="LLC67"/>
      <c r="LLD67"/>
      <c r="LLE67"/>
      <c r="LLF67"/>
      <c r="LLG67"/>
      <c r="LLH67"/>
      <c r="LLI67"/>
      <c r="LLJ67"/>
      <c r="LLK67"/>
      <c r="LLL67"/>
      <c r="LLM67"/>
      <c r="LLN67"/>
      <c r="LLO67"/>
      <c r="LLP67"/>
      <c r="LLQ67"/>
      <c r="LLR67"/>
      <c r="LLS67"/>
      <c r="LLT67"/>
      <c r="LLU67"/>
      <c r="LLV67"/>
      <c r="LLW67"/>
      <c r="LLX67"/>
      <c r="LLY67"/>
      <c r="LLZ67"/>
      <c r="LMA67"/>
      <c r="LMB67"/>
      <c r="LMC67"/>
      <c r="LMD67"/>
      <c r="LME67"/>
      <c r="LMF67"/>
      <c r="LMG67"/>
      <c r="LMH67"/>
      <c r="LMI67"/>
      <c r="LMJ67"/>
      <c r="LMK67"/>
      <c r="LML67"/>
      <c r="LMM67"/>
      <c r="LMN67"/>
      <c r="LMO67"/>
      <c r="LMP67"/>
      <c r="LMQ67"/>
      <c r="LMR67"/>
      <c r="LMS67"/>
      <c r="LMT67"/>
      <c r="LMU67"/>
      <c r="LMV67"/>
      <c r="LMW67"/>
      <c r="LMX67"/>
      <c r="LMY67"/>
      <c r="LMZ67"/>
      <c r="LNA67"/>
      <c r="LNB67"/>
      <c r="LNC67"/>
      <c r="LND67"/>
      <c r="LNE67"/>
      <c r="LNF67"/>
      <c r="LNG67"/>
      <c r="LNH67"/>
      <c r="LNI67"/>
      <c r="LNJ67"/>
      <c r="LNK67"/>
      <c r="LNL67"/>
      <c r="LNM67"/>
      <c r="LNN67"/>
      <c r="LNO67"/>
      <c r="LNP67"/>
      <c r="LNQ67"/>
      <c r="LNR67"/>
      <c r="LNS67"/>
      <c r="LNT67"/>
      <c r="LNU67"/>
      <c r="LNV67"/>
      <c r="LNW67"/>
      <c r="LNX67"/>
      <c r="LNY67"/>
      <c r="LNZ67"/>
      <c r="LOA67"/>
      <c r="LOB67"/>
      <c r="LOC67"/>
      <c r="LOD67"/>
      <c r="LOE67"/>
      <c r="LOF67"/>
      <c r="LOG67"/>
      <c r="LOH67"/>
      <c r="LOI67"/>
      <c r="LOJ67"/>
      <c r="LOK67"/>
      <c r="LOL67"/>
      <c r="LOM67"/>
      <c r="LON67"/>
      <c r="LOO67"/>
      <c r="LOP67"/>
      <c r="LOQ67"/>
      <c r="LOR67"/>
      <c r="LOS67"/>
      <c r="LOT67"/>
      <c r="LOU67"/>
      <c r="LOV67"/>
      <c r="LOW67"/>
      <c r="LOX67"/>
      <c r="LOY67"/>
      <c r="LOZ67"/>
      <c r="LPA67"/>
      <c r="LPB67"/>
      <c r="LPC67"/>
      <c r="LPD67"/>
      <c r="LPE67"/>
      <c r="LPF67"/>
      <c r="LPG67"/>
      <c r="LPH67"/>
      <c r="LPI67"/>
      <c r="LPJ67"/>
      <c r="LPK67"/>
      <c r="LPL67"/>
      <c r="LPM67"/>
      <c r="LPN67"/>
      <c r="LPO67"/>
      <c r="LPP67"/>
      <c r="LPQ67"/>
      <c r="LPR67"/>
      <c r="LPS67"/>
      <c r="LPT67"/>
      <c r="LPU67"/>
      <c r="LPV67"/>
      <c r="LPW67"/>
      <c r="LPX67"/>
      <c r="LPY67"/>
      <c r="LPZ67"/>
      <c r="LQA67"/>
      <c r="LQB67"/>
      <c r="LQC67"/>
      <c r="LQD67"/>
      <c r="LQE67"/>
      <c r="LQF67"/>
      <c r="LQG67"/>
      <c r="LQH67"/>
      <c r="LQI67"/>
      <c r="LQJ67"/>
      <c r="LQK67"/>
      <c r="LQL67"/>
      <c r="LQM67"/>
      <c r="LQN67"/>
      <c r="LQO67"/>
      <c r="LQP67"/>
      <c r="LQQ67"/>
      <c r="LQR67"/>
      <c r="LQS67"/>
      <c r="LQT67"/>
      <c r="LQU67"/>
      <c r="LQV67"/>
      <c r="LQW67"/>
      <c r="LQX67"/>
      <c r="LQY67"/>
      <c r="LQZ67"/>
      <c r="LRA67"/>
      <c r="LRB67"/>
      <c r="LRC67"/>
      <c r="LRD67"/>
      <c r="LRE67"/>
      <c r="LRF67"/>
      <c r="LRG67"/>
      <c r="LRH67"/>
      <c r="LRI67"/>
      <c r="LRJ67"/>
      <c r="LRK67"/>
      <c r="LRL67"/>
      <c r="LRM67"/>
      <c r="LRN67"/>
      <c r="LRO67"/>
      <c r="LRP67"/>
      <c r="LRQ67"/>
      <c r="LRR67"/>
      <c r="LRS67"/>
      <c r="LRT67"/>
      <c r="LRU67"/>
      <c r="LRV67"/>
      <c r="LRW67"/>
      <c r="LRX67"/>
      <c r="LRY67"/>
      <c r="LRZ67"/>
      <c r="LSA67"/>
      <c r="LSB67"/>
      <c r="LSC67"/>
      <c r="LSD67"/>
      <c r="LSE67"/>
      <c r="LSF67"/>
      <c r="LSG67"/>
      <c r="LSH67"/>
      <c r="LSI67"/>
      <c r="LSJ67"/>
      <c r="LSK67"/>
      <c r="LSL67"/>
      <c r="LSM67"/>
      <c r="LSN67"/>
      <c r="LSO67"/>
      <c r="LSP67"/>
      <c r="LSQ67"/>
      <c r="LSR67"/>
      <c r="LSS67"/>
      <c r="LST67"/>
      <c r="LSU67"/>
      <c r="LSV67"/>
      <c r="LSW67"/>
      <c r="LSX67"/>
      <c r="LSY67"/>
      <c r="LSZ67"/>
      <c r="LTA67"/>
      <c r="LTB67"/>
      <c r="LTC67"/>
      <c r="LTD67"/>
      <c r="LTE67"/>
      <c r="LTF67"/>
      <c r="LTG67"/>
      <c r="LTH67"/>
      <c r="LTI67"/>
      <c r="LTJ67"/>
      <c r="LTK67"/>
      <c r="LTL67"/>
      <c r="LTM67"/>
      <c r="LTN67"/>
      <c r="LTO67"/>
      <c r="LTP67"/>
      <c r="LTQ67"/>
      <c r="LTR67"/>
      <c r="LTS67"/>
      <c r="LTT67"/>
      <c r="LTU67"/>
      <c r="LTV67"/>
      <c r="LTW67"/>
      <c r="LTX67"/>
      <c r="LTY67"/>
      <c r="LTZ67"/>
      <c r="LUA67"/>
      <c r="LUB67"/>
      <c r="LUC67"/>
      <c r="LUD67"/>
      <c r="LUE67"/>
      <c r="LUF67"/>
      <c r="LUG67"/>
      <c r="LUH67"/>
      <c r="LUI67"/>
      <c r="LUJ67"/>
      <c r="LUK67"/>
      <c r="LUL67"/>
      <c r="LUM67"/>
      <c r="LUN67"/>
      <c r="LUO67"/>
      <c r="LUP67"/>
      <c r="LUQ67"/>
      <c r="LUR67"/>
      <c r="LUS67"/>
      <c r="LUT67"/>
      <c r="LUU67"/>
      <c r="LUV67"/>
      <c r="LUW67"/>
      <c r="LUX67"/>
      <c r="LUY67"/>
      <c r="LUZ67"/>
      <c r="LVA67"/>
      <c r="LVB67"/>
      <c r="LVC67"/>
      <c r="LVD67"/>
      <c r="LVE67"/>
      <c r="LVF67"/>
      <c r="LVG67"/>
      <c r="LVH67"/>
      <c r="LVI67"/>
      <c r="LVJ67"/>
      <c r="LVK67"/>
      <c r="LVL67"/>
      <c r="LVM67"/>
      <c r="LVN67"/>
      <c r="LVO67"/>
      <c r="LVP67"/>
      <c r="LVQ67"/>
      <c r="LVR67"/>
      <c r="LVS67"/>
      <c r="LVT67"/>
      <c r="LVU67"/>
      <c r="LVV67"/>
      <c r="LVW67"/>
      <c r="LVX67"/>
      <c r="LVY67"/>
      <c r="LVZ67"/>
      <c r="LWA67"/>
      <c r="LWB67"/>
      <c r="LWC67"/>
      <c r="LWD67"/>
      <c r="LWE67"/>
      <c r="LWF67"/>
      <c r="LWG67"/>
      <c r="LWH67"/>
      <c r="LWI67"/>
      <c r="LWJ67"/>
      <c r="LWK67"/>
      <c r="LWL67"/>
      <c r="LWM67"/>
      <c r="LWN67"/>
      <c r="LWO67"/>
      <c r="LWP67"/>
      <c r="LWQ67"/>
      <c r="LWR67"/>
      <c r="LWS67"/>
      <c r="LWT67"/>
      <c r="LWU67"/>
      <c r="LWV67"/>
      <c r="LWW67"/>
      <c r="LWX67"/>
      <c r="LWY67"/>
      <c r="LWZ67"/>
      <c r="LXA67"/>
      <c r="LXB67"/>
      <c r="LXC67"/>
      <c r="LXD67"/>
      <c r="LXE67"/>
      <c r="LXF67"/>
      <c r="LXG67"/>
      <c r="LXH67"/>
      <c r="LXI67"/>
      <c r="LXJ67"/>
      <c r="LXK67"/>
      <c r="LXL67"/>
      <c r="LXM67"/>
      <c r="LXN67"/>
      <c r="LXO67"/>
      <c r="LXP67"/>
      <c r="LXQ67"/>
      <c r="LXR67"/>
      <c r="LXS67"/>
      <c r="LXT67"/>
      <c r="LXU67"/>
      <c r="LXV67"/>
      <c r="LXW67"/>
      <c r="LXX67"/>
      <c r="LXY67"/>
      <c r="LXZ67"/>
      <c r="LYA67"/>
      <c r="LYB67"/>
      <c r="LYC67"/>
      <c r="LYD67"/>
      <c r="LYE67"/>
      <c r="LYF67"/>
      <c r="LYG67"/>
      <c r="LYH67"/>
      <c r="LYI67"/>
      <c r="LYJ67"/>
      <c r="LYK67"/>
      <c r="LYL67"/>
      <c r="LYM67"/>
      <c r="LYN67"/>
      <c r="LYO67"/>
      <c r="LYP67"/>
      <c r="LYQ67"/>
      <c r="LYR67"/>
      <c r="LYS67"/>
      <c r="LYT67"/>
      <c r="LYU67"/>
      <c r="LYV67"/>
      <c r="LYW67"/>
      <c r="LYX67"/>
      <c r="LYY67"/>
      <c r="LYZ67"/>
      <c r="LZA67"/>
      <c r="LZB67"/>
      <c r="LZC67"/>
      <c r="LZD67"/>
      <c r="LZE67"/>
      <c r="LZF67"/>
      <c r="LZG67"/>
      <c r="LZH67"/>
      <c r="LZI67"/>
      <c r="LZJ67"/>
      <c r="LZK67"/>
      <c r="LZL67"/>
      <c r="LZM67"/>
      <c r="LZN67"/>
      <c r="LZO67"/>
      <c r="LZP67"/>
      <c r="LZQ67"/>
      <c r="LZR67"/>
      <c r="LZS67"/>
      <c r="LZT67"/>
      <c r="LZU67"/>
      <c r="LZV67"/>
      <c r="LZW67"/>
      <c r="LZX67"/>
      <c r="LZY67"/>
      <c r="LZZ67"/>
      <c r="MAA67"/>
      <c r="MAB67"/>
      <c r="MAC67"/>
      <c r="MAD67"/>
      <c r="MAE67"/>
      <c r="MAF67"/>
      <c r="MAG67"/>
      <c r="MAH67"/>
      <c r="MAI67"/>
      <c r="MAJ67"/>
      <c r="MAK67"/>
      <c r="MAL67"/>
      <c r="MAM67"/>
      <c r="MAN67"/>
      <c r="MAO67"/>
      <c r="MAP67"/>
      <c r="MAQ67"/>
      <c r="MAR67"/>
      <c r="MAS67"/>
      <c r="MAT67"/>
      <c r="MAU67"/>
      <c r="MAV67"/>
      <c r="MAW67"/>
      <c r="MAX67"/>
      <c r="MAY67"/>
      <c r="MAZ67"/>
      <c r="MBA67"/>
      <c r="MBB67"/>
      <c r="MBC67"/>
      <c r="MBD67"/>
      <c r="MBE67"/>
      <c r="MBF67"/>
      <c r="MBG67"/>
      <c r="MBH67"/>
      <c r="MBI67"/>
      <c r="MBJ67"/>
      <c r="MBK67"/>
      <c r="MBL67"/>
      <c r="MBM67"/>
      <c r="MBN67"/>
      <c r="MBO67"/>
      <c r="MBP67"/>
      <c r="MBQ67"/>
      <c r="MBR67"/>
      <c r="MBS67"/>
      <c r="MBT67"/>
      <c r="MBU67"/>
      <c r="MBV67"/>
      <c r="MBW67"/>
      <c r="MBX67"/>
      <c r="MBY67"/>
      <c r="MBZ67"/>
      <c r="MCA67"/>
      <c r="MCB67"/>
      <c r="MCC67"/>
      <c r="MCD67"/>
      <c r="MCE67"/>
      <c r="MCF67"/>
      <c r="MCG67"/>
      <c r="MCH67"/>
      <c r="MCI67"/>
      <c r="MCJ67"/>
      <c r="MCK67"/>
      <c r="MCL67"/>
      <c r="MCM67"/>
      <c r="MCN67"/>
      <c r="MCO67"/>
      <c r="MCP67"/>
      <c r="MCQ67"/>
      <c r="MCR67"/>
      <c r="MCS67"/>
      <c r="MCT67"/>
      <c r="MCU67"/>
      <c r="MCV67"/>
      <c r="MCW67"/>
      <c r="MCX67"/>
      <c r="MCY67"/>
      <c r="MCZ67"/>
      <c r="MDA67"/>
      <c r="MDB67"/>
      <c r="MDC67"/>
      <c r="MDD67"/>
      <c r="MDE67"/>
      <c r="MDF67"/>
      <c r="MDG67"/>
      <c r="MDH67"/>
      <c r="MDI67"/>
      <c r="MDJ67"/>
      <c r="MDK67"/>
      <c r="MDL67"/>
      <c r="MDM67"/>
      <c r="MDN67"/>
      <c r="MDO67"/>
      <c r="MDP67"/>
      <c r="MDQ67"/>
      <c r="MDR67"/>
      <c r="MDS67"/>
      <c r="MDT67"/>
      <c r="MDU67"/>
      <c r="MDV67"/>
      <c r="MDW67"/>
      <c r="MDX67"/>
      <c r="MDY67"/>
      <c r="MDZ67"/>
      <c r="MEA67"/>
      <c r="MEB67"/>
      <c r="MEC67"/>
      <c r="MED67"/>
      <c r="MEE67"/>
      <c r="MEF67"/>
      <c r="MEG67"/>
      <c r="MEH67"/>
      <c r="MEI67"/>
      <c r="MEJ67"/>
      <c r="MEK67"/>
      <c r="MEL67"/>
      <c r="MEM67"/>
      <c r="MEN67"/>
      <c r="MEO67"/>
      <c r="MEP67"/>
      <c r="MEQ67"/>
      <c r="MER67"/>
      <c r="MES67"/>
      <c r="MET67"/>
      <c r="MEU67"/>
      <c r="MEV67"/>
      <c r="MEW67"/>
      <c r="MEX67"/>
      <c r="MEY67"/>
      <c r="MEZ67"/>
      <c r="MFA67"/>
      <c r="MFB67"/>
      <c r="MFC67"/>
      <c r="MFD67"/>
      <c r="MFE67"/>
      <c r="MFF67"/>
      <c r="MFG67"/>
      <c r="MFH67"/>
      <c r="MFI67"/>
      <c r="MFJ67"/>
      <c r="MFK67"/>
      <c r="MFL67"/>
      <c r="MFM67"/>
      <c r="MFN67"/>
      <c r="MFO67"/>
      <c r="MFP67"/>
      <c r="MFQ67"/>
      <c r="MFR67"/>
      <c r="MFS67"/>
      <c r="MFT67"/>
      <c r="MFU67"/>
      <c r="MFV67"/>
      <c r="MFW67"/>
      <c r="MFX67"/>
      <c r="MFY67"/>
      <c r="MFZ67"/>
      <c r="MGA67"/>
      <c r="MGB67"/>
      <c r="MGC67"/>
      <c r="MGD67"/>
      <c r="MGE67"/>
      <c r="MGF67"/>
      <c r="MGG67"/>
      <c r="MGH67"/>
      <c r="MGI67"/>
      <c r="MGJ67"/>
      <c r="MGK67"/>
      <c r="MGL67"/>
      <c r="MGM67"/>
      <c r="MGN67"/>
      <c r="MGO67"/>
      <c r="MGP67"/>
      <c r="MGQ67"/>
      <c r="MGR67"/>
      <c r="MGS67"/>
      <c r="MGT67"/>
      <c r="MGU67"/>
      <c r="MGV67"/>
      <c r="MGW67"/>
      <c r="MGX67"/>
      <c r="MGY67"/>
      <c r="MGZ67"/>
      <c r="MHA67"/>
      <c r="MHB67"/>
      <c r="MHC67"/>
      <c r="MHD67"/>
      <c r="MHE67"/>
      <c r="MHF67"/>
      <c r="MHG67"/>
      <c r="MHH67"/>
      <c r="MHI67"/>
      <c r="MHJ67"/>
      <c r="MHK67"/>
      <c r="MHL67"/>
      <c r="MHM67"/>
      <c r="MHN67"/>
      <c r="MHO67"/>
      <c r="MHP67"/>
      <c r="MHQ67"/>
      <c r="MHR67"/>
      <c r="MHS67"/>
      <c r="MHT67"/>
      <c r="MHU67"/>
      <c r="MHV67"/>
      <c r="MHW67"/>
      <c r="MHX67"/>
      <c r="MHY67"/>
      <c r="MHZ67"/>
      <c r="MIA67"/>
      <c r="MIB67"/>
      <c r="MIC67"/>
      <c r="MID67"/>
      <c r="MIE67"/>
      <c r="MIF67"/>
      <c r="MIG67"/>
      <c r="MIH67"/>
      <c r="MII67"/>
      <c r="MIJ67"/>
      <c r="MIK67"/>
      <c r="MIL67"/>
      <c r="MIM67"/>
      <c r="MIN67"/>
      <c r="MIO67"/>
      <c r="MIP67"/>
      <c r="MIQ67"/>
      <c r="MIR67"/>
      <c r="MIS67"/>
      <c r="MIT67"/>
      <c r="MIU67"/>
      <c r="MIV67"/>
      <c r="MIW67"/>
      <c r="MIX67"/>
      <c r="MIY67"/>
      <c r="MIZ67"/>
      <c r="MJA67"/>
      <c r="MJB67"/>
      <c r="MJC67"/>
      <c r="MJD67"/>
      <c r="MJE67"/>
      <c r="MJF67"/>
      <c r="MJG67"/>
      <c r="MJH67"/>
      <c r="MJI67"/>
      <c r="MJJ67"/>
      <c r="MJK67"/>
      <c r="MJL67"/>
      <c r="MJM67"/>
      <c r="MJN67"/>
      <c r="MJO67"/>
      <c r="MJP67"/>
      <c r="MJQ67"/>
      <c r="MJR67"/>
      <c r="MJS67"/>
      <c r="MJT67"/>
      <c r="MJU67"/>
      <c r="MJV67"/>
      <c r="MJW67"/>
      <c r="MJX67"/>
      <c r="MJY67"/>
      <c r="MJZ67"/>
      <c r="MKA67"/>
      <c r="MKB67"/>
      <c r="MKC67"/>
      <c r="MKD67"/>
      <c r="MKE67"/>
      <c r="MKF67"/>
      <c r="MKG67"/>
      <c r="MKH67"/>
      <c r="MKI67"/>
      <c r="MKJ67"/>
      <c r="MKK67"/>
      <c r="MKL67"/>
      <c r="MKM67"/>
      <c r="MKN67"/>
      <c r="MKO67"/>
      <c r="MKP67"/>
      <c r="MKQ67"/>
      <c r="MKR67"/>
      <c r="MKS67"/>
      <c r="MKT67"/>
      <c r="MKU67"/>
      <c r="MKV67"/>
      <c r="MKW67"/>
      <c r="MKX67"/>
      <c r="MKY67"/>
      <c r="MKZ67"/>
      <c r="MLA67"/>
      <c r="MLB67"/>
      <c r="MLC67"/>
      <c r="MLD67"/>
      <c r="MLE67"/>
      <c r="MLF67"/>
      <c r="MLG67"/>
      <c r="MLH67"/>
      <c r="MLI67"/>
      <c r="MLJ67"/>
      <c r="MLK67"/>
      <c r="MLL67"/>
      <c r="MLM67"/>
      <c r="MLN67"/>
      <c r="MLO67"/>
      <c r="MLP67"/>
      <c r="MLQ67"/>
      <c r="MLR67"/>
      <c r="MLS67"/>
      <c r="MLT67"/>
      <c r="MLU67"/>
      <c r="MLV67"/>
      <c r="MLW67"/>
      <c r="MLX67"/>
      <c r="MLY67"/>
      <c r="MLZ67"/>
      <c r="MMA67"/>
      <c r="MMB67"/>
      <c r="MMC67"/>
      <c r="MMD67"/>
      <c r="MME67"/>
      <c r="MMF67"/>
      <c r="MMG67"/>
      <c r="MMH67"/>
      <c r="MMI67"/>
      <c r="MMJ67"/>
      <c r="MMK67"/>
      <c r="MML67"/>
      <c r="MMM67"/>
      <c r="MMN67"/>
      <c r="MMO67"/>
      <c r="MMP67"/>
      <c r="MMQ67"/>
      <c r="MMR67"/>
      <c r="MMS67"/>
      <c r="MMT67"/>
      <c r="MMU67"/>
      <c r="MMV67"/>
      <c r="MMW67"/>
      <c r="MMX67"/>
      <c r="MMY67"/>
      <c r="MMZ67"/>
      <c r="MNA67"/>
      <c r="MNB67"/>
      <c r="MNC67"/>
      <c r="MND67"/>
      <c r="MNE67"/>
      <c r="MNF67"/>
      <c r="MNG67"/>
      <c r="MNH67"/>
      <c r="MNI67"/>
      <c r="MNJ67"/>
      <c r="MNK67"/>
      <c r="MNL67"/>
      <c r="MNM67"/>
      <c r="MNN67"/>
      <c r="MNO67"/>
      <c r="MNP67"/>
      <c r="MNQ67"/>
      <c r="MNR67"/>
      <c r="MNS67"/>
      <c r="MNT67"/>
      <c r="MNU67"/>
      <c r="MNV67"/>
      <c r="MNW67"/>
      <c r="MNX67"/>
      <c r="MNY67"/>
      <c r="MNZ67"/>
      <c r="MOA67"/>
      <c r="MOB67"/>
      <c r="MOC67"/>
      <c r="MOD67"/>
      <c r="MOE67"/>
      <c r="MOF67"/>
      <c r="MOG67"/>
      <c r="MOH67"/>
      <c r="MOI67"/>
      <c r="MOJ67"/>
      <c r="MOK67"/>
      <c r="MOL67"/>
      <c r="MOM67"/>
      <c r="MON67"/>
      <c r="MOO67"/>
      <c r="MOP67"/>
      <c r="MOQ67"/>
      <c r="MOR67"/>
      <c r="MOS67"/>
      <c r="MOT67"/>
      <c r="MOU67"/>
      <c r="MOV67"/>
      <c r="MOW67"/>
      <c r="MOX67"/>
      <c r="MOY67"/>
      <c r="MOZ67"/>
      <c r="MPA67"/>
      <c r="MPB67"/>
      <c r="MPC67"/>
      <c r="MPD67"/>
      <c r="MPE67"/>
      <c r="MPF67"/>
      <c r="MPG67"/>
      <c r="MPH67"/>
      <c r="MPI67"/>
      <c r="MPJ67"/>
      <c r="MPK67"/>
      <c r="MPL67"/>
      <c r="MPM67"/>
      <c r="MPN67"/>
      <c r="MPO67"/>
      <c r="MPP67"/>
      <c r="MPQ67"/>
      <c r="MPR67"/>
      <c r="MPS67"/>
      <c r="MPT67"/>
      <c r="MPU67"/>
      <c r="MPV67"/>
      <c r="MPW67"/>
      <c r="MPX67"/>
      <c r="MPY67"/>
      <c r="MPZ67"/>
      <c r="MQA67"/>
      <c r="MQB67"/>
      <c r="MQC67"/>
      <c r="MQD67"/>
      <c r="MQE67"/>
      <c r="MQF67"/>
      <c r="MQG67"/>
      <c r="MQH67"/>
      <c r="MQI67"/>
      <c r="MQJ67"/>
      <c r="MQK67"/>
      <c r="MQL67"/>
      <c r="MQM67"/>
      <c r="MQN67"/>
      <c r="MQO67"/>
      <c r="MQP67"/>
      <c r="MQQ67"/>
      <c r="MQR67"/>
      <c r="MQS67"/>
      <c r="MQT67"/>
      <c r="MQU67"/>
      <c r="MQV67"/>
      <c r="MQW67"/>
      <c r="MQX67"/>
      <c r="MQY67"/>
      <c r="MQZ67"/>
      <c r="MRA67"/>
      <c r="MRB67"/>
      <c r="MRC67"/>
      <c r="MRD67"/>
      <c r="MRE67"/>
      <c r="MRF67"/>
      <c r="MRG67"/>
      <c r="MRH67"/>
      <c r="MRI67"/>
      <c r="MRJ67"/>
      <c r="MRK67"/>
      <c r="MRL67"/>
      <c r="MRM67"/>
      <c r="MRN67"/>
      <c r="MRO67"/>
      <c r="MRP67"/>
      <c r="MRQ67"/>
      <c r="MRR67"/>
      <c r="MRS67"/>
      <c r="MRT67"/>
      <c r="MRU67"/>
      <c r="MRV67"/>
      <c r="MRW67"/>
      <c r="MRX67"/>
      <c r="MRY67"/>
      <c r="MRZ67"/>
      <c r="MSA67"/>
      <c r="MSB67"/>
      <c r="MSC67"/>
      <c r="MSD67"/>
      <c r="MSE67"/>
      <c r="MSF67"/>
      <c r="MSG67"/>
      <c r="MSH67"/>
      <c r="MSI67"/>
      <c r="MSJ67"/>
      <c r="MSK67"/>
      <c r="MSL67"/>
      <c r="MSM67"/>
      <c r="MSN67"/>
      <c r="MSO67"/>
      <c r="MSP67"/>
      <c r="MSQ67"/>
      <c r="MSR67"/>
      <c r="MSS67"/>
      <c r="MST67"/>
      <c r="MSU67"/>
      <c r="MSV67"/>
      <c r="MSW67"/>
      <c r="MSX67"/>
      <c r="MSY67"/>
      <c r="MSZ67"/>
      <c r="MTA67"/>
      <c r="MTB67"/>
      <c r="MTC67"/>
      <c r="MTD67"/>
      <c r="MTE67"/>
      <c r="MTF67"/>
      <c r="MTG67"/>
      <c r="MTH67"/>
      <c r="MTI67"/>
      <c r="MTJ67"/>
      <c r="MTK67"/>
      <c r="MTL67"/>
      <c r="MTM67"/>
      <c r="MTN67"/>
      <c r="MTO67"/>
      <c r="MTP67"/>
      <c r="MTQ67"/>
      <c r="MTR67"/>
      <c r="MTS67"/>
      <c r="MTT67"/>
      <c r="MTU67"/>
      <c r="MTV67"/>
      <c r="MTW67"/>
      <c r="MTX67"/>
      <c r="MTY67"/>
      <c r="MTZ67"/>
      <c r="MUA67"/>
      <c r="MUB67"/>
      <c r="MUC67"/>
      <c r="MUD67"/>
      <c r="MUE67"/>
      <c r="MUF67"/>
      <c r="MUG67"/>
      <c r="MUH67"/>
      <c r="MUI67"/>
      <c r="MUJ67"/>
      <c r="MUK67"/>
      <c r="MUL67"/>
      <c r="MUM67"/>
      <c r="MUN67"/>
      <c r="MUO67"/>
      <c r="MUP67"/>
      <c r="MUQ67"/>
      <c r="MUR67"/>
      <c r="MUS67"/>
      <c r="MUT67"/>
      <c r="MUU67"/>
      <c r="MUV67"/>
      <c r="MUW67"/>
      <c r="MUX67"/>
      <c r="MUY67"/>
      <c r="MUZ67"/>
      <c r="MVA67"/>
      <c r="MVB67"/>
      <c r="MVC67"/>
      <c r="MVD67"/>
      <c r="MVE67"/>
      <c r="MVF67"/>
      <c r="MVG67"/>
      <c r="MVH67"/>
      <c r="MVI67"/>
      <c r="MVJ67"/>
      <c r="MVK67"/>
      <c r="MVL67"/>
      <c r="MVM67"/>
      <c r="MVN67"/>
      <c r="MVO67"/>
      <c r="MVP67"/>
      <c r="MVQ67"/>
      <c r="MVR67"/>
      <c r="MVS67"/>
      <c r="MVT67"/>
      <c r="MVU67"/>
      <c r="MVV67"/>
      <c r="MVW67"/>
      <c r="MVX67"/>
      <c r="MVY67"/>
      <c r="MVZ67"/>
      <c r="MWA67"/>
      <c r="MWB67"/>
      <c r="MWC67"/>
      <c r="MWD67"/>
      <c r="MWE67"/>
      <c r="MWF67"/>
      <c r="MWG67"/>
      <c r="MWH67"/>
      <c r="MWI67"/>
      <c r="MWJ67"/>
      <c r="MWK67"/>
      <c r="MWL67"/>
      <c r="MWM67"/>
      <c r="MWN67"/>
      <c r="MWO67"/>
      <c r="MWP67"/>
      <c r="MWQ67"/>
      <c r="MWR67"/>
      <c r="MWS67"/>
      <c r="MWT67"/>
      <c r="MWU67"/>
      <c r="MWV67"/>
      <c r="MWW67"/>
      <c r="MWX67"/>
      <c r="MWY67"/>
      <c r="MWZ67"/>
      <c r="MXA67"/>
      <c r="MXB67"/>
      <c r="MXC67"/>
      <c r="MXD67"/>
      <c r="MXE67"/>
      <c r="MXF67"/>
      <c r="MXG67"/>
      <c r="MXH67"/>
      <c r="MXI67"/>
      <c r="MXJ67"/>
      <c r="MXK67"/>
      <c r="MXL67"/>
      <c r="MXM67"/>
      <c r="MXN67"/>
      <c r="MXO67"/>
      <c r="MXP67"/>
      <c r="MXQ67"/>
      <c r="MXR67"/>
      <c r="MXS67"/>
      <c r="MXT67"/>
      <c r="MXU67"/>
      <c r="MXV67"/>
      <c r="MXW67"/>
      <c r="MXX67"/>
      <c r="MXY67"/>
      <c r="MXZ67"/>
      <c r="MYA67"/>
      <c r="MYB67"/>
      <c r="MYC67"/>
      <c r="MYD67"/>
      <c r="MYE67"/>
      <c r="MYF67"/>
      <c r="MYG67"/>
      <c r="MYH67"/>
      <c r="MYI67"/>
      <c r="MYJ67"/>
      <c r="MYK67"/>
      <c r="MYL67"/>
      <c r="MYM67"/>
      <c r="MYN67"/>
      <c r="MYO67"/>
      <c r="MYP67"/>
      <c r="MYQ67"/>
      <c r="MYR67"/>
      <c r="MYS67"/>
      <c r="MYT67"/>
      <c r="MYU67"/>
      <c r="MYV67"/>
      <c r="MYW67"/>
      <c r="MYX67"/>
      <c r="MYY67"/>
      <c r="MYZ67"/>
      <c r="MZA67"/>
      <c r="MZB67"/>
      <c r="MZC67"/>
      <c r="MZD67"/>
      <c r="MZE67"/>
      <c r="MZF67"/>
      <c r="MZG67"/>
      <c r="MZH67"/>
      <c r="MZI67"/>
      <c r="MZJ67"/>
      <c r="MZK67"/>
      <c r="MZL67"/>
      <c r="MZM67"/>
      <c r="MZN67"/>
      <c r="MZO67"/>
      <c r="MZP67"/>
      <c r="MZQ67"/>
      <c r="MZR67"/>
      <c r="MZS67"/>
      <c r="MZT67"/>
      <c r="MZU67"/>
      <c r="MZV67"/>
      <c r="MZW67"/>
      <c r="MZX67"/>
      <c r="MZY67"/>
      <c r="MZZ67"/>
      <c r="NAA67"/>
      <c r="NAB67"/>
      <c r="NAC67"/>
      <c r="NAD67"/>
      <c r="NAE67"/>
      <c r="NAF67"/>
      <c r="NAG67"/>
      <c r="NAH67"/>
      <c r="NAI67"/>
      <c r="NAJ67"/>
      <c r="NAK67"/>
      <c r="NAL67"/>
      <c r="NAM67"/>
      <c r="NAN67"/>
      <c r="NAO67"/>
      <c r="NAP67"/>
      <c r="NAQ67"/>
      <c r="NAR67"/>
      <c r="NAS67"/>
      <c r="NAT67"/>
      <c r="NAU67"/>
      <c r="NAV67"/>
      <c r="NAW67"/>
      <c r="NAX67"/>
      <c r="NAY67"/>
      <c r="NAZ67"/>
      <c r="NBA67"/>
      <c r="NBB67"/>
      <c r="NBC67"/>
      <c r="NBD67"/>
      <c r="NBE67"/>
      <c r="NBF67"/>
      <c r="NBG67"/>
      <c r="NBH67"/>
      <c r="NBI67"/>
      <c r="NBJ67"/>
      <c r="NBK67"/>
      <c r="NBL67"/>
      <c r="NBM67"/>
      <c r="NBN67"/>
      <c r="NBO67"/>
      <c r="NBP67"/>
      <c r="NBQ67"/>
      <c r="NBR67"/>
      <c r="NBS67"/>
      <c r="NBT67"/>
      <c r="NBU67"/>
      <c r="NBV67"/>
      <c r="NBW67"/>
      <c r="NBX67"/>
      <c r="NBY67"/>
      <c r="NBZ67"/>
      <c r="NCA67"/>
      <c r="NCB67"/>
      <c r="NCC67"/>
      <c r="NCD67"/>
      <c r="NCE67"/>
      <c r="NCF67"/>
      <c r="NCG67"/>
      <c r="NCH67"/>
      <c r="NCI67"/>
      <c r="NCJ67"/>
      <c r="NCK67"/>
      <c r="NCL67"/>
      <c r="NCM67"/>
      <c r="NCN67"/>
      <c r="NCO67"/>
      <c r="NCP67"/>
      <c r="NCQ67"/>
      <c r="NCR67"/>
      <c r="NCS67"/>
      <c r="NCT67"/>
      <c r="NCU67"/>
      <c r="NCV67"/>
      <c r="NCW67"/>
      <c r="NCX67"/>
      <c r="NCY67"/>
      <c r="NCZ67"/>
      <c r="NDA67"/>
      <c r="NDB67"/>
      <c r="NDC67"/>
      <c r="NDD67"/>
      <c r="NDE67"/>
      <c r="NDF67"/>
      <c r="NDG67"/>
      <c r="NDH67"/>
      <c r="NDI67"/>
      <c r="NDJ67"/>
      <c r="NDK67"/>
      <c r="NDL67"/>
      <c r="NDM67"/>
      <c r="NDN67"/>
      <c r="NDO67"/>
      <c r="NDP67"/>
      <c r="NDQ67"/>
      <c r="NDR67"/>
      <c r="NDS67"/>
      <c r="NDT67"/>
      <c r="NDU67"/>
      <c r="NDV67"/>
      <c r="NDW67"/>
      <c r="NDX67"/>
      <c r="NDY67"/>
      <c r="NDZ67"/>
      <c r="NEA67"/>
      <c r="NEB67"/>
      <c r="NEC67"/>
      <c r="NED67"/>
      <c r="NEE67"/>
      <c r="NEF67"/>
      <c r="NEG67"/>
      <c r="NEH67"/>
      <c r="NEI67"/>
      <c r="NEJ67"/>
      <c r="NEK67"/>
      <c r="NEL67"/>
      <c r="NEM67"/>
      <c r="NEN67"/>
      <c r="NEO67"/>
      <c r="NEP67"/>
      <c r="NEQ67"/>
      <c r="NER67"/>
      <c r="NES67"/>
      <c r="NET67"/>
      <c r="NEU67"/>
      <c r="NEV67"/>
      <c r="NEW67"/>
      <c r="NEX67"/>
      <c r="NEY67"/>
      <c r="NEZ67"/>
      <c r="NFA67"/>
      <c r="NFB67"/>
      <c r="NFC67"/>
      <c r="NFD67"/>
      <c r="NFE67"/>
      <c r="NFF67"/>
      <c r="NFG67"/>
      <c r="NFH67"/>
      <c r="NFI67"/>
      <c r="NFJ67"/>
      <c r="NFK67"/>
      <c r="NFL67"/>
      <c r="NFM67"/>
      <c r="NFN67"/>
      <c r="NFO67"/>
      <c r="NFP67"/>
      <c r="NFQ67"/>
      <c r="NFR67"/>
      <c r="NFS67"/>
      <c r="NFT67"/>
      <c r="NFU67"/>
      <c r="NFV67"/>
      <c r="NFW67"/>
      <c r="NFX67"/>
      <c r="NFY67"/>
      <c r="NFZ67"/>
      <c r="NGA67"/>
      <c r="NGB67"/>
      <c r="NGC67"/>
      <c r="NGD67"/>
      <c r="NGE67"/>
      <c r="NGF67"/>
      <c r="NGG67"/>
      <c r="NGH67"/>
      <c r="NGI67"/>
      <c r="NGJ67"/>
      <c r="NGK67"/>
      <c r="NGL67"/>
      <c r="NGM67"/>
      <c r="NGN67"/>
      <c r="NGO67"/>
      <c r="NGP67"/>
      <c r="NGQ67"/>
      <c r="NGR67"/>
      <c r="NGS67"/>
      <c r="NGT67"/>
      <c r="NGU67"/>
      <c r="NGV67"/>
      <c r="NGW67"/>
      <c r="NGX67"/>
      <c r="NGY67"/>
      <c r="NGZ67"/>
      <c r="NHA67"/>
      <c r="NHB67"/>
      <c r="NHC67"/>
      <c r="NHD67"/>
      <c r="NHE67"/>
      <c r="NHF67"/>
      <c r="NHG67"/>
      <c r="NHH67"/>
      <c r="NHI67"/>
      <c r="NHJ67"/>
      <c r="NHK67"/>
      <c r="NHL67"/>
      <c r="NHM67"/>
      <c r="NHN67"/>
      <c r="NHO67"/>
      <c r="NHP67"/>
      <c r="NHQ67"/>
      <c r="NHR67"/>
      <c r="NHS67"/>
      <c r="NHT67"/>
      <c r="NHU67"/>
      <c r="NHV67"/>
      <c r="NHW67"/>
      <c r="NHX67"/>
      <c r="NHY67"/>
      <c r="NHZ67"/>
      <c r="NIA67"/>
      <c r="NIB67"/>
      <c r="NIC67"/>
      <c r="NID67"/>
      <c r="NIE67"/>
      <c r="NIF67"/>
      <c r="NIG67"/>
      <c r="NIH67"/>
      <c r="NII67"/>
      <c r="NIJ67"/>
      <c r="NIK67"/>
      <c r="NIL67"/>
      <c r="NIM67"/>
      <c r="NIN67"/>
      <c r="NIO67"/>
      <c r="NIP67"/>
      <c r="NIQ67"/>
      <c r="NIR67"/>
      <c r="NIS67"/>
      <c r="NIT67"/>
      <c r="NIU67"/>
      <c r="NIV67"/>
      <c r="NIW67"/>
      <c r="NIX67"/>
      <c r="NIY67"/>
      <c r="NIZ67"/>
      <c r="NJA67"/>
      <c r="NJB67"/>
      <c r="NJC67"/>
      <c r="NJD67"/>
      <c r="NJE67"/>
      <c r="NJF67"/>
      <c r="NJG67"/>
      <c r="NJH67"/>
      <c r="NJI67"/>
      <c r="NJJ67"/>
      <c r="NJK67"/>
      <c r="NJL67"/>
      <c r="NJM67"/>
      <c r="NJN67"/>
      <c r="NJO67"/>
      <c r="NJP67"/>
      <c r="NJQ67"/>
      <c r="NJR67"/>
      <c r="NJS67"/>
      <c r="NJT67"/>
      <c r="NJU67"/>
      <c r="NJV67"/>
      <c r="NJW67"/>
      <c r="NJX67"/>
      <c r="NJY67"/>
      <c r="NJZ67"/>
      <c r="NKA67"/>
      <c r="NKB67"/>
      <c r="NKC67"/>
      <c r="NKD67"/>
      <c r="NKE67"/>
      <c r="NKF67"/>
      <c r="NKG67"/>
      <c r="NKH67"/>
      <c r="NKI67"/>
      <c r="NKJ67"/>
      <c r="NKK67"/>
      <c r="NKL67"/>
      <c r="NKM67"/>
      <c r="NKN67"/>
      <c r="NKO67"/>
      <c r="NKP67"/>
      <c r="NKQ67"/>
      <c r="NKR67"/>
      <c r="NKS67"/>
      <c r="NKT67"/>
      <c r="NKU67"/>
      <c r="NKV67"/>
      <c r="NKW67"/>
      <c r="NKX67"/>
      <c r="NKY67"/>
      <c r="NKZ67"/>
      <c r="NLA67"/>
      <c r="NLB67"/>
      <c r="NLC67"/>
      <c r="NLD67"/>
      <c r="NLE67"/>
      <c r="NLF67"/>
      <c r="NLG67"/>
      <c r="NLH67"/>
      <c r="NLI67"/>
      <c r="NLJ67"/>
      <c r="NLK67"/>
      <c r="NLL67"/>
      <c r="NLM67"/>
      <c r="NLN67"/>
      <c r="NLO67"/>
      <c r="NLP67"/>
      <c r="NLQ67"/>
      <c r="NLR67"/>
      <c r="NLS67"/>
      <c r="NLT67"/>
      <c r="NLU67"/>
      <c r="NLV67"/>
      <c r="NLW67"/>
      <c r="NLX67"/>
      <c r="NLY67"/>
      <c r="NLZ67"/>
      <c r="NMA67"/>
      <c r="NMB67"/>
      <c r="NMC67"/>
      <c r="NMD67"/>
      <c r="NME67"/>
      <c r="NMF67"/>
      <c r="NMG67"/>
      <c r="NMH67"/>
      <c r="NMI67"/>
      <c r="NMJ67"/>
      <c r="NMK67"/>
      <c r="NML67"/>
      <c r="NMM67"/>
      <c r="NMN67"/>
      <c r="NMO67"/>
      <c r="NMP67"/>
      <c r="NMQ67"/>
      <c r="NMR67"/>
      <c r="NMS67"/>
      <c r="NMT67"/>
      <c r="NMU67"/>
      <c r="NMV67"/>
      <c r="NMW67"/>
      <c r="NMX67"/>
      <c r="NMY67"/>
      <c r="NMZ67"/>
      <c r="NNA67"/>
      <c r="NNB67"/>
      <c r="NNC67"/>
      <c r="NND67"/>
      <c r="NNE67"/>
      <c r="NNF67"/>
      <c r="NNG67"/>
      <c r="NNH67"/>
      <c r="NNI67"/>
      <c r="NNJ67"/>
      <c r="NNK67"/>
      <c r="NNL67"/>
      <c r="NNM67"/>
      <c r="NNN67"/>
      <c r="NNO67"/>
      <c r="NNP67"/>
      <c r="NNQ67"/>
      <c r="NNR67"/>
      <c r="NNS67"/>
      <c r="NNT67"/>
      <c r="NNU67"/>
      <c r="NNV67"/>
      <c r="NNW67"/>
      <c r="NNX67"/>
      <c r="NNY67"/>
      <c r="NNZ67"/>
      <c r="NOA67"/>
      <c r="NOB67"/>
      <c r="NOC67"/>
      <c r="NOD67"/>
      <c r="NOE67"/>
      <c r="NOF67"/>
      <c r="NOG67"/>
      <c r="NOH67"/>
      <c r="NOI67"/>
      <c r="NOJ67"/>
      <c r="NOK67"/>
      <c r="NOL67"/>
      <c r="NOM67"/>
      <c r="NON67"/>
      <c r="NOO67"/>
      <c r="NOP67"/>
      <c r="NOQ67"/>
      <c r="NOR67"/>
      <c r="NOS67"/>
      <c r="NOT67"/>
      <c r="NOU67"/>
      <c r="NOV67"/>
      <c r="NOW67"/>
      <c r="NOX67"/>
      <c r="NOY67"/>
      <c r="NOZ67"/>
      <c r="NPA67"/>
      <c r="NPB67"/>
      <c r="NPC67"/>
      <c r="NPD67"/>
      <c r="NPE67"/>
      <c r="NPF67"/>
      <c r="NPG67"/>
      <c r="NPH67"/>
      <c r="NPI67"/>
      <c r="NPJ67"/>
      <c r="NPK67"/>
      <c r="NPL67"/>
      <c r="NPM67"/>
      <c r="NPN67"/>
      <c r="NPO67"/>
      <c r="NPP67"/>
      <c r="NPQ67"/>
      <c r="NPR67"/>
      <c r="NPS67"/>
      <c r="NPT67"/>
      <c r="NPU67"/>
      <c r="NPV67"/>
      <c r="NPW67"/>
      <c r="NPX67"/>
      <c r="NPY67"/>
      <c r="NPZ67"/>
      <c r="NQA67"/>
      <c r="NQB67"/>
      <c r="NQC67"/>
      <c r="NQD67"/>
      <c r="NQE67"/>
      <c r="NQF67"/>
      <c r="NQG67"/>
      <c r="NQH67"/>
      <c r="NQI67"/>
      <c r="NQJ67"/>
      <c r="NQK67"/>
      <c r="NQL67"/>
      <c r="NQM67"/>
      <c r="NQN67"/>
      <c r="NQO67"/>
      <c r="NQP67"/>
      <c r="NQQ67"/>
      <c r="NQR67"/>
      <c r="NQS67"/>
      <c r="NQT67"/>
      <c r="NQU67"/>
      <c r="NQV67"/>
      <c r="NQW67"/>
      <c r="NQX67"/>
      <c r="NQY67"/>
      <c r="NQZ67"/>
      <c r="NRA67"/>
      <c r="NRB67"/>
      <c r="NRC67"/>
      <c r="NRD67"/>
      <c r="NRE67"/>
      <c r="NRF67"/>
      <c r="NRG67"/>
      <c r="NRH67"/>
      <c r="NRI67"/>
      <c r="NRJ67"/>
      <c r="NRK67"/>
      <c r="NRL67"/>
      <c r="NRM67"/>
      <c r="NRN67"/>
      <c r="NRO67"/>
      <c r="NRP67"/>
      <c r="NRQ67"/>
      <c r="NRR67"/>
      <c r="NRS67"/>
      <c r="NRT67"/>
      <c r="NRU67"/>
      <c r="NRV67"/>
      <c r="NRW67"/>
      <c r="NRX67"/>
      <c r="NRY67"/>
      <c r="NRZ67"/>
      <c r="NSA67"/>
      <c r="NSB67"/>
      <c r="NSC67"/>
      <c r="NSD67"/>
      <c r="NSE67"/>
      <c r="NSF67"/>
      <c r="NSG67"/>
      <c r="NSH67"/>
      <c r="NSI67"/>
      <c r="NSJ67"/>
      <c r="NSK67"/>
      <c r="NSL67"/>
      <c r="NSM67"/>
      <c r="NSN67"/>
      <c r="NSO67"/>
      <c r="NSP67"/>
      <c r="NSQ67"/>
      <c r="NSR67"/>
      <c r="NSS67"/>
      <c r="NST67"/>
      <c r="NSU67"/>
      <c r="NSV67"/>
      <c r="NSW67"/>
      <c r="NSX67"/>
      <c r="NSY67"/>
      <c r="NSZ67"/>
      <c r="NTA67"/>
      <c r="NTB67"/>
      <c r="NTC67"/>
      <c r="NTD67"/>
      <c r="NTE67"/>
      <c r="NTF67"/>
      <c r="NTG67"/>
      <c r="NTH67"/>
      <c r="NTI67"/>
      <c r="NTJ67"/>
      <c r="NTK67"/>
      <c r="NTL67"/>
      <c r="NTM67"/>
      <c r="NTN67"/>
      <c r="NTO67"/>
      <c r="NTP67"/>
      <c r="NTQ67"/>
      <c r="NTR67"/>
      <c r="NTS67"/>
      <c r="NTT67"/>
      <c r="NTU67"/>
      <c r="NTV67"/>
      <c r="NTW67"/>
      <c r="NTX67"/>
      <c r="NTY67"/>
      <c r="NTZ67"/>
      <c r="NUA67"/>
      <c r="NUB67"/>
      <c r="NUC67"/>
      <c r="NUD67"/>
      <c r="NUE67"/>
      <c r="NUF67"/>
      <c r="NUG67"/>
      <c r="NUH67"/>
      <c r="NUI67"/>
      <c r="NUJ67"/>
      <c r="NUK67"/>
      <c r="NUL67"/>
      <c r="NUM67"/>
      <c r="NUN67"/>
      <c r="NUO67"/>
      <c r="NUP67"/>
      <c r="NUQ67"/>
      <c r="NUR67"/>
      <c r="NUS67"/>
      <c r="NUT67"/>
      <c r="NUU67"/>
      <c r="NUV67"/>
      <c r="NUW67"/>
      <c r="NUX67"/>
      <c r="NUY67"/>
      <c r="NUZ67"/>
      <c r="NVA67"/>
      <c r="NVB67"/>
      <c r="NVC67"/>
      <c r="NVD67"/>
      <c r="NVE67"/>
      <c r="NVF67"/>
      <c r="NVG67"/>
      <c r="NVH67"/>
      <c r="NVI67"/>
      <c r="NVJ67"/>
      <c r="NVK67"/>
      <c r="NVL67"/>
      <c r="NVM67"/>
      <c r="NVN67"/>
      <c r="NVO67"/>
      <c r="NVP67"/>
      <c r="NVQ67"/>
      <c r="NVR67"/>
      <c r="NVS67"/>
      <c r="NVT67"/>
      <c r="NVU67"/>
      <c r="NVV67"/>
      <c r="NVW67"/>
      <c r="NVX67"/>
      <c r="NVY67"/>
      <c r="NVZ67"/>
      <c r="NWA67"/>
      <c r="NWB67"/>
      <c r="NWC67"/>
      <c r="NWD67"/>
      <c r="NWE67"/>
      <c r="NWF67"/>
      <c r="NWG67"/>
      <c r="NWH67"/>
      <c r="NWI67"/>
      <c r="NWJ67"/>
      <c r="NWK67"/>
      <c r="NWL67"/>
      <c r="NWM67"/>
      <c r="NWN67"/>
      <c r="NWO67"/>
      <c r="NWP67"/>
      <c r="NWQ67"/>
      <c r="NWR67"/>
      <c r="NWS67"/>
      <c r="NWT67"/>
      <c r="NWU67"/>
      <c r="NWV67"/>
      <c r="NWW67"/>
      <c r="NWX67"/>
      <c r="NWY67"/>
      <c r="NWZ67"/>
      <c r="NXA67"/>
      <c r="NXB67"/>
      <c r="NXC67"/>
      <c r="NXD67"/>
      <c r="NXE67"/>
      <c r="NXF67"/>
      <c r="NXG67"/>
      <c r="NXH67"/>
      <c r="NXI67"/>
      <c r="NXJ67"/>
      <c r="NXK67"/>
      <c r="NXL67"/>
      <c r="NXM67"/>
      <c r="NXN67"/>
      <c r="NXO67"/>
      <c r="NXP67"/>
      <c r="NXQ67"/>
      <c r="NXR67"/>
      <c r="NXS67"/>
      <c r="NXT67"/>
      <c r="NXU67"/>
      <c r="NXV67"/>
      <c r="NXW67"/>
      <c r="NXX67"/>
      <c r="NXY67"/>
      <c r="NXZ67"/>
      <c r="NYA67"/>
      <c r="NYB67"/>
      <c r="NYC67"/>
      <c r="NYD67"/>
      <c r="NYE67"/>
      <c r="NYF67"/>
      <c r="NYG67"/>
      <c r="NYH67"/>
      <c r="NYI67"/>
      <c r="NYJ67"/>
      <c r="NYK67"/>
      <c r="NYL67"/>
      <c r="NYM67"/>
      <c r="NYN67"/>
      <c r="NYO67"/>
      <c r="NYP67"/>
      <c r="NYQ67"/>
      <c r="NYR67"/>
      <c r="NYS67"/>
      <c r="NYT67"/>
      <c r="NYU67"/>
      <c r="NYV67"/>
      <c r="NYW67"/>
      <c r="NYX67"/>
      <c r="NYY67"/>
      <c r="NYZ67"/>
      <c r="NZA67"/>
      <c r="NZB67"/>
      <c r="NZC67"/>
      <c r="NZD67"/>
      <c r="NZE67"/>
      <c r="NZF67"/>
      <c r="NZG67"/>
      <c r="NZH67"/>
      <c r="NZI67"/>
      <c r="NZJ67"/>
      <c r="NZK67"/>
      <c r="NZL67"/>
      <c r="NZM67"/>
      <c r="NZN67"/>
      <c r="NZO67"/>
      <c r="NZP67"/>
      <c r="NZQ67"/>
      <c r="NZR67"/>
      <c r="NZS67"/>
      <c r="NZT67"/>
      <c r="NZU67"/>
      <c r="NZV67"/>
      <c r="NZW67"/>
      <c r="NZX67"/>
      <c r="NZY67"/>
      <c r="NZZ67"/>
      <c r="OAA67"/>
      <c r="OAB67"/>
      <c r="OAC67"/>
      <c r="OAD67"/>
      <c r="OAE67"/>
      <c r="OAF67"/>
      <c r="OAG67"/>
      <c r="OAH67"/>
      <c r="OAI67"/>
      <c r="OAJ67"/>
      <c r="OAK67"/>
      <c r="OAL67"/>
      <c r="OAM67"/>
      <c r="OAN67"/>
      <c r="OAO67"/>
      <c r="OAP67"/>
      <c r="OAQ67"/>
      <c r="OAR67"/>
      <c r="OAS67"/>
      <c r="OAT67"/>
      <c r="OAU67"/>
      <c r="OAV67"/>
      <c r="OAW67"/>
      <c r="OAX67"/>
      <c r="OAY67"/>
      <c r="OAZ67"/>
      <c r="OBA67"/>
      <c r="OBB67"/>
      <c r="OBC67"/>
      <c r="OBD67"/>
      <c r="OBE67"/>
      <c r="OBF67"/>
      <c r="OBG67"/>
      <c r="OBH67"/>
      <c r="OBI67"/>
      <c r="OBJ67"/>
      <c r="OBK67"/>
      <c r="OBL67"/>
      <c r="OBM67"/>
      <c r="OBN67"/>
      <c r="OBO67"/>
      <c r="OBP67"/>
      <c r="OBQ67"/>
      <c r="OBR67"/>
      <c r="OBS67"/>
      <c r="OBT67"/>
      <c r="OBU67"/>
      <c r="OBV67"/>
      <c r="OBW67"/>
      <c r="OBX67"/>
      <c r="OBY67"/>
      <c r="OBZ67"/>
      <c r="OCA67"/>
      <c r="OCB67"/>
      <c r="OCC67"/>
      <c r="OCD67"/>
      <c r="OCE67"/>
      <c r="OCF67"/>
      <c r="OCG67"/>
      <c r="OCH67"/>
      <c r="OCI67"/>
      <c r="OCJ67"/>
      <c r="OCK67"/>
      <c r="OCL67"/>
      <c r="OCM67"/>
      <c r="OCN67"/>
      <c r="OCO67"/>
      <c r="OCP67"/>
      <c r="OCQ67"/>
      <c r="OCR67"/>
      <c r="OCS67"/>
      <c r="OCT67"/>
      <c r="OCU67"/>
      <c r="OCV67"/>
      <c r="OCW67"/>
      <c r="OCX67"/>
      <c r="OCY67"/>
      <c r="OCZ67"/>
      <c r="ODA67"/>
      <c r="ODB67"/>
      <c r="ODC67"/>
      <c r="ODD67"/>
      <c r="ODE67"/>
      <c r="ODF67"/>
      <c r="ODG67"/>
      <c r="ODH67"/>
      <c r="ODI67"/>
      <c r="ODJ67"/>
      <c r="ODK67"/>
      <c r="ODL67"/>
      <c r="ODM67"/>
      <c r="ODN67"/>
      <c r="ODO67"/>
      <c r="ODP67"/>
      <c r="ODQ67"/>
      <c r="ODR67"/>
      <c r="ODS67"/>
      <c r="ODT67"/>
      <c r="ODU67"/>
      <c r="ODV67"/>
      <c r="ODW67"/>
      <c r="ODX67"/>
      <c r="ODY67"/>
      <c r="ODZ67"/>
      <c r="OEA67"/>
      <c r="OEB67"/>
      <c r="OEC67"/>
      <c r="OED67"/>
      <c r="OEE67"/>
      <c r="OEF67"/>
      <c r="OEG67"/>
      <c r="OEH67"/>
      <c r="OEI67"/>
      <c r="OEJ67"/>
      <c r="OEK67"/>
      <c r="OEL67"/>
      <c r="OEM67"/>
      <c r="OEN67"/>
      <c r="OEO67"/>
      <c r="OEP67"/>
      <c r="OEQ67"/>
      <c r="OER67"/>
      <c r="OES67"/>
      <c r="OET67"/>
      <c r="OEU67"/>
      <c r="OEV67"/>
      <c r="OEW67"/>
      <c r="OEX67"/>
      <c r="OEY67"/>
      <c r="OEZ67"/>
      <c r="OFA67"/>
      <c r="OFB67"/>
      <c r="OFC67"/>
      <c r="OFD67"/>
      <c r="OFE67"/>
      <c r="OFF67"/>
      <c r="OFG67"/>
      <c r="OFH67"/>
      <c r="OFI67"/>
      <c r="OFJ67"/>
      <c r="OFK67"/>
      <c r="OFL67"/>
      <c r="OFM67"/>
      <c r="OFN67"/>
      <c r="OFO67"/>
      <c r="OFP67"/>
      <c r="OFQ67"/>
      <c r="OFR67"/>
      <c r="OFS67"/>
      <c r="OFT67"/>
      <c r="OFU67"/>
      <c r="OFV67"/>
      <c r="OFW67"/>
      <c r="OFX67"/>
      <c r="OFY67"/>
      <c r="OFZ67"/>
      <c r="OGA67"/>
      <c r="OGB67"/>
      <c r="OGC67"/>
      <c r="OGD67"/>
      <c r="OGE67"/>
      <c r="OGF67"/>
      <c r="OGG67"/>
      <c r="OGH67"/>
      <c r="OGI67"/>
      <c r="OGJ67"/>
      <c r="OGK67"/>
      <c r="OGL67"/>
      <c r="OGM67"/>
      <c r="OGN67"/>
      <c r="OGO67"/>
      <c r="OGP67"/>
      <c r="OGQ67"/>
      <c r="OGR67"/>
      <c r="OGS67"/>
      <c r="OGT67"/>
      <c r="OGU67"/>
      <c r="OGV67"/>
      <c r="OGW67"/>
      <c r="OGX67"/>
      <c r="OGY67"/>
      <c r="OGZ67"/>
      <c r="OHA67"/>
      <c r="OHB67"/>
      <c r="OHC67"/>
      <c r="OHD67"/>
      <c r="OHE67"/>
      <c r="OHF67"/>
      <c r="OHG67"/>
      <c r="OHH67"/>
      <c r="OHI67"/>
      <c r="OHJ67"/>
      <c r="OHK67"/>
      <c r="OHL67"/>
      <c r="OHM67"/>
      <c r="OHN67"/>
      <c r="OHO67"/>
      <c r="OHP67"/>
      <c r="OHQ67"/>
      <c r="OHR67"/>
      <c r="OHS67"/>
      <c r="OHT67"/>
      <c r="OHU67"/>
      <c r="OHV67"/>
      <c r="OHW67"/>
      <c r="OHX67"/>
      <c r="OHY67"/>
      <c r="OHZ67"/>
      <c r="OIA67"/>
      <c r="OIB67"/>
      <c r="OIC67"/>
      <c r="OID67"/>
      <c r="OIE67"/>
      <c r="OIF67"/>
      <c r="OIG67"/>
      <c r="OIH67"/>
      <c r="OII67"/>
      <c r="OIJ67"/>
      <c r="OIK67"/>
      <c r="OIL67"/>
      <c r="OIM67"/>
      <c r="OIN67"/>
      <c r="OIO67"/>
      <c r="OIP67"/>
      <c r="OIQ67"/>
      <c r="OIR67"/>
      <c r="OIS67"/>
      <c r="OIT67"/>
      <c r="OIU67"/>
      <c r="OIV67"/>
      <c r="OIW67"/>
      <c r="OIX67"/>
      <c r="OIY67"/>
      <c r="OIZ67"/>
      <c r="OJA67"/>
      <c r="OJB67"/>
      <c r="OJC67"/>
      <c r="OJD67"/>
      <c r="OJE67"/>
      <c r="OJF67"/>
      <c r="OJG67"/>
      <c r="OJH67"/>
      <c r="OJI67"/>
      <c r="OJJ67"/>
      <c r="OJK67"/>
      <c r="OJL67"/>
      <c r="OJM67"/>
      <c r="OJN67"/>
      <c r="OJO67"/>
      <c r="OJP67"/>
      <c r="OJQ67"/>
      <c r="OJR67"/>
      <c r="OJS67"/>
      <c r="OJT67"/>
      <c r="OJU67"/>
      <c r="OJV67"/>
      <c r="OJW67"/>
      <c r="OJX67"/>
      <c r="OJY67"/>
      <c r="OJZ67"/>
      <c r="OKA67"/>
      <c r="OKB67"/>
      <c r="OKC67"/>
      <c r="OKD67"/>
      <c r="OKE67"/>
      <c r="OKF67"/>
      <c r="OKG67"/>
      <c r="OKH67"/>
      <c r="OKI67"/>
      <c r="OKJ67"/>
      <c r="OKK67"/>
      <c r="OKL67"/>
      <c r="OKM67"/>
      <c r="OKN67"/>
      <c r="OKO67"/>
      <c r="OKP67"/>
      <c r="OKQ67"/>
      <c r="OKR67"/>
      <c r="OKS67"/>
      <c r="OKT67"/>
      <c r="OKU67"/>
      <c r="OKV67"/>
      <c r="OKW67"/>
      <c r="OKX67"/>
      <c r="OKY67"/>
      <c r="OKZ67"/>
      <c r="OLA67"/>
      <c r="OLB67"/>
      <c r="OLC67"/>
      <c r="OLD67"/>
      <c r="OLE67"/>
      <c r="OLF67"/>
      <c r="OLG67"/>
      <c r="OLH67"/>
      <c r="OLI67"/>
      <c r="OLJ67"/>
      <c r="OLK67"/>
      <c r="OLL67"/>
      <c r="OLM67"/>
      <c r="OLN67"/>
      <c r="OLO67"/>
      <c r="OLP67"/>
      <c r="OLQ67"/>
      <c r="OLR67"/>
      <c r="OLS67"/>
      <c r="OLT67"/>
      <c r="OLU67"/>
      <c r="OLV67"/>
      <c r="OLW67"/>
      <c r="OLX67"/>
      <c r="OLY67"/>
      <c r="OLZ67"/>
      <c r="OMA67"/>
      <c r="OMB67"/>
      <c r="OMC67"/>
      <c r="OMD67"/>
      <c r="OME67"/>
      <c r="OMF67"/>
      <c r="OMG67"/>
      <c r="OMH67"/>
      <c r="OMI67"/>
      <c r="OMJ67"/>
      <c r="OMK67"/>
      <c r="OML67"/>
      <c r="OMM67"/>
      <c r="OMN67"/>
      <c r="OMO67"/>
      <c r="OMP67"/>
      <c r="OMQ67"/>
      <c r="OMR67"/>
      <c r="OMS67"/>
      <c r="OMT67"/>
      <c r="OMU67"/>
      <c r="OMV67"/>
      <c r="OMW67"/>
      <c r="OMX67"/>
      <c r="OMY67"/>
      <c r="OMZ67"/>
      <c r="ONA67"/>
      <c r="ONB67"/>
      <c r="ONC67"/>
      <c r="OND67"/>
      <c r="ONE67"/>
      <c r="ONF67"/>
      <c r="ONG67"/>
      <c r="ONH67"/>
      <c r="ONI67"/>
      <c r="ONJ67"/>
      <c r="ONK67"/>
      <c r="ONL67"/>
      <c r="ONM67"/>
      <c r="ONN67"/>
      <c r="ONO67"/>
      <c r="ONP67"/>
      <c r="ONQ67"/>
      <c r="ONR67"/>
      <c r="ONS67"/>
      <c r="ONT67"/>
      <c r="ONU67"/>
      <c r="ONV67"/>
      <c r="ONW67"/>
      <c r="ONX67"/>
      <c r="ONY67"/>
      <c r="ONZ67"/>
      <c r="OOA67"/>
      <c r="OOB67"/>
      <c r="OOC67"/>
      <c r="OOD67"/>
      <c r="OOE67"/>
      <c r="OOF67"/>
      <c r="OOG67"/>
      <c r="OOH67"/>
      <c r="OOI67"/>
      <c r="OOJ67"/>
      <c r="OOK67"/>
      <c r="OOL67"/>
      <c r="OOM67"/>
      <c r="OON67"/>
      <c r="OOO67"/>
      <c r="OOP67"/>
      <c r="OOQ67"/>
      <c r="OOR67"/>
      <c r="OOS67"/>
      <c r="OOT67"/>
      <c r="OOU67"/>
      <c r="OOV67"/>
      <c r="OOW67"/>
      <c r="OOX67"/>
      <c r="OOY67"/>
      <c r="OOZ67"/>
      <c r="OPA67"/>
      <c r="OPB67"/>
      <c r="OPC67"/>
      <c r="OPD67"/>
      <c r="OPE67"/>
      <c r="OPF67"/>
      <c r="OPG67"/>
      <c r="OPH67"/>
      <c r="OPI67"/>
      <c r="OPJ67"/>
      <c r="OPK67"/>
      <c r="OPL67"/>
      <c r="OPM67"/>
      <c r="OPN67"/>
      <c r="OPO67"/>
      <c r="OPP67"/>
      <c r="OPQ67"/>
      <c r="OPR67"/>
      <c r="OPS67"/>
      <c r="OPT67"/>
      <c r="OPU67"/>
      <c r="OPV67"/>
      <c r="OPW67"/>
      <c r="OPX67"/>
      <c r="OPY67"/>
      <c r="OPZ67"/>
      <c r="OQA67"/>
      <c r="OQB67"/>
      <c r="OQC67"/>
      <c r="OQD67"/>
      <c r="OQE67"/>
      <c r="OQF67"/>
      <c r="OQG67"/>
      <c r="OQH67"/>
      <c r="OQI67"/>
      <c r="OQJ67"/>
      <c r="OQK67"/>
      <c r="OQL67"/>
      <c r="OQM67"/>
      <c r="OQN67"/>
      <c r="OQO67"/>
      <c r="OQP67"/>
      <c r="OQQ67"/>
      <c r="OQR67"/>
      <c r="OQS67"/>
      <c r="OQT67"/>
      <c r="OQU67"/>
      <c r="OQV67"/>
      <c r="OQW67"/>
      <c r="OQX67"/>
      <c r="OQY67"/>
      <c r="OQZ67"/>
      <c r="ORA67"/>
      <c r="ORB67"/>
      <c r="ORC67"/>
      <c r="ORD67"/>
      <c r="ORE67"/>
      <c r="ORF67"/>
      <c r="ORG67"/>
      <c r="ORH67"/>
      <c r="ORI67"/>
      <c r="ORJ67"/>
      <c r="ORK67"/>
      <c r="ORL67"/>
      <c r="ORM67"/>
      <c r="ORN67"/>
      <c r="ORO67"/>
      <c r="ORP67"/>
      <c r="ORQ67"/>
      <c r="ORR67"/>
      <c r="ORS67"/>
      <c r="ORT67"/>
      <c r="ORU67"/>
      <c r="ORV67"/>
      <c r="ORW67"/>
      <c r="ORX67"/>
      <c r="ORY67"/>
      <c r="ORZ67"/>
      <c r="OSA67"/>
      <c r="OSB67"/>
      <c r="OSC67"/>
      <c r="OSD67"/>
      <c r="OSE67"/>
      <c r="OSF67"/>
      <c r="OSG67"/>
      <c r="OSH67"/>
      <c r="OSI67"/>
      <c r="OSJ67"/>
      <c r="OSK67"/>
      <c r="OSL67"/>
      <c r="OSM67"/>
      <c r="OSN67"/>
      <c r="OSO67"/>
      <c r="OSP67"/>
      <c r="OSQ67"/>
      <c r="OSR67"/>
      <c r="OSS67"/>
      <c r="OST67"/>
      <c r="OSU67"/>
      <c r="OSV67"/>
      <c r="OSW67"/>
      <c r="OSX67"/>
      <c r="OSY67"/>
      <c r="OSZ67"/>
      <c r="OTA67"/>
      <c r="OTB67"/>
      <c r="OTC67"/>
      <c r="OTD67"/>
      <c r="OTE67"/>
      <c r="OTF67"/>
      <c r="OTG67"/>
      <c r="OTH67"/>
      <c r="OTI67"/>
      <c r="OTJ67"/>
      <c r="OTK67"/>
      <c r="OTL67"/>
      <c r="OTM67"/>
      <c r="OTN67"/>
      <c r="OTO67"/>
      <c r="OTP67"/>
      <c r="OTQ67"/>
      <c r="OTR67"/>
      <c r="OTS67"/>
      <c r="OTT67"/>
      <c r="OTU67"/>
      <c r="OTV67"/>
      <c r="OTW67"/>
      <c r="OTX67"/>
      <c r="OTY67"/>
      <c r="OTZ67"/>
      <c r="OUA67"/>
      <c r="OUB67"/>
      <c r="OUC67"/>
      <c r="OUD67"/>
      <c r="OUE67"/>
      <c r="OUF67"/>
      <c r="OUG67"/>
      <c r="OUH67"/>
      <c r="OUI67"/>
      <c r="OUJ67"/>
      <c r="OUK67"/>
      <c r="OUL67"/>
      <c r="OUM67"/>
      <c r="OUN67"/>
      <c r="OUO67"/>
      <c r="OUP67"/>
      <c r="OUQ67"/>
      <c r="OUR67"/>
      <c r="OUS67"/>
      <c r="OUT67"/>
      <c r="OUU67"/>
      <c r="OUV67"/>
      <c r="OUW67"/>
      <c r="OUX67"/>
      <c r="OUY67"/>
      <c r="OUZ67"/>
      <c r="OVA67"/>
      <c r="OVB67"/>
      <c r="OVC67"/>
      <c r="OVD67"/>
      <c r="OVE67"/>
      <c r="OVF67"/>
      <c r="OVG67"/>
      <c r="OVH67"/>
      <c r="OVI67"/>
      <c r="OVJ67"/>
      <c r="OVK67"/>
      <c r="OVL67"/>
      <c r="OVM67"/>
      <c r="OVN67"/>
      <c r="OVO67"/>
      <c r="OVP67"/>
      <c r="OVQ67"/>
      <c r="OVR67"/>
      <c r="OVS67"/>
      <c r="OVT67"/>
      <c r="OVU67"/>
      <c r="OVV67"/>
      <c r="OVW67"/>
      <c r="OVX67"/>
      <c r="OVY67"/>
      <c r="OVZ67"/>
      <c r="OWA67"/>
      <c r="OWB67"/>
      <c r="OWC67"/>
      <c r="OWD67"/>
      <c r="OWE67"/>
      <c r="OWF67"/>
      <c r="OWG67"/>
      <c r="OWH67"/>
      <c r="OWI67"/>
      <c r="OWJ67"/>
      <c r="OWK67"/>
      <c r="OWL67"/>
      <c r="OWM67"/>
      <c r="OWN67"/>
      <c r="OWO67"/>
      <c r="OWP67"/>
      <c r="OWQ67"/>
      <c r="OWR67"/>
      <c r="OWS67"/>
      <c r="OWT67"/>
      <c r="OWU67"/>
      <c r="OWV67"/>
      <c r="OWW67"/>
      <c r="OWX67"/>
      <c r="OWY67"/>
      <c r="OWZ67"/>
      <c r="OXA67"/>
      <c r="OXB67"/>
      <c r="OXC67"/>
      <c r="OXD67"/>
      <c r="OXE67"/>
      <c r="OXF67"/>
      <c r="OXG67"/>
      <c r="OXH67"/>
      <c r="OXI67"/>
      <c r="OXJ67"/>
      <c r="OXK67"/>
      <c r="OXL67"/>
      <c r="OXM67"/>
      <c r="OXN67"/>
      <c r="OXO67"/>
      <c r="OXP67"/>
      <c r="OXQ67"/>
      <c r="OXR67"/>
      <c r="OXS67"/>
      <c r="OXT67"/>
      <c r="OXU67"/>
      <c r="OXV67"/>
      <c r="OXW67"/>
      <c r="OXX67"/>
      <c r="OXY67"/>
      <c r="OXZ67"/>
      <c r="OYA67"/>
      <c r="OYB67"/>
      <c r="OYC67"/>
      <c r="OYD67"/>
      <c r="OYE67"/>
      <c r="OYF67"/>
      <c r="OYG67"/>
      <c r="OYH67"/>
      <c r="OYI67"/>
      <c r="OYJ67"/>
      <c r="OYK67"/>
      <c r="OYL67"/>
      <c r="OYM67"/>
      <c r="OYN67"/>
      <c r="OYO67"/>
      <c r="OYP67"/>
      <c r="OYQ67"/>
      <c r="OYR67"/>
      <c r="OYS67"/>
      <c r="OYT67"/>
      <c r="OYU67"/>
      <c r="OYV67"/>
      <c r="OYW67"/>
      <c r="OYX67"/>
      <c r="OYY67"/>
      <c r="OYZ67"/>
      <c r="OZA67"/>
      <c r="OZB67"/>
      <c r="OZC67"/>
      <c r="OZD67"/>
      <c r="OZE67"/>
      <c r="OZF67"/>
      <c r="OZG67"/>
      <c r="OZH67"/>
      <c r="OZI67"/>
      <c r="OZJ67"/>
      <c r="OZK67"/>
      <c r="OZL67"/>
      <c r="OZM67"/>
      <c r="OZN67"/>
      <c r="OZO67"/>
      <c r="OZP67"/>
      <c r="OZQ67"/>
      <c r="OZR67"/>
      <c r="OZS67"/>
      <c r="OZT67"/>
      <c r="OZU67"/>
      <c r="OZV67"/>
      <c r="OZW67"/>
      <c r="OZX67"/>
      <c r="OZY67"/>
      <c r="OZZ67"/>
      <c r="PAA67"/>
      <c r="PAB67"/>
      <c r="PAC67"/>
      <c r="PAD67"/>
      <c r="PAE67"/>
      <c r="PAF67"/>
      <c r="PAG67"/>
      <c r="PAH67"/>
      <c r="PAI67"/>
      <c r="PAJ67"/>
      <c r="PAK67"/>
      <c r="PAL67"/>
      <c r="PAM67"/>
      <c r="PAN67"/>
      <c r="PAO67"/>
      <c r="PAP67"/>
      <c r="PAQ67"/>
      <c r="PAR67"/>
      <c r="PAS67"/>
      <c r="PAT67"/>
      <c r="PAU67"/>
      <c r="PAV67"/>
      <c r="PAW67"/>
      <c r="PAX67"/>
      <c r="PAY67"/>
      <c r="PAZ67"/>
      <c r="PBA67"/>
      <c r="PBB67"/>
      <c r="PBC67"/>
      <c r="PBD67"/>
      <c r="PBE67"/>
      <c r="PBF67"/>
      <c r="PBG67"/>
      <c r="PBH67"/>
      <c r="PBI67"/>
      <c r="PBJ67"/>
      <c r="PBK67"/>
      <c r="PBL67"/>
      <c r="PBM67"/>
      <c r="PBN67"/>
      <c r="PBO67"/>
      <c r="PBP67"/>
      <c r="PBQ67"/>
      <c r="PBR67"/>
      <c r="PBS67"/>
      <c r="PBT67"/>
      <c r="PBU67"/>
      <c r="PBV67"/>
      <c r="PBW67"/>
      <c r="PBX67"/>
      <c r="PBY67"/>
      <c r="PBZ67"/>
      <c r="PCA67"/>
      <c r="PCB67"/>
      <c r="PCC67"/>
      <c r="PCD67"/>
      <c r="PCE67"/>
      <c r="PCF67"/>
      <c r="PCG67"/>
      <c r="PCH67"/>
      <c r="PCI67"/>
      <c r="PCJ67"/>
      <c r="PCK67"/>
      <c r="PCL67"/>
      <c r="PCM67"/>
      <c r="PCN67"/>
      <c r="PCO67"/>
      <c r="PCP67"/>
      <c r="PCQ67"/>
      <c r="PCR67"/>
      <c r="PCS67"/>
      <c r="PCT67"/>
      <c r="PCU67"/>
      <c r="PCV67"/>
      <c r="PCW67"/>
      <c r="PCX67"/>
      <c r="PCY67"/>
      <c r="PCZ67"/>
      <c r="PDA67"/>
      <c r="PDB67"/>
      <c r="PDC67"/>
      <c r="PDD67"/>
      <c r="PDE67"/>
      <c r="PDF67"/>
      <c r="PDG67"/>
      <c r="PDH67"/>
      <c r="PDI67"/>
      <c r="PDJ67"/>
      <c r="PDK67"/>
      <c r="PDL67"/>
      <c r="PDM67"/>
      <c r="PDN67"/>
      <c r="PDO67"/>
      <c r="PDP67"/>
      <c r="PDQ67"/>
      <c r="PDR67"/>
      <c r="PDS67"/>
      <c r="PDT67"/>
      <c r="PDU67"/>
      <c r="PDV67"/>
      <c r="PDW67"/>
      <c r="PDX67"/>
      <c r="PDY67"/>
      <c r="PDZ67"/>
      <c r="PEA67"/>
      <c r="PEB67"/>
      <c r="PEC67"/>
      <c r="PED67"/>
      <c r="PEE67"/>
      <c r="PEF67"/>
      <c r="PEG67"/>
      <c r="PEH67"/>
      <c r="PEI67"/>
      <c r="PEJ67"/>
      <c r="PEK67"/>
      <c r="PEL67"/>
      <c r="PEM67"/>
      <c r="PEN67"/>
      <c r="PEO67"/>
      <c r="PEP67"/>
      <c r="PEQ67"/>
      <c r="PER67"/>
      <c r="PES67"/>
      <c r="PET67"/>
      <c r="PEU67"/>
      <c r="PEV67"/>
      <c r="PEW67"/>
      <c r="PEX67"/>
      <c r="PEY67"/>
      <c r="PEZ67"/>
      <c r="PFA67"/>
      <c r="PFB67"/>
      <c r="PFC67"/>
      <c r="PFD67"/>
      <c r="PFE67"/>
      <c r="PFF67"/>
      <c r="PFG67"/>
      <c r="PFH67"/>
      <c r="PFI67"/>
      <c r="PFJ67"/>
      <c r="PFK67"/>
      <c r="PFL67"/>
      <c r="PFM67"/>
      <c r="PFN67"/>
      <c r="PFO67"/>
      <c r="PFP67"/>
      <c r="PFQ67"/>
      <c r="PFR67"/>
      <c r="PFS67"/>
      <c r="PFT67"/>
      <c r="PFU67"/>
      <c r="PFV67"/>
      <c r="PFW67"/>
      <c r="PFX67"/>
      <c r="PFY67"/>
      <c r="PFZ67"/>
      <c r="PGA67"/>
      <c r="PGB67"/>
      <c r="PGC67"/>
      <c r="PGD67"/>
      <c r="PGE67"/>
      <c r="PGF67"/>
      <c r="PGG67"/>
      <c r="PGH67"/>
      <c r="PGI67"/>
      <c r="PGJ67"/>
      <c r="PGK67"/>
      <c r="PGL67"/>
      <c r="PGM67"/>
      <c r="PGN67"/>
      <c r="PGO67"/>
      <c r="PGP67"/>
      <c r="PGQ67"/>
      <c r="PGR67"/>
      <c r="PGS67"/>
      <c r="PGT67"/>
      <c r="PGU67"/>
      <c r="PGV67"/>
      <c r="PGW67"/>
      <c r="PGX67"/>
      <c r="PGY67"/>
      <c r="PGZ67"/>
      <c r="PHA67"/>
      <c r="PHB67"/>
      <c r="PHC67"/>
      <c r="PHD67"/>
      <c r="PHE67"/>
      <c r="PHF67"/>
      <c r="PHG67"/>
      <c r="PHH67"/>
      <c r="PHI67"/>
      <c r="PHJ67"/>
      <c r="PHK67"/>
      <c r="PHL67"/>
      <c r="PHM67"/>
      <c r="PHN67"/>
      <c r="PHO67"/>
      <c r="PHP67"/>
      <c r="PHQ67"/>
      <c r="PHR67"/>
      <c r="PHS67"/>
      <c r="PHT67"/>
      <c r="PHU67"/>
      <c r="PHV67"/>
      <c r="PHW67"/>
      <c r="PHX67"/>
      <c r="PHY67"/>
      <c r="PHZ67"/>
      <c r="PIA67"/>
      <c r="PIB67"/>
      <c r="PIC67"/>
      <c r="PID67"/>
      <c r="PIE67"/>
      <c r="PIF67"/>
      <c r="PIG67"/>
      <c r="PIH67"/>
      <c r="PII67"/>
      <c r="PIJ67"/>
      <c r="PIK67"/>
      <c r="PIL67"/>
      <c r="PIM67"/>
      <c r="PIN67"/>
      <c r="PIO67"/>
      <c r="PIP67"/>
      <c r="PIQ67"/>
      <c r="PIR67"/>
      <c r="PIS67"/>
      <c r="PIT67"/>
      <c r="PIU67"/>
      <c r="PIV67"/>
      <c r="PIW67"/>
      <c r="PIX67"/>
      <c r="PIY67"/>
      <c r="PIZ67"/>
      <c r="PJA67"/>
      <c r="PJB67"/>
      <c r="PJC67"/>
      <c r="PJD67"/>
      <c r="PJE67"/>
      <c r="PJF67"/>
      <c r="PJG67"/>
      <c r="PJH67"/>
      <c r="PJI67"/>
      <c r="PJJ67"/>
      <c r="PJK67"/>
      <c r="PJL67"/>
      <c r="PJM67"/>
      <c r="PJN67"/>
      <c r="PJO67"/>
      <c r="PJP67"/>
      <c r="PJQ67"/>
      <c r="PJR67"/>
      <c r="PJS67"/>
      <c r="PJT67"/>
      <c r="PJU67"/>
      <c r="PJV67"/>
      <c r="PJW67"/>
      <c r="PJX67"/>
      <c r="PJY67"/>
      <c r="PJZ67"/>
      <c r="PKA67"/>
      <c r="PKB67"/>
      <c r="PKC67"/>
      <c r="PKD67"/>
      <c r="PKE67"/>
      <c r="PKF67"/>
      <c r="PKG67"/>
      <c r="PKH67"/>
      <c r="PKI67"/>
      <c r="PKJ67"/>
      <c r="PKK67"/>
      <c r="PKL67"/>
      <c r="PKM67"/>
      <c r="PKN67"/>
      <c r="PKO67"/>
      <c r="PKP67"/>
      <c r="PKQ67"/>
      <c r="PKR67"/>
      <c r="PKS67"/>
      <c r="PKT67"/>
      <c r="PKU67"/>
      <c r="PKV67"/>
      <c r="PKW67"/>
      <c r="PKX67"/>
      <c r="PKY67"/>
      <c r="PKZ67"/>
      <c r="PLA67"/>
      <c r="PLB67"/>
      <c r="PLC67"/>
      <c r="PLD67"/>
      <c r="PLE67"/>
      <c r="PLF67"/>
      <c r="PLG67"/>
      <c r="PLH67"/>
      <c r="PLI67"/>
      <c r="PLJ67"/>
      <c r="PLK67"/>
      <c r="PLL67"/>
      <c r="PLM67"/>
      <c r="PLN67"/>
      <c r="PLO67"/>
      <c r="PLP67"/>
      <c r="PLQ67"/>
      <c r="PLR67"/>
      <c r="PLS67"/>
      <c r="PLT67"/>
      <c r="PLU67"/>
      <c r="PLV67"/>
      <c r="PLW67"/>
      <c r="PLX67"/>
      <c r="PLY67"/>
      <c r="PLZ67"/>
      <c r="PMA67"/>
      <c r="PMB67"/>
      <c r="PMC67"/>
      <c r="PMD67"/>
      <c r="PME67"/>
      <c r="PMF67"/>
      <c r="PMG67"/>
      <c r="PMH67"/>
      <c r="PMI67"/>
      <c r="PMJ67"/>
      <c r="PMK67"/>
      <c r="PML67"/>
      <c r="PMM67"/>
      <c r="PMN67"/>
      <c r="PMO67"/>
      <c r="PMP67"/>
      <c r="PMQ67"/>
      <c r="PMR67"/>
      <c r="PMS67"/>
      <c r="PMT67"/>
      <c r="PMU67"/>
      <c r="PMV67"/>
      <c r="PMW67"/>
      <c r="PMX67"/>
      <c r="PMY67"/>
      <c r="PMZ67"/>
      <c r="PNA67"/>
      <c r="PNB67"/>
      <c r="PNC67"/>
      <c r="PND67"/>
      <c r="PNE67"/>
      <c r="PNF67"/>
      <c r="PNG67"/>
      <c r="PNH67"/>
      <c r="PNI67"/>
      <c r="PNJ67"/>
      <c r="PNK67"/>
      <c r="PNL67"/>
      <c r="PNM67"/>
      <c r="PNN67"/>
      <c r="PNO67"/>
      <c r="PNP67"/>
      <c r="PNQ67"/>
      <c r="PNR67"/>
      <c r="PNS67"/>
      <c r="PNT67"/>
      <c r="PNU67"/>
      <c r="PNV67"/>
      <c r="PNW67"/>
      <c r="PNX67"/>
      <c r="PNY67"/>
      <c r="PNZ67"/>
      <c r="POA67"/>
      <c r="POB67"/>
      <c r="POC67"/>
      <c r="POD67"/>
      <c r="POE67"/>
      <c r="POF67"/>
      <c r="POG67"/>
      <c r="POH67"/>
      <c r="POI67"/>
      <c r="POJ67"/>
      <c r="POK67"/>
      <c r="POL67"/>
      <c r="POM67"/>
      <c r="PON67"/>
      <c r="POO67"/>
      <c r="POP67"/>
      <c r="POQ67"/>
      <c r="POR67"/>
      <c r="POS67"/>
      <c r="POT67"/>
      <c r="POU67"/>
      <c r="POV67"/>
      <c r="POW67"/>
      <c r="POX67"/>
      <c r="POY67"/>
      <c r="POZ67"/>
      <c r="PPA67"/>
      <c r="PPB67"/>
      <c r="PPC67"/>
      <c r="PPD67"/>
      <c r="PPE67"/>
      <c r="PPF67"/>
      <c r="PPG67"/>
      <c r="PPH67"/>
      <c r="PPI67"/>
      <c r="PPJ67"/>
      <c r="PPK67"/>
      <c r="PPL67"/>
      <c r="PPM67"/>
      <c r="PPN67"/>
      <c r="PPO67"/>
      <c r="PPP67"/>
      <c r="PPQ67"/>
      <c r="PPR67"/>
      <c r="PPS67"/>
      <c r="PPT67"/>
      <c r="PPU67"/>
      <c r="PPV67"/>
      <c r="PPW67"/>
      <c r="PPX67"/>
      <c r="PPY67"/>
      <c r="PPZ67"/>
      <c r="PQA67"/>
      <c r="PQB67"/>
      <c r="PQC67"/>
      <c r="PQD67"/>
      <c r="PQE67"/>
      <c r="PQF67"/>
      <c r="PQG67"/>
      <c r="PQH67"/>
      <c r="PQI67"/>
      <c r="PQJ67"/>
      <c r="PQK67"/>
      <c r="PQL67"/>
      <c r="PQM67"/>
      <c r="PQN67"/>
      <c r="PQO67"/>
      <c r="PQP67"/>
      <c r="PQQ67"/>
      <c r="PQR67"/>
      <c r="PQS67"/>
      <c r="PQT67"/>
      <c r="PQU67"/>
      <c r="PQV67"/>
      <c r="PQW67"/>
      <c r="PQX67"/>
      <c r="PQY67"/>
      <c r="PQZ67"/>
      <c r="PRA67"/>
      <c r="PRB67"/>
      <c r="PRC67"/>
      <c r="PRD67"/>
      <c r="PRE67"/>
      <c r="PRF67"/>
      <c r="PRG67"/>
      <c r="PRH67"/>
      <c r="PRI67"/>
      <c r="PRJ67"/>
      <c r="PRK67"/>
      <c r="PRL67"/>
      <c r="PRM67"/>
      <c r="PRN67"/>
      <c r="PRO67"/>
      <c r="PRP67"/>
      <c r="PRQ67"/>
      <c r="PRR67"/>
      <c r="PRS67"/>
      <c r="PRT67"/>
      <c r="PRU67"/>
      <c r="PRV67"/>
      <c r="PRW67"/>
      <c r="PRX67"/>
      <c r="PRY67"/>
      <c r="PRZ67"/>
      <c r="PSA67"/>
      <c r="PSB67"/>
      <c r="PSC67"/>
      <c r="PSD67"/>
      <c r="PSE67"/>
      <c r="PSF67"/>
      <c r="PSG67"/>
      <c r="PSH67"/>
      <c r="PSI67"/>
      <c r="PSJ67"/>
      <c r="PSK67"/>
      <c r="PSL67"/>
      <c r="PSM67"/>
      <c r="PSN67"/>
      <c r="PSO67"/>
      <c r="PSP67"/>
      <c r="PSQ67"/>
      <c r="PSR67"/>
      <c r="PSS67"/>
      <c r="PST67"/>
      <c r="PSU67"/>
      <c r="PSV67"/>
      <c r="PSW67"/>
      <c r="PSX67"/>
      <c r="PSY67"/>
      <c r="PSZ67"/>
      <c r="PTA67"/>
      <c r="PTB67"/>
      <c r="PTC67"/>
      <c r="PTD67"/>
      <c r="PTE67"/>
      <c r="PTF67"/>
      <c r="PTG67"/>
      <c r="PTH67"/>
      <c r="PTI67"/>
      <c r="PTJ67"/>
      <c r="PTK67"/>
      <c r="PTL67"/>
      <c r="PTM67"/>
      <c r="PTN67"/>
      <c r="PTO67"/>
      <c r="PTP67"/>
      <c r="PTQ67"/>
      <c r="PTR67"/>
      <c r="PTS67"/>
      <c r="PTT67"/>
      <c r="PTU67"/>
      <c r="PTV67"/>
      <c r="PTW67"/>
      <c r="PTX67"/>
      <c r="PTY67"/>
      <c r="PTZ67"/>
      <c r="PUA67"/>
      <c r="PUB67"/>
      <c r="PUC67"/>
      <c r="PUD67"/>
      <c r="PUE67"/>
      <c r="PUF67"/>
      <c r="PUG67"/>
      <c r="PUH67"/>
      <c r="PUI67"/>
      <c r="PUJ67"/>
      <c r="PUK67"/>
      <c r="PUL67"/>
      <c r="PUM67"/>
      <c r="PUN67"/>
      <c r="PUO67"/>
      <c r="PUP67"/>
      <c r="PUQ67"/>
      <c r="PUR67"/>
      <c r="PUS67"/>
      <c r="PUT67"/>
      <c r="PUU67"/>
      <c r="PUV67"/>
      <c r="PUW67"/>
      <c r="PUX67"/>
      <c r="PUY67"/>
      <c r="PUZ67"/>
      <c r="PVA67"/>
      <c r="PVB67"/>
      <c r="PVC67"/>
      <c r="PVD67"/>
      <c r="PVE67"/>
      <c r="PVF67"/>
      <c r="PVG67"/>
      <c r="PVH67"/>
      <c r="PVI67"/>
      <c r="PVJ67"/>
      <c r="PVK67"/>
      <c r="PVL67"/>
      <c r="PVM67"/>
      <c r="PVN67"/>
      <c r="PVO67"/>
      <c r="PVP67"/>
      <c r="PVQ67"/>
      <c r="PVR67"/>
      <c r="PVS67"/>
      <c r="PVT67"/>
      <c r="PVU67"/>
      <c r="PVV67"/>
      <c r="PVW67"/>
      <c r="PVX67"/>
      <c r="PVY67"/>
      <c r="PVZ67"/>
      <c r="PWA67"/>
      <c r="PWB67"/>
      <c r="PWC67"/>
      <c r="PWD67"/>
      <c r="PWE67"/>
      <c r="PWF67"/>
      <c r="PWG67"/>
      <c r="PWH67"/>
      <c r="PWI67"/>
      <c r="PWJ67"/>
      <c r="PWK67"/>
      <c r="PWL67"/>
      <c r="PWM67"/>
      <c r="PWN67"/>
      <c r="PWO67"/>
      <c r="PWP67"/>
      <c r="PWQ67"/>
      <c r="PWR67"/>
      <c r="PWS67"/>
      <c r="PWT67"/>
      <c r="PWU67"/>
      <c r="PWV67"/>
      <c r="PWW67"/>
      <c r="PWX67"/>
      <c r="PWY67"/>
      <c r="PWZ67"/>
      <c r="PXA67"/>
      <c r="PXB67"/>
      <c r="PXC67"/>
      <c r="PXD67"/>
      <c r="PXE67"/>
      <c r="PXF67"/>
      <c r="PXG67"/>
      <c r="PXH67"/>
      <c r="PXI67"/>
      <c r="PXJ67"/>
      <c r="PXK67"/>
      <c r="PXL67"/>
      <c r="PXM67"/>
      <c r="PXN67"/>
      <c r="PXO67"/>
      <c r="PXP67"/>
      <c r="PXQ67"/>
      <c r="PXR67"/>
      <c r="PXS67"/>
      <c r="PXT67"/>
      <c r="PXU67"/>
      <c r="PXV67"/>
      <c r="PXW67"/>
      <c r="PXX67"/>
      <c r="PXY67"/>
      <c r="PXZ67"/>
      <c r="PYA67"/>
      <c r="PYB67"/>
      <c r="PYC67"/>
      <c r="PYD67"/>
      <c r="PYE67"/>
      <c r="PYF67"/>
      <c r="PYG67"/>
      <c r="PYH67"/>
      <c r="PYI67"/>
      <c r="PYJ67"/>
      <c r="PYK67"/>
      <c r="PYL67"/>
      <c r="PYM67"/>
      <c r="PYN67"/>
      <c r="PYO67"/>
      <c r="PYP67"/>
      <c r="PYQ67"/>
      <c r="PYR67"/>
      <c r="PYS67"/>
      <c r="PYT67"/>
      <c r="PYU67"/>
      <c r="PYV67"/>
      <c r="PYW67"/>
      <c r="PYX67"/>
      <c r="PYY67"/>
      <c r="PYZ67"/>
      <c r="PZA67"/>
      <c r="PZB67"/>
      <c r="PZC67"/>
      <c r="PZD67"/>
      <c r="PZE67"/>
      <c r="PZF67"/>
      <c r="PZG67"/>
      <c r="PZH67"/>
      <c r="PZI67"/>
      <c r="PZJ67"/>
      <c r="PZK67"/>
      <c r="PZL67"/>
      <c r="PZM67"/>
      <c r="PZN67"/>
      <c r="PZO67"/>
      <c r="PZP67"/>
      <c r="PZQ67"/>
      <c r="PZR67"/>
      <c r="PZS67"/>
      <c r="PZT67"/>
      <c r="PZU67"/>
      <c r="PZV67"/>
      <c r="PZW67"/>
      <c r="PZX67"/>
      <c r="PZY67"/>
      <c r="PZZ67"/>
      <c r="QAA67"/>
      <c r="QAB67"/>
      <c r="QAC67"/>
      <c r="QAD67"/>
      <c r="QAE67"/>
      <c r="QAF67"/>
      <c r="QAG67"/>
      <c r="QAH67"/>
      <c r="QAI67"/>
      <c r="QAJ67"/>
      <c r="QAK67"/>
      <c r="QAL67"/>
      <c r="QAM67"/>
      <c r="QAN67"/>
      <c r="QAO67"/>
      <c r="QAP67"/>
      <c r="QAQ67"/>
      <c r="QAR67"/>
      <c r="QAS67"/>
      <c r="QAT67"/>
      <c r="QAU67"/>
      <c r="QAV67"/>
      <c r="QAW67"/>
      <c r="QAX67"/>
      <c r="QAY67"/>
      <c r="QAZ67"/>
      <c r="QBA67"/>
      <c r="QBB67"/>
      <c r="QBC67"/>
      <c r="QBD67"/>
      <c r="QBE67"/>
      <c r="QBF67"/>
      <c r="QBG67"/>
      <c r="QBH67"/>
      <c r="QBI67"/>
      <c r="QBJ67"/>
      <c r="QBK67"/>
      <c r="QBL67"/>
      <c r="QBM67"/>
      <c r="QBN67"/>
      <c r="QBO67"/>
      <c r="QBP67"/>
      <c r="QBQ67"/>
      <c r="QBR67"/>
      <c r="QBS67"/>
      <c r="QBT67"/>
      <c r="QBU67"/>
      <c r="QBV67"/>
      <c r="QBW67"/>
      <c r="QBX67"/>
      <c r="QBY67"/>
      <c r="QBZ67"/>
      <c r="QCA67"/>
      <c r="QCB67"/>
      <c r="QCC67"/>
      <c r="QCD67"/>
      <c r="QCE67"/>
      <c r="QCF67"/>
      <c r="QCG67"/>
      <c r="QCH67"/>
      <c r="QCI67"/>
      <c r="QCJ67"/>
      <c r="QCK67"/>
      <c r="QCL67"/>
      <c r="QCM67"/>
      <c r="QCN67"/>
      <c r="QCO67"/>
      <c r="QCP67"/>
      <c r="QCQ67"/>
      <c r="QCR67"/>
      <c r="QCS67"/>
      <c r="QCT67"/>
      <c r="QCU67"/>
      <c r="QCV67"/>
      <c r="QCW67"/>
      <c r="QCX67"/>
      <c r="QCY67"/>
      <c r="QCZ67"/>
      <c r="QDA67"/>
      <c r="QDB67"/>
      <c r="QDC67"/>
      <c r="QDD67"/>
      <c r="QDE67"/>
      <c r="QDF67"/>
      <c r="QDG67"/>
      <c r="QDH67"/>
      <c r="QDI67"/>
      <c r="QDJ67"/>
      <c r="QDK67"/>
      <c r="QDL67"/>
      <c r="QDM67"/>
      <c r="QDN67"/>
      <c r="QDO67"/>
      <c r="QDP67"/>
      <c r="QDQ67"/>
      <c r="QDR67"/>
      <c r="QDS67"/>
      <c r="QDT67"/>
      <c r="QDU67"/>
      <c r="QDV67"/>
      <c r="QDW67"/>
      <c r="QDX67"/>
      <c r="QDY67"/>
      <c r="QDZ67"/>
      <c r="QEA67"/>
      <c r="QEB67"/>
      <c r="QEC67"/>
      <c r="QED67"/>
      <c r="QEE67"/>
      <c r="QEF67"/>
      <c r="QEG67"/>
      <c r="QEH67"/>
      <c r="QEI67"/>
      <c r="QEJ67"/>
      <c r="QEK67"/>
      <c r="QEL67"/>
      <c r="QEM67"/>
      <c r="QEN67"/>
      <c r="QEO67"/>
      <c r="QEP67"/>
      <c r="QEQ67"/>
      <c r="QER67"/>
      <c r="QES67"/>
      <c r="QET67"/>
      <c r="QEU67"/>
      <c r="QEV67"/>
      <c r="QEW67"/>
      <c r="QEX67"/>
      <c r="QEY67"/>
      <c r="QEZ67"/>
      <c r="QFA67"/>
      <c r="QFB67"/>
      <c r="QFC67"/>
      <c r="QFD67"/>
      <c r="QFE67"/>
      <c r="QFF67"/>
      <c r="QFG67"/>
      <c r="QFH67"/>
      <c r="QFI67"/>
      <c r="QFJ67"/>
      <c r="QFK67"/>
      <c r="QFL67"/>
      <c r="QFM67"/>
      <c r="QFN67"/>
      <c r="QFO67"/>
      <c r="QFP67"/>
      <c r="QFQ67"/>
      <c r="QFR67"/>
      <c r="QFS67"/>
      <c r="QFT67"/>
      <c r="QFU67"/>
      <c r="QFV67"/>
      <c r="QFW67"/>
      <c r="QFX67"/>
      <c r="QFY67"/>
      <c r="QFZ67"/>
      <c r="QGA67"/>
      <c r="QGB67"/>
      <c r="QGC67"/>
      <c r="QGD67"/>
      <c r="QGE67"/>
      <c r="QGF67"/>
      <c r="QGG67"/>
      <c r="QGH67"/>
      <c r="QGI67"/>
      <c r="QGJ67"/>
      <c r="QGK67"/>
      <c r="QGL67"/>
      <c r="QGM67"/>
      <c r="QGN67"/>
      <c r="QGO67"/>
      <c r="QGP67"/>
      <c r="QGQ67"/>
      <c r="QGR67"/>
      <c r="QGS67"/>
      <c r="QGT67"/>
      <c r="QGU67"/>
      <c r="QGV67"/>
      <c r="QGW67"/>
      <c r="QGX67"/>
      <c r="QGY67"/>
      <c r="QGZ67"/>
      <c r="QHA67"/>
      <c r="QHB67"/>
      <c r="QHC67"/>
      <c r="QHD67"/>
      <c r="QHE67"/>
      <c r="QHF67"/>
      <c r="QHG67"/>
      <c r="QHH67"/>
      <c r="QHI67"/>
      <c r="QHJ67"/>
      <c r="QHK67"/>
      <c r="QHL67"/>
      <c r="QHM67"/>
      <c r="QHN67"/>
      <c r="QHO67"/>
      <c r="QHP67"/>
      <c r="QHQ67"/>
      <c r="QHR67"/>
      <c r="QHS67"/>
      <c r="QHT67"/>
      <c r="QHU67"/>
      <c r="QHV67"/>
      <c r="QHW67"/>
      <c r="QHX67"/>
      <c r="QHY67"/>
      <c r="QHZ67"/>
      <c r="QIA67"/>
      <c r="QIB67"/>
      <c r="QIC67"/>
      <c r="QID67"/>
      <c r="QIE67"/>
      <c r="QIF67"/>
      <c r="QIG67"/>
      <c r="QIH67"/>
      <c r="QII67"/>
      <c r="QIJ67"/>
      <c r="QIK67"/>
      <c r="QIL67"/>
      <c r="QIM67"/>
      <c r="QIN67"/>
      <c r="QIO67"/>
      <c r="QIP67"/>
      <c r="QIQ67"/>
      <c r="QIR67"/>
      <c r="QIS67"/>
      <c r="QIT67"/>
      <c r="QIU67"/>
      <c r="QIV67"/>
      <c r="QIW67"/>
      <c r="QIX67"/>
      <c r="QIY67"/>
      <c r="QIZ67"/>
      <c r="QJA67"/>
      <c r="QJB67"/>
      <c r="QJC67"/>
      <c r="QJD67"/>
      <c r="QJE67"/>
      <c r="QJF67"/>
      <c r="QJG67"/>
      <c r="QJH67"/>
      <c r="QJI67"/>
      <c r="QJJ67"/>
      <c r="QJK67"/>
      <c r="QJL67"/>
      <c r="QJM67"/>
      <c r="QJN67"/>
      <c r="QJO67"/>
      <c r="QJP67"/>
      <c r="QJQ67"/>
      <c r="QJR67"/>
      <c r="QJS67"/>
      <c r="QJT67"/>
      <c r="QJU67"/>
      <c r="QJV67"/>
      <c r="QJW67"/>
      <c r="QJX67"/>
      <c r="QJY67"/>
      <c r="QJZ67"/>
      <c r="QKA67"/>
      <c r="QKB67"/>
      <c r="QKC67"/>
      <c r="QKD67"/>
      <c r="QKE67"/>
      <c r="QKF67"/>
      <c r="QKG67"/>
      <c r="QKH67"/>
      <c r="QKI67"/>
      <c r="QKJ67"/>
      <c r="QKK67"/>
      <c r="QKL67"/>
      <c r="QKM67"/>
      <c r="QKN67"/>
      <c r="QKO67"/>
      <c r="QKP67"/>
      <c r="QKQ67"/>
      <c r="QKR67"/>
      <c r="QKS67"/>
      <c r="QKT67"/>
      <c r="QKU67"/>
      <c r="QKV67"/>
      <c r="QKW67"/>
      <c r="QKX67"/>
      <c r="QKY67"/>
      <c r="QKZ67"/>
      <c r="QLA67"/>
      <c r="QLB67"/>
      <c r="QLC67"/>
      <c r="QLD67"/>
      <c r="QLE67"/>
      <c r="QLF67"/>
      <c r="QLG67"/>
      <c r="QLH67"/>
      <c r="QLI67"/>
      <c r="QLJ67"/>
      <c r="QLK67"/>
      <c r="QLL67"/>
      <c r="QLM67"/>
      <c r="QLN67"/>
      <c r="QLO67"/>
      <c r="QLP67"/>
      <c r="QLQ67"/>
      <c r="QLR67"/>
      <c r="QLS67"/>
      <c r="QLT67"/>
      <c r="QLU67"/>
      <c r="QLV67"/>
      <c r="QLW67"/>
      <c r="QLX67"/>
      <c r="QLY67"/>
      <c r="QLZ67"/>
      <c r="QMA67"/>
      <c r="QMB67"/>
      <c r="QMC67"/>
      <c r="QMD67"/>
      <c r="QME67"/>
      <c r="QMF67"/>
      <c r="QMG67"/>
      <c r="QMH67"/>
      <c r="QMI67"/>
      <c r="QMJ67"/>
      <c r="QMK67"/>
      <c r="QML67"/>
      <c r="QMM67"/>
      <c r="QMN67"/>
      <c r="QMO67"/>
      <c r="QMP67"/>
      <c r="QMQ67"/>
      <c r="QMR67"/>
      <c r="QMS67"/>
      <c r="QMT67"/>
      <c r="QMU67"/>
      <c r="QMV67"/>
      <c r="QMW67"/>
      <c r="QMX67"/>
      <c r="QMY67"/>
      <c r="QMZ67"/>
      <c r="QNA67"/>
      <c r="QNB67"/>
      <c r="QNC67"/>
      <c r="QND67"/>
      <c r="QNE67"/>
      <c r="QNF67"/>
      <c r="QNG67"/>
      <c r="QNH67"/>
      <c r="QNI67"/>
      <c r="QNJ67"/>
      <c r="QNK67"/>
      <c r="QNL67"/>
      <c r="QNM67"/>
      <c r="QNN67"/>
      <c r="QNO67"/>
      <c r="QNP67"/>
      <c r="QNQ67"/>
      <c r="QNR67"/>
      <c r="QNS67"/>
      <c r="QNT67"/>
      <c r="QNU67"/>
      <c r="QNV67"/>
      <c r="QNW67"/>
      <c r="QNX67"/>
      <c r="QNY67"/>
      <c r="QNZ67"/>
      <c r="QOA67"/>
      <c r="QOB67"/>
      <c r="QOC67"/>
      <c r="QOD67"/>
      <c r="QOE67"/>
      <c r="QOF67"/>
      <c r="QOG67"/>
      <c r="QOH67"/>
      <c r="QOI67"/>
      <c r="QOJ67"/>
      <c r="QOK67"/>
      <c r="QOL67"/>
      <c r="QOM67"/>
      <c r="QON67"/>
      <c r="QOO67"/>
      <c r="QOP67"/>
      <c r="QOQ67"/>
      <c r="QOR67"/>
      <c r="QOS67"/>
      <c r="QOT67"/>
      <c r="QOU67"/>
      <c r="QOV67"/>
      <c r="QOW67"/>
      <c r="QOX67"/>
      <c r="QOY67"/>
      <c r="QOZ67"/>
      <c r="QPA67"/>
      <c r="QPB67"/>
      <c r="QPC67"/>
      <c r="QPD67"/>
      <c r="QPE67"/>
      <c r="QPF67"/>
      <c r="QPG67"/>
      <c r="QPH67"/>
      <c r="QPI67"/>
      <c r="QPJ67"/>
      <c r="QPK67"/>
      <c r="QPL67"/>
      <c r="QPM67"/>
      <c r="QPN67"/>
      <c r="QPO67"/>
      <c r="QPP67"/>
      <c r="QPQ67"/>
      <c r="QPR67"/>
      <c r="QPS67"/>
      <c r="QPT67"/>
      <c r="QPU67"/>
      <c r="QPV67"/>
      <c r="QPW67"/>
      <c r="QPX67"/>
      <c r="QPY67"/>
      <c r="QPZ67"/>
      <c r="QQA67"/>
      <c r="QQB67"/>
      <c r="QQC67"/>
      <c r="QQD67"/>
      <c r="QQE67"/>
      <c r="QQF67"/>
      <c r="QQG67"/>
      <c r="QQH67"/>
      <c r="QQI67"/>
      <c r="QQJ67"/>
      <c r="QQK67"/>
      <c r="QQL67"/>
      <c r="QQM67"/>
      <c r="QQN67"/>
      <c r="QQO67"/>
      <c r="QQP67"/>
      <c r="QQQ67"/>
      <c r="QQR67"/>
      <c r="QQS67"/>
      <c r="QQT67"/>
      <c r="QQU67"/>
      <c r="QQV67"/>
      <c r="QQW67"/>
      <c r="QQX67"/>
      <c r="QQY67"/>
      <c r="QQZ67"/>
      <c r="QRA67"/>
      <c r="QRB67"/>
      <c r="QRC67"/>
      <c r="QRD67"/>
      <c r="QRE67"/>
      <c r="QRF67"/>
      <c r="QRG67"/>
      <c r="QRH67"/>
      <c r="QRI67"/>
      <c r="QRJ67"/>
      <c r="QRK67"/>
      <c r="QRL67"/>
      <c r="QRM67"/>
      <c r="QRN67"/>
      <c r="QRO67"/>
      <c r="QRP67"/>
      <c r="QRQ67"/>
      <c r="QRR67"/>
      <c r="QRS67"/>
      <c r="QRT67"/>
      <c r="QRU67"/>
      <c r="QRV67"/>
      <c r="QRW67"/>
      <c r="QRX67"/>
      <c r="QRY67"/>
      <c r="QRZ67"/>
      <c r="QSA67"/>
      <c r="QSB67"/>
      <c r="QSC67"/>
      <c r="QSD67"/>
      <c r="QSE67"/>
      <c r="QSF67"/>
      <c r="QSG67"/>
      <c r="QSH67"/>
      <c r="QSI67"/>
      <c r="QSJ67"/>
      <c r="QSK67"/>
      <c r="QSL67"/>
      <c r="QSM67"/>
      <c r="QSN67"/>
      <c r="QSO67"/>
      <c r="QSP67"/>
      <c r="QSQ67"/>
      <c r="QSR67"/>
      <c r="QSS67"/>
      <c r="QST67"/>
      <c r="QSU67"/>
      <c r="QSV67"/>
      <c r="QSW67"/>
      <c r="QSX67"/>
      <c r="QSY67"/>
      <c r="QSZ67"/>
      <c r="QTA67"/>
      <c r="QTB67"/>
      <c r="QTC67"/>
      <c r="QTD67"/>
      <c r="QTE67"/>
      <c r="QTF67"/>
      <c r="QTG67"/>
      <c r="QTH67"/>
      <c r="QTI67"/>
      <c r="QTJ67"/>
      <c r="QTK67"/>
      <c r="QTL67"/>
      <c r="QTM67"/>
      <c r="QTN67"/>
      <c r="QTO67"/>
      <c r="QTP67"/>
      <c r="QTQ67"/>
      <c r="QTR67"/>
      <c r="QTS67"/>
      <c r="QTT67"/>
      <c r="QTU67"/>
      <c r="QTV67"/>
      <c r="QTW67"/>
      <c r="QTX67"/>
      <c r="QTY67"/>
      <c r="QTZ67"/>
      <c r="QUA67"/>
      <c r="QUB67"/>
      <c r="QUC67"/>
      <c r="QUD67"/>
      <c r="QUE67"/>
      <c r="QUF67"/>
      <c r="QUG67"/>
      <c r="QUH67"/>
      <c r="QUI67"/>
      <c r="QUJ67"/>
      <c r="QUK67"/>
      <c r="QUL67"/>
      <c r="QUM67"/>
      <c r="QUN67"/>
      <c r="QUO67"/>
      <c r="QUP67"/>
      <c r="QUQ67"/>
      <c r="QUR67"/>
      <c r="QUS67"/>
      <c r="QUT67"/>
      <c r="QUU67"/>
      <c r="QUV67"/>
      <c r="QUW67"/>
      <c r="QUX67"/>
      <c r="QUY67"/>
      <c r="QUZ67"/>
      <c r="QVA67"/>
      <c r="QVB67"/>
      <c r="QVC67"/>
      <c r="QVD67"/>
      <c r="QVE67"/>
      <c r="QVF67"/>
      <c r="QVG67"/>
      <c r="QVH67"/>
      <c r="QVI67"/>
      <c r="QVJ67"/>
      <c r="QVK67"/>
      <c r="QVL67"/>
      <c r="QVM67"/>
      <c r="QVN67"/>
      <c r="QVO67"/>
      <c r="QVP67"/>
      <c r="QVQ67"/>
      <c r="QVR67"/>
      <c r="QVS67"/>
      <c r="QVT67"/>
      <c r="QVU67"/>
      <c r="QVV67"/>
      <c r="QVW67"/>
      <c r="QVX67"/>
      <c r="QVY67"/>
      <c r="QVZ67"/>
      <c r="QWA67"/>
      <c r="QWB67"/>
      <c r="QWC67"/>
      <c r="QWD67"/>
      <c r="QWE67"/>
      <c r="QWF67"/>
      <c r="QWG67"/>
      <c r="QWH67"/>
      <c r="QWI67"/>
      <c r="QWJ67"/>
      <c r="QWK67"/>
      <c r="QWL67"/>
      <c r="QWM67"/>
      <c r="QWN67"/>
      <c r="QWO67"/>
      <c r="QWP67"/>
      <c r="QWQ67"/>
      <c r="QWR67"/>
      <c r="QWS67"/>
      <c r="QWT67"/>
      <c r="QWU67"/>
      <c r="QWV67"/>
      <c r="QWW67"/>
      <c r="QWX67"/>
      <c r="QWY67"/>
      <c r="QWZ67"/>
      <c r="QXA67"/>
      <c r="QXB67"/>
      <c r="QXC67"/>
      <c r="QXD67"/>
      <c r="QXE67"/>
      <c r="QXF67"/>
      <c r="QXG67"/>
      <c r="QXH67"/>
      <c r="QXI67"/>
      <c r="QXJ67"/>
      <c r="QXK67"/>
      <c r="QXL67"/>
      <c r="QXM67"/>
      <c r="QXN67"/>
      <c r="QXO67"/>
      <c r="QXP67"/>
      <c r="QXQ67"/>
      <c r="QXR67"/>
      <c r="QXS67"/>
      <c r="QXT67"/>
      <c r="QXU67"/>
      <c r="QXV67"/>
      <c r="QXW67"/>
      <c r="QXX67"/>
      <c r="QXY67"/>
      <c r="QXZ67"/>
      <c r="QYA67"/>
      <c r="QYB67"/>
      <c r="QYC67"/>
      <c r="QYD67"/>
      <c r="QYE67"/>
      <c r="QYF67"/>
      <c r="QYG67"/>
      <c r="QYH67"/>
      <c r="QYI67"/>
      <c r="QYJ67"/>
      <c r="QYK67"/>
      <c r="QYL67"/>
      <c r="QYM67"/>
      <c r="QYN67"/>
      <c r="QYO67"/>
      <c r="QYP67"/>
      <c r="QYQ67"/>
      <c r="QYR67"/>
      <c r="QYS67"/>
      <c r="QYT67"/>
      <c r="QYU67"/>
      <c r="QYV67"/>
      <c r="QYW67"/>
      <c r="QYX67"/>
      <c r="QYY67"/>
      <c r="QYZ67"/>
      <c r="QZA67"/>
      <c r="QZB67"/>
      <c r="QZC67"/>
      <c r="QZD67"/>
      <c r="QZE67"/>
      <c r="QZF67"/>
      <c r="QZG67"/>
      <c r="QZH67"/>
      <c r="QZI67"/>
      <c r="QZJ67"/>
      <c r="QZK67"/>
      <c r="QZL67"/>
      <c r="QZM67"/>
      <c r="QZN67"/>
      <c r="QZO67"/>
      <c r="QZP67"/>
      <c r="QZQ67"/>
      <c r="QZR67"/>
      <c r="QZS67"/>
      <c r="QZT67"/>
      <c r="QZU67"/>
      <c r="QZV67"/>
      <c r="QZW67"/>
      <c r="QZX67"/>
      <c r="QZY67"/>
      <c r="QZZ67"/>
      <c r="RAA67"/>
      <c r="RAB67"/>
      <c r="RAC67"/>
      <c r="RAD67"/>
      <c r="RAE67"/>
      <c r="RAF67"/>
      <c r="RAG67"/>
      <c r="RAH67"/>
      <c r="RAI67"/>
      <c r="RAJ67"/>
      <c r="RAK67"/>
      <c r="RAL67"/>
      <c r="RAM67"/>
      <c r="RAN67"/>
      <c r="RAO67"/>
      <c r="RAP67"/>
      <c r="RAQ67"/>
      <c r="RAR67"/>
      <c r="RAS67"/>
      <c r="RAT67"/>
      <c r="RAU67"/>
      <c r="RAV67"/>
      <c r="RAW67"/>
      <c r="RAX67"/>
      <c r="RAY67"/>
      <c r="RAZ67"/>
      <c r="RBA67"/>
      <c r="RBB67"/>
      <c r="RBC67"/>
      <c r="RBD67"/>
      <c r="RBE67"/>
      <c r="RBF67"/>
      <c r="RBG67"/>
      <c r="RBH67"/>
      <c r="RBI67"/>
      <c r="RBJ67"/>
      <c r="RBK67"/>
      <c r="RBL67"/>
      <c r="RBM67"/>
      <c r="RBN67"/>
      <c r="RBO67"/>
      <c r="RBP67"/>
      <c r="RBQ67"/>
      <c r="RBR67"/>
      <c r="RBS67"/>
      <c r="RBT67"/>
      <c r="RBU67"/>
      <c r="RBV67"/>
      <c r="RBW67"/>
      <c r="RBX67"/>
      <c r="RBY67"/>
      <c r="RBZ67"/>
      <c r="RCA67"/>
      <c r="RCB67"/>
      <c r="RCC67"/>
      <c r="RCD67"/>
      <c r="RCE67"/>
      <c r="RCF67"/>
      <c r="RCG67"/>
      <c r="RCH67"/>
      <c r="RCI67"/>
      <c r="RCJ67"/>
      <c r="RCK67"/>
      <c r="RCL67"/>
      <c r="RCM67"/>
      <c r="RCN67"/>
      <c r="RCO67"/>
      <c r="RCP67"/>
      <c r="RCQ67"/>
      <c r="RCR67"/>
      <c r="RCS67"/>
      <c r="RCT67"/>
      <c r="RCU67"/>
      <c r="RCV67"/>
      <c r="RCW67"/>
      <c r="RCX67"/>
      <c r="RCY67"/>
      <c r="RCZ67"/>
      <c r="RDA67"/>
      <c r="RDB67"/>
      <c r="RDC67"/>
      <c r="RDD67"/>
      <c r="RDE67"/>
      <c r="RDF67"/>
      <c r="RDG67"/>
      <c r="RDH67"/>
      <c r="RDI67"/>
      <c r="RDJ67"/>
      <c r="RDK67"/>
      <c r="RDL67"/>
      <c r="RDM67"/>
      <c r="RDN67"/>
      <c r="RDO67"/>
      <c r="RDP67"/>
      <c r="RDQ67"/>
      <c r="RDR67"/>
      <c r="RDS67"/>
      <c r="RDT67"/>
      <c r="RDU67"/>
      <c r="RDV67"/>
      <c r="RDW67"/>
      <c r="RDX67"/>
      <c r="RDY67"/>
      <c r="RDZ67"/>
      <c r="REA67"/>
      <c r="REB67"/>
      <c r="REC67"/>
      <c r="RED67"/>
      <c r="REE67"/>
      <c r="REF67"/>
      <c r="REG67"/>
      <c r="REH67"/>
      <c r="REI67"/>
      <c r="REJ67"/>
      <c r="REK67"/>
      <c r="REL67"/>
      <c r="REM67"/>
      <c r="REN67"/>
      <c r="REO67"/>
      <c r="REP67"/>
      <c r="REQ67"/>
      <c r="RER67"/>
      <c r="RES67"/>
      <c r="RET67"/>
      <c r="REU67"/>
      <c r="REV67"/>
      <c r="REW67"/>
      <c r="REX67"/>
      <c r="REY67"/>
      <c r="REZ67"/>
      <c r="RFA67"/>
      <c r="RFB67"/>
      <c r="RFC67"/>
      <c r="RFD67"/>
      <c r="RFE67"/>
      <c r="RFF67"/>
      <c r="RFG67"/>
      <c r="RFH67"/>
      <c r="RFI67"/>
      <c r="RFJ67"/>
      <c r="RFK67"/>
      <c r="RFL67"/>
      <c r="RFM67"/>
      <c r="RFN67"/>
      <c r="RFO67"/>
      <c r="RFP67"/>
      <c r="RFQ67"/>
      <c r="RFR67"/>
      <c r="RFS67"/>
      <c r="RFT67"/>
      <c r="RFU67"/>
      <c r="RFV67"/>
      <c r="RFW67"/>
      <c r="RFX67"/>
      <c r="RFY67"/>
      <c r="RFZ67"/>
      <c r="RGA67"/>
      <c r="RGB67"/>
      <c r="RGC67"/>
      <c r="RGD67"/>
      <c r="RGE67"/>
      <c r="RGF67"/>
      <c r="RGG67"/>
      <c r="RGH67"/>
      <c r="RGI67"/>
      <c r="RGJ67"/>
      <c r="RGK67"/>
      <c r="RGL67"/>
      <c r="RGM67"/>
      <c r="RGN67"/>
      <c r="RGO67"/>
      <c r="RGP67"/>
      <c r="RGQ67"/>
      <c r="RGR67"/>
      <c r="RGS67"/>
      <c r="RGT67"/>
      <c r="RGU67"/>
      <c r="RGV67"/>
      <c r="RGW67"/>
      <c r="RGX67"/>
      <c r="RGY67"/>
      <c r="RGZ67"/>
      <c r="RHA67"/>
      <c r="RHB67"/>
      <c r="RHC67"/>
      <c r="RHD67"/>
      <c r="RHE67"/>
      <c r="RHF67"/>
      <c r="RHG67"/>
      <c r="RHH67"/>
      <c r="RHI67"/>
      <c r="RHJ67"/>
      <c r="RHK67"/>
      <c r="RHL67"/>
      <c r="RHM67"/>
      <c r="RHN67"/>
      <c r="RHO67"/>
      <c r="RHP67"/>
      <c r="RHQ67"/>
      <c r="RHR67"/>
      <c r="RHS67"/>
      <c r="RHT67"/>
      <c r="RHU67"/>
      <c r="RHV67"/>
      <c r="RHW67"/>
      <c r="RHX67"/>
      <c r="RHY67"/>
      <c r="RHZ67"/>
      <c r="RIA67"/>
      <c r="RIB67"/>
      <c r="RIC67"/>
      <c r="RID67"/>
      <c r="RIE67"/>
      <c r="RIF67"/>
      <c r="RIG67"/>
      <c r="RIH67"/>
      <c r="RII67"/>
      <c r="RIJ67"/>
      <c r="RIK67"/>
      <c r="RIL67"/>
      <c r="RIM67"/>
      <c r="RIN67"/>
      <c r="RIO67"/>
      <c r="RIP67"/>
      <c r="RIQ67"/>
      <c r="RIR67"/>
      <c r="RIS67"/>
      <c r="RIT67"/>
      <c r="RIU67"/>
      <c r="RIV67"/>
      <c r="RIW67"/>
      <c r="RIX67"/>
      <c r="RIY67"/>
      <c r="RIZ67"/>
      <c r="RJA67"/>
      <c r="RJB67"/>
      <c r="RJC67"/>
      <c r="RJD67"/>
      <c r="RJE67"/>
      <c r="RJF67"/>
      <c r="RJG67"/>
      <c r="RJH67"/>
      <c r="RJI67"/>
      <c r="RJJ67"/>
      <c r="RJK67"/>
      <c r="RJL67"/>
      <c r="RJM67"/>
      <c r="RJN67"/>
      <c r="RJO67"/>
      <c r="RJP67"/>
      <c r="RJQ67"/>
      <c r="RJR67"/>
      <c r="RJS67"/>
      <c r="RJT67"/>
      <c r="RJU67"/>
      <c r="RJV67"/>
      <c r="RJW67"/>
      <c r="RJX67"/>
      <c r="RJY67"/>
      <c r="RJZ67"/>
      <c r="RKA67"/>
      <c r="RKB67"/>
      <c r="RKC67"/>
      <c r="RKD67"/>
      <c r="RKE67"/>
      <c r="RKF67"/>
      <c r="RKG67"/>
      <c r="RKH67"/>
      <c r="RKI67"/>
      <c r="RKJ67"/>
      <c r="RKK67"/>
      <c r="RKL67"/>
      <c r="RKM67"/>
      <c r="RKN67"/>
      <c r="RKO67"/>
      <c r="RKP67"/>
      <c r="RKQ67"/>
      <c r="RKR67"/>
      <c r="RKS67"/>
      <c r="RKT67"/>
      <c r="RKU67"/>
      <c r="RKV67"/>
      <c r="RKW67"/>
      <c r="RKX67"/>
      <c r="RKY67"/>
      <c r="RKZ67"/>
      <c r="RLA67"/>
      <c r="RLB67"/>
      <c r="RLC67"/>
      <c r="RLD67"/>
      <c r="RLE67"/>
      <c r="RLF67"/>
      <c r="RLG67"/>
      <c r="RLH67"/>
      <c r="RLI67"/>
      <c r="RLJ67"/>
      <c r="RLK67"/>
      <c r="RLL67"/>
      <c r="RLM67"/>
      <c r="RLN67"/>
      <c r="RLO67"/>
      <c r="RLP67"/>
      <c r="RLQ67"/>
      <c r="RLR67"/>
      <c r="RLS67"/>
      <c r="RLT67"/>
      <c r="RLU67"/>
      <c r="RLV67"/>
      <c r="RLW67"/>
      <c r="RLX67"/>
      <c r="RLY67"/>
      <c r="RLZ67"/>
      <c r="RMA67"/>
      <c r="RMB67"/>
      <c r="RMC67"/>
      <c r="RMD67"/>
      <c r="RME67"/>
      <c r="RMF67"/>
      <c r="RMG67"/>
      <c r="RMH67"/>
      <c r="RMI67"/>
      <c r="RMJ67"/>
      <c r="RMK67"/>
      <c r="RML67"/>
      <c r="RMM67"/>
      <c r="RMN67"/>
      <c r="RMO67"/>
      <c r="RMP67"/>
      <c r="RMQ67"/>
      <c r="RMR67"/>
      <c r="RMS67"/>
      <c r="RMT67"/>
      <c r="RMU67"/>
      <c r="RMV67"/>
      <c r="RMW67"/>
      <c r="RMX67"/>
      <c r="RMY67"/>
      <c r="RMZ67"/>
      <c r="RNA67"/>
      <c r="RNB67"/>
      <c r="RNC67"/>
      <c r="RND67"/>
      <c r="RNE67"/>
      <c r="RNF67"/>
      <c r="RNG67"/>
      <c r="RNH67"/>
      <c r="RNI67"/>
      <c r="RNJ67"/>
      <c r="RNK67"/>
      <c r="RNL67"/>
      <c r="RNM67"/>
      <c r="RNN67"/>
      <c r="RNO67"/>
      <c r="RNP67"/>
      <c r="RNQ67"/>
      <c r="RNR67"/>
      <c r="RNS67"/>
      <c r="RNT67"/>
      <c r="RNU67"/>
      <c r="RNV67"/>
      <c r="RNW67"/>
      <c r="RNX67"/>
      <c r="RNY67"/>
      <c r="RNZ67"/>
      <c r="ROA67"/>
      <c r="ROB67"/>
      <c r="ROC67"/>
      <c r="ROD67"/>
      <c r="ROE67"/>
      <c r="ROF67"/>
      <c r="ROG67"/>
      <c r="ROH67"/>
      <c r="ROI67"/>
      <c r="ROJ67"/>
      <c r="ROK67"/>
      <c r="ROL67"/>
      <c r="ROM67"/>
      <c r="RON67"/>
      <c r="ROO67"/>
      <c r="ROP67"/>
      <c r="ROQ67"/>
      <c r="ROR67"/>
      <c r="ROS67"/>
      <c r="ROT67"/>
      <c r="ROU67"/>
      <c r="ROV67"/>
      <c r="ROW67"/>
      <c r="ROX67"/>
      <c r="ROY67"/>
      <c r="ROZ67"/>
      <c r="RPA67"/>
      <c r="RPB67"/>
      <c r="RPC67"/>
      <c r="RPD67"/>
      <c r="RPE67"/>
      <c r="RPF67"/>
      <c r="RPG67"/>
      <c r="RPH67"/>
      <c r="RPI67"/>
      <c r="RPJ67"/>
      <c r="RPK67"/>
      <c r="RPL67"/>
      <c r="RPM67"/>
      <c r="RPN67"/>
      <c r="RPO67"/>
      <c r="RPP67"/>
      <c r="RPQ67"/>
      <c r="RPR67"/>
      <c r="RPS67"/>
      <c r="RPT67"/>
      <c r="RPU67"/>
      <c r="RPV67"/>
      <c r="RPW67"/>
      <c r="RPX67"/>
      <c r="RPY67"/>
      <c r="RPZ67"/>
      <c r="RQA67"/>
      <c r="RQB67"/>
      <c r="RQC67"/>
      <c r="RQD67"/>
      <c r="RQE67"/>
      <c r="RQF67"/>
      <c r="RQG67"/>
      <c r="RQH67"/>
      <c r="RQI67"/>
      <c r="RQJ67"/>
      <c r="RQK67"/>
      <c r="RQL67"/>
      <c r="RQM67"/>
      <c r="RQN67"/>
      <c r="RQO67"/>
      <c r="RQP67"/>
      <c r="RQQ67"/>
      <c r="RQR67"/>
      <c r="RQS67"/>
      <c r="RQT67"/>
      <c r="RQU67"/>
      <c r="RQV67"/>
      <c r="RQW67"/>
      <c r="RQX67"/>
      <c r="RQY67"/>
      <c r="RQZ67"/>
      <c r="RRA67"/>
      <c r="RRB67"/>
      <c r="RRC67"/>
      <c r="RRD67"/>
      <c r="RRE67"/>
      <c r="RRF67"/>
      <c r="RRG67"/>
      <c r="RRH67"/>
      <c r="RRI67"/>
      <c r="RRJ67"/>
      <c r="RRK67"/>
      <c r="RRL67"/>
      <c r="RRM67"/>
      <c r="RRN67"/>
      <c r="RRO67"/>
      <c r="RRP67"/>
      <c r="RRQ67"/>
      <c r="RRR67"/>
      <c r="RRS67"/>
      <c r="RRT67"/>
      <c r="RRU67"/>
      <c r="RRV67"/>
      <c r="RRW67"/>
      <c r="RRX67"/>
      <c r="RRY67"/>
      <c r="RRZ67"/>
      <c r="RSA67"/>
      <c r="RSB67"/>
      <c r="RSC67"/>
      <c r="RSD67"/>
      <c r="RSE67"/>
      <c r="RSF67"/>
      <c r="RSG67"/>
      <c r="RSH67"/>
      <c r="RSI67"/>
      <c r="RSJ67"/>
      <c r="RSK67"/>
      <c r="RSL67"/>
      <c r="RSM67"/>
      <c r="RSN67"/>
      <c r="RSO67"/>
      <c r="RSP67"/>
      <c r="RSQ67"/>
      <c r="RSR67"/>
      <c r="RSS67"/>
      <c r="RST67"/>
      <c r="RSU67"/>
      <c r="RSV67"/>
      <c r="RSW67"/>
      <c r="RSX67"/>
      <c r="RSY67"/>
      <c r="RSZ67"/>
      <c r="RTA67"/>
      <c r="RTB67"/>
      <c r="RTC67"/>
      <c r="RTD67"/>
      <c r="RTE67"/>
      <c r="RTF67"/>
      <c r="RTG67"/>
      <c r="RTH67"/>
      <c r="RTI67"/>
      <c r="RTJ67"/>
      <c r="RTK67"/>
      <c r="RTL67"/>
      <c r="RTM67"/>
      <c r="RTN67"/>
      <c r="RTO67"/>
      <c r="RTP67"/>
      <c r="RTQ67"/>
      <c r="RTR67"/>
      <c r="RTS67"/>
      <c r="RTT67"/>
      <c r="RTU67"/>
      <c r="RTV67"/>
      <c r="RTW67"/>
      <c r="RTX67"/>
      <c r="RTY67"/>
      <c r="RTZ67"/>
      <c r="RUA67"/>
      <c r="RUB67"/>
      <c r="RUC67"/>
      <c r="RUD67"/>
      <c r="RUE67"/>
      <c r="RUF67"/>
      <c r="RUG67"/>
      <c r="RUH67"/>
      <c r="RUI67"/>
      <c r="RUJ67"/>
      <c r="RUK67"/>
      <c r="RUL67"/>
      <c r="RUM67"/>
      <c r="RUN67"/>
      <c r="RUO67"/>
      <c r="RUP67"/>
      <c r="RUQ67"/>
      <c r="RUR67"/>
      <c r="RUS67"/>
      <c r="RUT67"/>
      <c r="RUU67"/>
      <c r="RUV67"/>
      <c r="RUW67"/>
      <c r="RUX67"/>
      <c r="RUY67"/>
      <c r="RUZ67"/>
      <c r="RVA67"/>
      <c r="RVB67"/>
      <c r="RVC67"/>
      <c r="RVD67"/>
      <c r="RVE67"/>
      <c r="RVF67"/>
      <c r="RVG67"/>
      <c r="RVH67"/>
      <c r="RVI67"/>
      <c r="RVJ67"/>
      <c r="RVK67"/>
      <c r="RVL67"/>
      <c r="RVM67"/>
      <c r="RVN67"/>
      <c r="RVO67"/>
      <c r="RVP67"/>
      <c r="RVQ67"/>
      <c r="RVR67"/>
      <c r="RVS67"/>
      <c r="RVT67"/>
      <c r="RVU67"/>
      <c r="RVV67"/>
      <c r="RVW67"/>
      <c r="RVX67"/>
      <c r="RVY67"/>
      <c r="RVZ67"/>
      <c r="RWA67"/>
      <c r="RWB67"/>
      <c r="RWC67"/>
      <c r="RWD67"/>
      <c r="RWE67"/>
      <c r="RWF67"/>
      <c r="RWG67"/>
      <c r="RWH67"/>
      <c r="RWI67"/>
      <c r="RWJ67"/>
      <c r="RWK67"/>
      <c r="RWL67"/>
      <c r="RWM67"/>
      <c r="RWN67"/>
      <c r="RWO67"/>
      <c r="RWP67"/>
      <c r="RWQ67"/>
      <c r="RWR67"/>
      <c r="RWS67"/>
      <c r="RWT67"/>
      <c r="RWU67"/>
      <c r="RWV67"/>
      <c r="RWW67"/>
      <c r="RWX67"/>
      <c r="RWY67"/>
      <c r="RWZ67"/>
      <c r="RXA67"/>
      <c r="RXB67"/>
      <c r="RXC67"/>
      <c r="RXD67"/>
      <c r="RXE67"/>
      <c r="RXF67"/>
      <c r="RXG67"/>
      <c r="RXH67"/>
      <c r="RXI67"/>
      <c r="RXJ67"/>
      <c r="RXK67"/>
      <c r="RXL67"/>
      <c r="RXM67"/>
      <c r="RXN67"/>
      <c r="RXO67"/>
      <c r="RXP67"/>
      <c r="RXQ67"/>
      <c r="RXR67"/>
      <c r="RXS67"/>
      <c r="RXT67"/>
      <c r="RXU67"/>
      <c r="RXV67"/>
      <c r="RXW67"/>
      <c r="RXX67"/>
      <c r="RXY67"/>
      <c r="RXZ67"/>
      <c r="RYA67"/>
      <c r="RYB67"/>
      <c r="RYC67"/>
      <c r="RYD67"/>
      <c r="RYE67"/>
      <c r="RYF67"/>
      <c r="RYG67"/>
      <c r="RYH67"/>
      <c r="RYI67"/>
      <c r="RYJ67"/>
      <c r="RYK67"/>
      <c r="RYL67"/>
      <c r="RYM67"/>
      <c r="RYN67"/>
      <c r="RYO67"/>
      <c r="RYP67"/>
      <c r="RYQ67"/>
      <c r="RYR67"/>
      <c r="RYS67"/>
      <c r="RYT67"/>
      <c r="RYU67"/>
      <c r="RYV67"/>
      <c r="RYW67"/>
      <c r="RYX67"/>
      <c r="RYY67"/>
      <c r="RYZ67"/>
      <c r="RZA67"/>
      <c r="RZB67"/>
      <c r="RZC67"/>
      <c r="RZD67"/>
      <c r="RZE67"/>
      <c r="RZF67"/>
      <c r="RZG67"/>
      <c r="RZH67"/>
      <c r="RZI67"/>
      <c r="RZJ67"/>
      <c r="RZK67"/>
      <c r="RZL67"/>
      <c r="RZM67"/>
      <c r="RZN67"/>
      <c r="RZO67"/>
      <c r="RZP67"/>
      <c r="RZQ67"/>
      <c r="RZR67"/>
      <c r="RZS67"/>
      <c r="RZT67"/>
      <c r="RZU67"/>
      <c r="RZV67"/>
      <c r="RZW67"/>
      <c r="RZX67"/>
      <c r="RZY67"/>
      <c r="RZZ67"/>
      <c r="SAA67"/>
      <c r="SAB67"/>
      <c r="SAC67"/>
      <c r="SAD67"/>
      <c r="SAE67"/>
      <c r="SAF67"/>
      <c r="SAG67"/>
      <c r="SAH67"/>
      <c r="SAI67"/>
      <c r="SAJ67"/>
      <c r="SAK67"/>
      <c r="SAL67"/>
      <c r="SAM67"/>
      <c r="SAN67"/>
      <c r="SAO67"/>
      <c r="SAP67"/>
      <c r="SAQ67"/>
      <c r="SAR67"/>
      <c r="SAS67"/>
      <c r="SAT67"/>
      <c r="SAU67"/>
      <c r="SAV67"/>
      <c r="SAW67"/>
      <c r="SAX67"/>
      <c r="SAY67"/>
      <c r="SAZ67"/>
      <c r="SBA67"/>
      <c r="SBB67"/>
      <c r="SBC67"/>
      <c r="SBD67"/>
      <c r="SBE67"/>
      <c r="SBF67"/>
      <c r="SBG67"/>
      <c r="SBH67"/>
      <c r="SBI67"/>
      <c r="SBJ67"/>
      <c r="SBK67"/>
      <c r="SBL67"/>
      <c r="SBM67"/>
      <c r="SBN67"/>
      <c r="SBO67"/>
      <c r="SBP67"/>
      <c r="SBQ67"/>
      <c r="SBR67"/>
      <c r="SBS67"/>
      <c r="SBT67"/>
      <c r="SBU67"/>
      <c r="SBV67"/>
      <c r="SBW67"/>
      <c r="SBX67"/>
      <c r="SBY67"/>
      <c r="SBZ67"/>
      <c r="SCA67"/>
      <c r="SCB67"/>
      <c r="SCC67"/>
      <c r="SCD67"/>
      <c r="SCE67"/>
      <c r="SCF67"/>
      <c r="SCG67"/>
      <c r="SCH67"/>
      <c r="SCI67"/>
      <c r="SCJ67"/>
      <c r="SCK67"/>
      <c r="SCL67"/>
      <c r="SCM67"/>
      <c r="SCN67"/>
      <c r="SCO67"/>
      <c r="SCP67"/>
      <c r="SCQ67"/>
      <c r="SCR67"/>
      <c r="SCS67"/>
      <c r="SCT67"/>
      <c r="SCU67"/>
      <c r="SCV67"/>
      <c r="SCW67"/>
      <c r="SCX67"/>
      <c r="SCY67"/>
      <c r="SCZ67"/>
      <c r="SDA67"/>
      <c r="SDB67"/>
      <c r="SDC67"/>
      <c r="SDD67"/>
      <c r="SDE67"/>
      <c r="SDF67"/>
      <c r="SDG67"/>
      <c r="SDH67"/>
      <c r="SDI67"/>
      <c r="SDJ67"/>
      <c r="SDK67"/>
      <c r="SDL67"/>
      <c r="SDM67"/>
      <c r="SDN67"/>
      <c r="SDO67"/>
      <c r="SDP67"/>
      <c r="SDQ67"/>
      <c r="SDR67"/>
      <c r="SDS67"/>
      <c r="SDT67"/>
      <c r="SDU67"/>
      <c r="SDV67"/>
      <c r="SDW67"/>
      <c r="SDX67"/>
      <c r="SDY67"/>
      <c r="SDZ67"/>
      <c r="SEA67"/>
      <c r="SEB67"/>
      <c r="SEC67"/>
      <c r="SED67"/>
      <c r="SEE67"/>
      <c r="SEF67"/>
      <c r="SEG67"/>
      <c r="SEH67"/>
      <c r="SEI67"/>
      <c r="SEJ67"/>
      <c r="SEK67"/>
      <c r="SEL67"/>
      <c r="SEM67"/>
      <c r="SEN67"/>
      <c r="SEO67"/>
      <c r="SEP67"/>
      <c r="SEQ67"/>
      <c r="SER67"/>
      <c r="SES67"/>
      <c r="SET67"/>
      <c r="SEU67"/>
      <c r="SEV67"/>
      <c r="SEW67"/>
      <c r="SEX67"/>
      <c r="SEY67"/>
      <c r="SEZ67"/>
      <c r="SFA67"/>
      <c r="SFB67"/>
      <c r="SFC67"/>
      <c r="SFD67"/>
      <c r="SFE67"/>
      <c r="SFF67"/>
      <c r="SFG67"/>
      <c r="SFH67"/>
      <c r="SFI67"/>
      <c r="SFJ67"/>
      <c r="SFK67"/>
      <c r="SFL67"/>
      <c r="SFM67"/>
      <c r="SFN67"/>
      <c r="SFO67"/>
      <c r="SFP67"/>
      <c r="SFQ67"/>
      <c r="SFR67"/>
      <c r="SFS67"/>
      <c r="SFT67"/>
      <c r="SFU67"/>
      <c r="SFV67"/>
      <c r="SFW67"/>
      <c r="SFX67"/>
      <c r="SFY67"/>
      <c r="SFZ67"/>
      <c r="SGA67"/>
      <c r="SGB67"/>
      <c r="SGC67"/>
      <c r="SGD67"/>
      <c r="SGE67"/>
      <c r="SGF67"/>
      <c r="SGG67"/>
      <c r="SGH67"/>
      <c r="SGI67"/>
      <c r="SGJ67"/>
      <c r="SGK67"/>
      <c r="SGL67"/>
      <c r="SGM67"/>
      <c r="SGN67"/>
      <c r="SGO67"/>
      <c r="SGP67"/>
      <c r="SGQ67"/>
      <c r="SGR67"/>
      <c r="SGS67"/>
      <c r="SGT67"/>
      <c r="SGU67"/>
      <c r="SGV67"/>
      <c r="SGW67"/>
      <c r="SGX67"/>
      <c r="SGY67"/>
      <c r="SGZ67"/>
      <c r="SHA67"/>
      <c r="SHB67"/>
      <c r="SHC67"/>
      <c r="SHD67"/>
      <c r="SHE67"/>
      <c r="SHF67"/>
      <c r="SHG67"/>
      <c r="SHH67"/>
      <c r="SHI67"/>
      <c r="SHJ67"/>
      <c r="SHK67"/>
      <c r="SHL67"/>
      <c r="SHM67"/>
      <c r="SHN67"/>
      <c r="SHO67"/>
      <c r="SHP67"/>
      <c r="SHQ67"/>
      <c r="SHR67"/>
      <c r="SHS67"/>
      <c r="SHT67"/>
      <c r="SHU67"/>
      <c r="SHV67"/>
      <c r="SHW67"/>
      <c r="SHX67"/>
      <c r="SHY67"/>
      <c r="SHZ67"/>
      <c r="SIA67"/>
      <c r="SIB67"/>
      <c r="SIC67"/>
      <c r="SID67"/>
      <c r="SIE67"/>
      <c r="SIF67"/>
      <c r="SIG67"/>
      <c r="SIH67"/>
      <c r="SII67"/>
      <c r="SIJ67"/>
      <c r="SIK67"/>
      <c r="SIL67"/>
      <c r="SIM67"/>
      <c r="SIN67"/>
      <c r="SIO67"/>
      <c r="SIP67"/>
      <c r="SIQ67"/>
      <c r="SIR67"/>
      <c r="SIS67"/>
      <c r="SIT67"/>
      <c r="SIU67"/>
      <c r="SIV67"/>
      <c r="SIW67"/>
      <c r="SIX67"/>
      <c r="SIY67"/>
      <c r="SIZ67"/>
      <c r="SJA67"/>
      <c r="SJB67"/>
      <c r="SJC67"/>
      <c r="SJD67"/>
      <c r="SJE67"/>
      <c r="SJF67"/>
      <c r="SJG67"/>
      <c r="SJH67"/>
      <c r="SJI67"/>
      <c r="SJJ67"/>
      <c r="SJK67"/>
      <c r="SJL67"/>
      <c r="SJM67"/>
      <c r="SJN67"/>
      <c r="SJO67"/>
      <c r="SJP67"/>
      <c r="SJQ67"/>
      <c r="SJR67"/>
      <c r="SJS67"/>
      <c r="SJT67"/>
      <c r="SJU67"/>
      <c r="SJV67"/>
      <c r="SJW67"/>
      <c r="SJX67"/>
      <c r="SJY67"/>
      <c r="SJZ67"/>
      <c r="SKA67"/>
      <c r="SKB67"/>
      <c r="SKC67"/>
      <c r="SKD67"/>
      <c r="SKE67"/>
      <c r="SKF67"/>
      <c r="SKG67"/>
      <c r="SKH67"/>
      <c r="SKI67"/>
      <c r="SKJ67"/>
      <c r="SKK67"/>
      <c r="SKL67"/>
      <c r="SKM67"/>
      <c r="SKN67"/>
      <c r="SKO67"/>
      <c r="SKP67"/>
      <c r="SKQ67"/>
      <c r="SKR67"/>
      <c r="SKS67"/>
      <c r="SKT67"/>
      <c r="SKU67"/>
      <c r="SKV67"/>
      <c r="SKW67"/>
      <c r="SKX67"/>
      <c r="SKY67"/>
      <c r="SKZ67"/>
      <c r="SLA67"/>
      <c r="SLB67"/>
      <c r="SLC67"/>
      <c r="SLD67"/>
      <c r="SLE67"/>
      <c r="SLF67"/>
      <c r="SLG67"/>
      <c r="SLH67"/>
      <c r="SLI67"/>
      <c r="SLJ67"/>
      <c r="SLK67"/>
      <c r="SLL67"/>
      <c r="SLM67"/>
      <c r="SLN67"/>
      <c r="SLO67"/>
      <c r="SLP67"/>
      <c r="SLQ67"/>
      <c r="SLR67"/>
      <c r="SLS67"/>
      <c r="SLT67"/>
      <c r="SLU67"/>
      <c r="SLV67"/>
      <c r="SLW67"/>
      <c r="SLX67"/>
      <c r="SLY67"/>
      <c r="SLZ67"/>
      <c r="SMA67"/>
      <c r="SMB67"/>
      <c r="SMC67"/>
      <c r="SMD67"/>
      <c r="SME67"/>
      <c r="SMF67"/>
      <c r="SMG67"/>
      <c r="SMH67"/>
      <c r="SMI67"/>
      <c r="SMJ67"/>
      <c r="SMK67"/>
      <c r="SML67"/>
      <c r="SMM67"/>
      <c r="SMN67"/>
      <c r="SMO67"/>
      <c r="SMP67"/>
      <c r="SMQ67"/>
      <c r="SMR67"/>
      <c r="SMS67"/>
      <c r="SMT67"/>
      <c r="SMU67"/>
      <c r="SMV67"/>
      <c r="SMW67"/>
      <c r="SMX67"/>
      <c r="SMY67"/>
      <c r="SMZ67"/>
      <c r="SNA67"/>
      <c r="SNB67"/>
      <c r="SNC67"/>
      <c r="SND67"/>
      <c r="SNE67"/>
      <c r="SNF67"/>
      <c r="SNG67"/>
      <c r="SNH67"/>
      <c r="SNI67"/>
      <c r="SNJ67"/>
      <c r="SNK67"/>
      <c r="SNL67"/>
      <c r="SNM67"/>
      <c r="SNN67"/>
      <c r="SNO67"/>
      <c r="SNP67"/>
      <c r="SNQ67"/>
      <c r="SNR67"/>
      <c r="SNS67"/>
      <c r="SNT67"/>
      <c r="SNU67"/>
      <c r="SNV67"/>
      <c r="SNW67"/>
      <c r="SNX67"/>
      <c r="SNY67"/>
      <c r="SNZ67"/>
      <c r="SOA67"/>
      <c r="SOB67"/>
      <c r="SOC67"/>
      <c r="SOD67"/>
      <c r="SOE67"/>
      <c r="SOF67"/>
      <c r="SOG67"/>
      <c r="SOH67"/>
      <c r="SOI67"/>
      <c r="SOJ67"/>
      <c r="SOK67"/>
      <c r="SOL67"/>
      <c r="SOM67"/>
      <c r="SON67"/>
      <c r="SOO67"/>
      <c r="SOP67"/>
      <c r="SOQ67"/>
      <c r="SOR67"/>
      <c r="SOS67"/>
      <c r="SOT67"/>
      <c r="SOU67"/>
      <c r="SOV67"/>
      <c r="SOW67"/>
      <c r="SOX67"/>
      <c r="SOY67"/>
      <c r="SOZ67"/>
      <c r="SPA67"/>
      <c r="SPB67"/>
      <c r="SPC67"/>
      <c r="SPD67"/>
      <c r="SPE67"/>
      <c r="SPF67"/>
      <c r="SPG67"/>
      <c r="SPH67"/>
      <c r="SPI67"/>
      <c r="SPJ67"/>
      <c r="SPK67"/>
      <c r="SPL67"/>
      <c r="SPM67"/>
      <c r="SPN67"/>
      <c r="SPO67"/>
      <c r="SPP67"/>
      <c r="SPQ67"/>
      <c r="SPR67"/>
      <c r="SPS67"/>
      <c r="SPT67"/>
      <c r="SPU67"/>
      <c r="SPV67"/>
      <c r="SPW67"/>
      <c r="SPX67"/>
      <c r="SPY67"/>
      <c r="SPZ67"/>
      <c r="SQA67"/>
      <c r="SQB67"/>
      <c r="SQC67"/>
      <c r="SQD67"/>
      <c r="SQE67"/>
      <c r="SQF67"/>
      <c r="SQG67"/>
      <c r="SQH67"/>
      <c r="SQI67"/>
      <c r="SQJ67"/>
      <c r="SQK67"/>
      <c r="SQL67"/>
      <c r="SQM67"/>
      <c r="SQN67"/>
      <c r="SQO67"/>
      <c r="SQP67"/>
      <c r="SQQ67"/>
      <c r="SQR67"/>
      <c r="SQS67"/>
      <c r="SQT67"/>
      <c r="SQU67"/>
      <c r="SQV67"/>
      <c r="SQW67"/>
      <c r="SQX67"/>
      <c r="SQY67"/>
      <c r="SQZ67"/>
      <c r="SRA67"/>
      <c r="SRB67"/>
      <c r="SRC67"/>
      <c r="SRD67"/>
      <c r="SRE67"/>
      <c r="SRF67"/>
      <c r="SRG67"/>
      <c r="SRH67"/>
      <c r="SRI67"/>
      <c r="SRJ67"/>
      <c r="SRK67"/>
      <c r="SRL67"/>
      <c r="SRM67"/>
      <c r="SRN67"/>
      <c r="SRO67"/>
      <c r="SRP67"/>
      <c r="SRQ67"/>
      <c r="SRR67"/>
      <c r="SRS67"/>
      <c r="SRT67"/>
      <c r="SRU67"/>
      <c r="SRV67"/>
      <c r="SRW67"/>
      <c r="SRX67"/>
      <c r="SRY67"/>
      <c r="SRZ67"/>
      <c r="SSA67"/>
      <c r="SSB67"/>
      <c r="SSC67"/>
      <c r="SSD67"/>
      <c r="SSE67"/>
      <c r="SSF67"/>
      <c r="SSG67"/>
      <c r="SSH67"/>
      <c r="SSI67"/>
      <c r="SSJ67"/>
      <c r="SSK67"/>
      <c r="SSL67"/>
      <c r="SSM67"/>
      <c r="SSN67"/>
      <c r="SSO67"/>
      <c r="SSP67"/>
      <c r="SSQ67"/>
      <c r="SSR67"/>
      <c r="SSS67"/>
      <c r="SST67"/>
      <c r="SSU67"/>
      <c r="SSV67"/>
      <c r="SSW67"/>
      <c r="SSX67"/>
      <c r="SSY67"/>
      <c r="SSZ67"/>
      <c r="STA67"/>
      <c r="STB67"/>
      <c r="STC67"/>
      <c r="STD67"/>
      <c r="STE67"/>
      <c r="STF67"/>
      <c r="STG67"/>
      <c r="STH67"/>
      <c r="STI67"/>
      <c r="STJ67"/>
      <c r="STK67"/>
      <c r="STL67"/>
      <c r="STM67"/>
      <c r="STN67"/>
      <c r="STO67"/>
      <c r="STP67"/>
      <c r="STQ67"/>
      <c r="STR67"/>
      <c r="STS67"/>
      <c r="STT67"/>
      <c r="STU67"/>
      <c r="STV67"/>
      <c r="STW67"/>
      <c r="STX67"/>
      <c r="STY67"/>
      <c r="STZ67"/>
      <c r="SUA67"/>
      <c r="SUB67"/>
      <c r="SUC67"/>
      <c r="SUD67"/>
      <c r="SUE67"/>
      <c r="SUF67"/>
      <c r="SUG67"/>
      <c r="SUH67"/>
      <c r="SUI67"/>
      <c r="SUJ67"/>
      <c r="SUK67"/>
      <c r="SUL67"/>
      <c r="SUM67"/>
      <c r="SUN67"/>
      <c r="SUO67"/>
      <c r="SUP67"/>
      <c r="SUQ67"/>
      <c r="SUR67"/>
      <c r="SUS67"/>
      <c r="SUT67"/>
      <c r="SUU67"/>
      <c r="SUV67"/>
      <c r="SUW67"/>
      <c r="SUX67"/>
      <c r="SUY67"/>
      <c r="SUZ67"/>
      <c r="SVA67"/>
      <c r="SVB67"/>
      <c r="SVC67"/>
      <c r="SVD67"/>
      <c r="SVE67"/>
      <c r="SVF67"/>
      <c r="SVG67"/>
      <c r="SVH67"/>
      <c r="SVI67"/>
      <c r="SVJ67"/>
      <c r="SVK67"/>
      <c r="SVL67"/>
      <c r="SVM67"/>
      <c r="SVN67"/>
      <c r="SVO67"/>
      <c r="SVP67"/>
      <c r="SVQ67"/>
      <c r="SVR67"/>
      <c r="SVS67"/>
      <c r="SVT67"/>
      <c r="SVU67"/>
      <c r="SVV67"/>
      <c r="SVW67"/>
      <c r="SVX67"/>
      <c r="SVY67"/>
      <c r="SVZ67"/>
      <c r="SWA67"/>
      <c r="SWB67"/>
      <c r="SWC67"/>
      <c r="SWD67"/>
      <c r="SWE67"/>
      <c r="SWF67"/>
      <c r="SWG67"/>
      <c r="SWH67"/>
      <c r="SWI67"/>
      <c r="SWJ67"/>
      <c r="SWK67"/>
      <c r="SWL67"/>
      <c r="SWM67"/>
      <c r="SWN67"/>
      <c r="SWO67"/>
      <c r="SWP67"/>
      <c r="SWQ67"/>
      <c r="SWR67"/>
      <c r="SWS67"/>
      <c r="SWT67"/>
      <c r="SWU67"/>
      <c r="SWV67"/>
      <c r="SWW67"/>
      <c r="SWX67"/>
      <c r="SWY67"/>
      <c r="SWZ67"/>
      <c r="SXA67"/>
      <c r="SXB67"/>
      <c r="SXC67"/>
      <c r="SXD67"/>
      <c r="SXE67"/>
      <c r="SXF67"/>
      <c r="SXG67"/>
      <c r="SXH67"/>
      <c r="SXI67"/>
      <c r="SXJ67"/>
      <c r="SXK67"/>
      <c r="SXL67"/>
      <c r="SXM67"/>
      <c r="SXN67"/>
      <c r="SXO67"/>
      <c r="SXP67"/>
      <c r="SXQ67"/>
      <c r="SXR67"/>
      <c r="SXS67"/>
      <c r="SXT67"/>
      <c r="SXU67"/>
      <c r="SXV67"/>
      <c r="SXW67"/>
      <c r="SXX67"/>
      <c r="SXY67"/>
      <c r="SXZ67"/>
      <c r="SYA67"/>
      <c r="SYB67"/>
      <c r="SYC67"/>
      <c r="SYD67"/>
      <c r="SYE67"/>
      <c r="SYF67"/>
      <c r="SYG67"/>
      <c r="SYH67"/>
      <c r="SYI67"/>
      <c r="SYJ67"/>
      <c r="SYK67"/>
      <c r="SYL67"/>
      <c r="SYM67"/>
      <c r="SYN67"/>
      <c r="SYO67"/>
      <c r="SYP67"/>
      <c r="SYQ67"/>
      <c r="SYR67"/>
      <c r="SYS67"/>
      <c r="SYT67"/>
      <c r="SYU67"/>
      <c r="SYV67"/>
      <c r="SYW67"/>
      <c r="SYX67"/>
      <c r="SYY67"/>
      <c r="SYZ67"/>
      <c r="SZA67"/>
      <c r="SZB67"/>
      <c r="SZC67"/>
      <c r="SZD67"/>
      <c r="SZE67"/>
      <c r="SZF67"/>
      <c r="SZG67"/>
      <c r="SZH67"/>
      <c r="SZI67"/>
      <c r="SZJ67"/>
      <c r="SZK67"/>
      <c r="SZL67"/>
      <c r="SZM67"/>
      <c r="SZN67"/>
      <c r="SZO67"/>
      <c r="SZP67"/>
      <c r="SZQ67"/>
      <c r="SZR67"/>
      <c r="SZS67"/>
      <c r="SZT67"/>
      <c r="SZU67"/>
      <c r="SZV67"/>
      <c r="SZW67"/>
      <c r="SZX67"/>
      <c r="SZY67"/>
      <c r="SZZ67"/>
      <c r="TAA67"/>
      <c r="TAB67"/>
      <c r="TAC67"/>
      <c r="TAD67"/>
      <c r="TAE67"/>
      <c r="TAF67"/>
      <c r="TAG67"/>
      <c r="TAH67"/>
      <c r="TAI67"/>
      <c r="TAJ67"/>
      <c r="TAK67"/>
      <c r="TAL67"/>
      <c r="TAM67"/>
      <c r="TAN67"/>
      <c r="TAO67"/>
      <c r="TAP67"/>
      <c r="TAQ67"/>
      <c r="TAR67"/>
      <c r="TAS67"/>
      <c r="TAT67"/>
      <c r="TAU67"/>
      <c r="TAV67"/>
      <c r="TAW67"/>
      <c r="TAX67"/>
      <c r="TAY67"/>
      <c r="TAZ67"/>
      <c r="TBA67"/>
      <c r="TBB67"/>
      <c r="TBC67"/>
      <c r="TBD67"/>
      <c r="TBE67"/>
      <c r="TBF67"/>
      <c r="TBG67"/>
      <c r="TBH67"/>
      <c r="TBI67"/>
      <c r="TBJ67"/>
      <c r="TBK67"/>
      <c r="TBL67"/>
      <c r="TBM67"/>
      <c r="TBN67"/>
      <c r="TBO67"/>
      <c r="TBP67"/>
      <c r="TBQ67"/>
      <c r="TBR67"/>
      <c r="TBS67"/>
      <c r="TBT67"/>
      <c r="TBU67"/>
      <c r="TBV67"/>
      <c r="TBW67"/>
      <c r="TBX67"/>
      <c r="TBY67"/>
      <c r="TBZ67"/>
      <c r="TCA67"/>
      <c r="TCB67"/>
      <c r="TCC67"/>
      <c r="TCD67"/>
      <c r="TCE67"/>
      <c r="TCF67"/>
      <c r="TCG67"/>
      <c r="TCH67"/>
      <c r="TCI67"/>
      <c r="TCJ67"/>
      <c r="TCK67"/>
      <c r="TCL67"/>
      <c r="TCM67"/>
      <c r="TCN67"/>
      <c r="TCO67"/>
      <c r="TCP67"/>
      <c r="TCQ67"/>
      <c r="TCR67"/>
      <c r="TCS67"/>
      <c r="TCT67"/>
      <c r="TCU67"/>
      <c r="TCV67"/>
      <c r="TCW67"/>
      <c r="TCX67"/>
      <c r="TCY67"/>
      <c r="TCZ67"/>
      <c r="TDA67"/>
      <c r="TDB67"/>
      <c r="TDC67"/>
      <c r="TDD67"/>
      <c r="TDE67"/>
      <c r="TDF67"/>
      <c r="TDG67"/>
      <c r="TDH67"/>
      <c r="TDI67"/>
      <c r="TDJ67"/>
      <c r="TDK67"/>
      <c r="TDL67"/>
      <c r="TDM67"/>
      <c r="TDN67"/>
      <c r="TDO67"/>
      <c r="TDP67"/>
      <c r="TDQ67"/>
      <c r="TDR67"/>
      <c r="TDS67"/>
      <c r="TDT67"/>
      <c r="TDU67"/>
      <c r="TDV67"/>
      <c r="TDW67"/>
      <c r="TDX67"/>
      <c r="TDY67"/>
      <c r="TDZ67"/>
      <c r="TEA67"/>
      <c r="TEB67"/>
      <c r="TEC67"/>
      <c r="TED67"/>
      <c r="TEE67"/>
      <c r="TEF67"/>
      <c r="TEG67"/>
      <c r="TEH67"/>
      <c r="TEI67"/>
      <c r="TEJ67"/>
      <c r="TEK67"/>
      <c r="TEL67"/>
      <c r="TEM67"/>
      <c r="TEN67"/>
      <c r="TEO67"/>
      <c r="TEP67"/>
      <c r="TEQ67"/>
      <c r="TER67"/>
      <c r="TES67"/>
      <c r="TET67"/>
      <c r="TEU67"/>
      <c r="TEV67"/>
      <c r="TEW67"/>
      <c r="TEX67"/>
      <c r="TEY67"/>
      <c r="TEZ67"/>
      <c r="TFA67"/>
      <c r="TFB67"/>
      <c r="TFC67"/>
      <c r="TFD67"/>
      <c r="TFE67"/>
      <c r="TFF67"/>
      <c r="TFG67"/>
      <c r="TFH67"/>
      <c r="TFI67"/>
      <c r="TFJ67"/>
      <c r="TFK67"/>
      <c r="TFL67"/>
      <c r="TFM67"/>
      <c r="TFN67"/>
      <c r="TFO67"/>
      <c r="TFP67"/>
      <c r="TFQ67"/>
      <c r="TFR67"/>
      <c r="TFS67"/>
      <c r="TFT67"/>
      <c r="TFU67"/>
      <c r="TFV67"/>
      <c r="TFW67"/>
      <c r="TFX67"/>
      <c r="TFY67"/>
      <c r="TFZ67"/>
      <c r="TGA67"/>
      <c r="TGB67"/>
      <c r="TGC67"/>
      <c r="TGD67"/>
      <c r="TGE67"/>
      <c r="TGF67"/>
      <c r="TGG67"/>
      <c r="TGH67"/>
      <c r="TGI67"/>
      <c r="TGJ67"/>
      <c r="TGK67"/>
      <c r="TGL67"/>
      <c r="TGM67"/>
      <c r="TGN67"/>
      <c r="TGO67"/>
      <c r="TGP67"/>
      <c r="TGQ67"/>
      <c r="TGR67"/>
      <c r="TGS67"/>
      <c r="TGT67"/>
      <c r="TGU67"/>
      <c r="TGV67"/>
      <c r="TGW67"/>
      <c r="TGX67"/>
      <c r="TGY67"/>
      <c r="TGZ67"/>
      <c r="THA67"/>
      <c r="THB67"/>
      <c r="THC67"/>
      <c r="THD67"/>
      <c r="THE67"/>
      <c r="THF67"/>
      <c r="THG67"/>
      <c r="THH67"/>
      <c r="THI67"/>
      <c r="THJ67"/>
      <c r="THK67"/>
      <c r="THL67"/>
      <c r="THM67"/>
      <c r="THN67"/>
      <c r="THO67"/>
      <c r="THP67"/>
      <c r="THQ67"/>
      <c r="THR67"/>
      <c r="THS67"/>
      <c r="THT67"/>
      <c r="THU67"/>
      <c r="THV67"/>
      <c r="THW67"/>
      <c r="THX67"/>
      <c r="THY67"/>
      <c r="THZ67"/>
      <c r="TIA67"/>
      <c r="TIB67"/>
      <c r="TIC67"/>
      <c r="TID67"/>
      <c r="TIE67"/>
      <c r="TIF67"/>
      <c r="TIG67"/>
      <c r="TIH67"/>
      <c r="TII67"/>
      <c r="TIJ67"/>
      <c r="TIK67"/>
      <c r="TIL67"/>
      <c r="TIM67"/>
      <c r="TIN67"/>
      <c r="TIO67"/>
      <c r="TIP67"/>
      <c r="TIQ67"/>
      <c r="TIR67"/>
      <c r="TIS67"/>
      <c r="TIT67"/>
      <c r="TIU67"/>
      <c r="TIV67"/>
      <c r="TIW67"/>
      <c r="TIX67"/>
      <c r="TIY67"/>
      <c r="TIZ67"/>
      <c r="TJA67"/>
      <c r="TJB67"/>
      <c r="TJC67"/>
      <c r="TJD67"/>
      <c r="TJE67"/>
      <c r="TJF67"/>
      <c r="TJG67"/>
      <c r="TJH67"/>
      <c r="TJI67"/>
      <c r="TJJ67"/>
      <c r="TJK67"/>
      <c r="TJL67"/>
      <c r="TJM67"/>
      <c r="TJN67"/>
      <c r="TJO67"/>
      <c r="TJP67"/>
      <c r="TJQ67"/>
      <c r="TJR67"/>
      <c r="TJS67"/>
      <c r="TJT67"/>
      <c r="TJU67"/>
      <c r="TJV67"/>
      <c r="TJW67"/>
      <c r="TJX67"/>
      <c r="TJY67"/>
      <c r="TJZ67"/>
      <c r="TKA67"/>
      <c r="TKB67"/>
      <c r="TKC67"/>
      <c r="TKD67"/>
      <c r="TKE67"/>
      <c r="TKF67"/>
      <c r="TKG67"/>
      <c r="TKH67"/>
      <c r="TKI67"/>
      <c r="TKJ67"/>
      <c r="TKK67"/>
      <c r="TKL67"/>
      <c r="TKM67"/>
      <c r="TKN67"/>
      <c r="TKO67"/>
      <c r="TKP67"/>
      <c r="TKQ67"/>
      <c r="TKR67"/>
      <c r="TKS67"/>
      <c r="TKT67"/>
      <c r="TKU67"/>
      <c r="TKV67"/>
      <c r="TKW67"/>
      <c r="TKX67"/>
      <c r="TKY67"/>
      <c r="TKZ67"/>
      <c r="TLA67"/>
      <c r="TLB67"/>
      <c r="TLC67"/>
      <c r="TLD67"/>
      <c r="TLE67"/>
      <c r="TLF67"/>
      <c r="TLG67"/>
      <c r="TLH67"/>
      <c r="TLI67"/>
      <c r="TLJ67"/>
      <c r="TLK67"/>
      <c r="TLL67"/>
      <c r="TLM67"/>
      <c r="TLN67"/>
      <c r="TLO67"/>
      <c r="TLP67"/>
      <c r="TLQ67"/>
      <c r="TLR67"/>
      <c r="TLS67"/>
      <c r="TLT67"/>
      <c r="TLU67"/>
      <c r="TLV67"/>
      <c r="TLW67"/>
      <c r="TLX67"/>
      <c r="TLY67"/>
      <c r="TLZ67"/>
      <c r="TMA67"/>
      <c r="TMB67"/>
      <c r="TMC67"/>
      <c r="TMD67"/>
      <c r="TME67"/>
      <c r="TMF67"/>
      <c r="TMG67"/>
      <c r="TMH67"/>
      <c r="TMI67"/>
      <c r="TMJ67"/>
      <c r="TMK67"/>
      <c r="TML67"/>
      <c r="TMM67"/>
      <c r="TMN67"/>
      <c r="TMO67"/>
      <c r="TMP67"/>
      <c r="TMQ67"/>
      <c r="TMR67"/>
      <c r="TMS67"/>
      <c r="TMT67"/>
      <c r="TMU67"/>
      <c r="TMV67"/>
      <c r="TMW67"/>
      <c r="TMX67"/>
      <c r="TMY67"/>
      <c r="TMZ67"/>
      <c r="TNA67"/>
      <c r="TNB67"/>
      <c r="TNC67"/>
      <c r="TND67"/>
      <c r="TNE67"/>
      <c r="TNF67"/>
      <c r="TNG67"/>
      <c r="TNH67"/>
      <c r="TNI67"/>
      <c r="TNJ67"/>
      <c r="TNK67"/>
      <c r="TNL67"/>
      <c r="TNM67"/>
      <c r="TNN67"/>
      <c r="TNO67"/>
      <c r="TNP67"/>
      <c r="TNQ67"/>
      <c r="TNR67"/>
      <c r="TNS67"/>
      <c r="TNT67"/>
      <c r="TNU67"/>
      <c r="TNV67"/>
      <c r="TNW67"/>
      <c r="TNX67"/>
      <c r="TNY67"/>
      <c r="TNZ67"/>
      <c r="TOA67"/>
      <c r="TOB67"/>
      <c r="TOC67"/>
      <c r="TOD67"/>
      <c r="TOE67"/>
      <c r="TOF67"/>
      <c r="TOG67"/>
      <c r="TOH67"/>
      <c r="TOI67"/>
      <c r="TOJ67"/>
      <c r="TOK67"/>
      <c r="TOL67"/>
      <c r="TOM67"/>
      <c r="TON67"/>
      <c r="TOO67"/>
      <c r="TOP67"/>
      <c r="TOQ67"/>
      <c r="TOR67"/>
      <c r="TOS67"/>
      <c r="TOT67"/>
      <c r="TOU67"/>
      <c r="TOV67"/>
      <c r="TOW67"/>
      <c r="TOX67"/>
      <c r="TOY67"/>
      <c r="TOZ67"/>
      <c r="TPA67"/>
      <c r="TPB67"/>
      <c r="TPC67"/>
      <c r="TPD67"/>
      <c r="TPE67"/>
      <c r="TPF67"/>
      <c r="TPG67"/>
      <c r="TPH67"/>
      <c r="TPI67"/>
      <c r="TPJ67"/>
      <c r="TPK67"/>
      <c r="TPL67"/>
      <c r="TPM67"/>
      <c r="TPN67"/>
      <c r="TPO67"/>
      <c r="TPP67"/>
      <c r="TPQ67"/>
      <c r="TPR67"/>
      <c r="TPS67"/>
      <c r="TPT67"/>
      <c r="TPU67"/>
      <c r="TPV67"/>
      <c r="TPW67"/>
      <c r="TPX67"/>
      <c r="TPY67"/>
      <c r="TPZ67"/>
      <c r="TQA67"/>
      <c r="TQB67"/>
      <c r="TQC67"/>
      <c r="TQD67"/>
      <c r="TQE67"/>
      <c r="TQF67"/>
      <c r="TQG67"/>
      <c r="TQH67"/>
      <c r="TQI67"/>
      <c r="TQJ67"/>
      <c r="TQK67"/>
      <c r="TQL67"/>
      <c r="TQM67"/>
      <c r="TQN67"/>
      <c r="TQO67"/>
      <c r="TQP67"/>
      <c r="TQQ67"/>
      <c r="TQR67"/>
      <c r="TQS67"/>
      <c r="TQT67"/>
      <c r="TQU67"/>
      <c r="TQV67"/>
      <c r="TQW67"/>
      <c r="TQX67"/>
      <c r="TQY67"/>
      <c r="TQZ67"/>
      <c r="TRA67"/>
      <c r="TRB67"/>
      <c r="TRC67"/>
      <c r="TRD67"/>
      <c r="TRE67"/>
      <c r="TRF67"/>
      <c r="TRG67"/>
      <c r="TRH67"/>
      <c r="TRI67"/>
      <c r="TRJ67"/>
      <c r="TRK67"/>
      <c r="TRL67"/>
      <c r="TRM67"/>
      <c r="TRN67"/>
      <c r="TRO67"/>
      <c r="TRP67"/>
      <c r="TRQ67"/>
      <c r="TRR67"/>
      <c r="TRS67"/>
      <c r="TRT67"/>
      <c r="TRU67"/>
      <c r="TRV67"/>
      <c r="TRW67"/>
      <c r="TRX67"/>
      <c r="TRY67"/>
      <c r="TRZ67"/>
      <c r="TSA67"/>
      <c r="TSB67"/>
      <c r="TSC67"/>
      <c r="TSD67"/>
      <c r="TSE67"/>
      <c r="TSF67"/>
      <c r="TSG67"/>
      <c r="TSH67"/>
      <c r="TSI67"/>
      <c r="TSJ67"/>
      <c r="TSK67"/>
      <c r="TSL67"/>
      <c r="TSM67"/>
      <c r="TSN67"/>
      <c r="TSO67"/>
      <c r="TSP67"/>
      <c r="TSQ67"/>
      <c r="TSR67"/>
      <c r="TSS67"/>
      <c r="TST67"/>
      <c r="TSU67"/>
      <c r="TSV67"/>
      <c r="TSW67"/>
      <c r="TSX67"/>
      <c r="TSY67"/>
      <c r="TSZ67"/>
      <c r="TTA67"/>
      <c r="TTB67"/>
      <c r="TTC67"/>
      <c r="TTD67"/>
      <c r="TTE67"/>
      <c r="TTF67"/>
      <c r="TTG67"/>
      <c r="TTH67"/>
      <c r="TTI67"/>
      <c r="TTJ67"/>
      <c r="TTK67"/>
      <c r="TTL67"/>
      <c r="TTM67"/>
      <c r="TTN67"/>
      <c r="TTO67"/>
      <c r="TTP67"/>
      <c r="TTQ67"/>
      <c r="TTR67"/>
      <c r="TTS67"/>
      <c r="TTT67"/>
      <c r="TTU67"/>
      <c r="TTV67"/>
      <c r="TTW67"/>
      <c r="TTX67"/>
      <c r="TTY67"/>
      <c r="TTZ67"/>
      <c r="TUA67"/>
      <c r="TUB67"/>
      <c r="TUC67"/>
      <c r="TUD67"/>
      <c r="TUE67"/>
      <c r="TUF67"/>
      <c r="TUG67"/>
      <c r="TUH67"/>
      <c r="TUI67"/>
      <c r="TUJ67"/>
      <c r="TUK67"/>
      <c r="TUL67"/>
      <c r="TUM67"/>
      <c r="TUN67"/>
      <c r="TUO67"/>
      <c r="TUP67"/>
      <c r="TUQ67"/>
      <c r="TUR67"/>
      <c r="TUS67"/>
      <c r="TUT67"/>
      <c r="TUU67"/>
      <c r="TUV67"/>
      <c r="TUW67"/>
      <c r="TUX67"/>
      <c r="TUY67"/>
      <c r="TUZ67"/>
      <c r="TVA67"/>
      <c r="TVB67"/>
      <c r="TVC67"/>
      <c r="TVD67"/>
      <c r="TVE67"/>
      <c r="TVF67"/>
      <c r="TVG67"/>
      <c r="TVH67"/>
      <c r="TVI67"/>
      <c r="TVJ67"/>
      <c r="TVK67"/>
      <c r="TVL67"/>
      <c r="TVM67"/>
      <c r="TVN67"/>
      <c r="TVO67"/>
      <c r="TVP67"/>
      <c r="TVQ67"/>
      <c r="TVR67"/>
      <c r="TVS67"/>
      <c r="TVT67"/>
      <c r="TVU67"/>
      <c r="TVV67"/>
      <c r="TVW67"/>
      <c r="TVX67"/>
      <c r="TVY67"/>
      <c r="TVZ67"/>
      <c r="TWA67"/>
      <c r="TWB67"/>
      <c r="TWC67"/>
      <c r="TWD67"/>
      <c r="TWE67"/>
      <c r="TWF67"/>
      <c r="TWG67"/>
      <c r="TWH67"/>
      <c r="TWI67"/>
      <c r="TWJ67"/>
      <c r="TWK67"/>
      <c r="TWL67"/>
      <c r="TWM67"/>
      <c r="TWN67"/>
      <c r="TWO67"/>
      <c r="TWP67"/>
      <c r="TWQ67"/>
      <c r="TWR67"/>
      <c r="TWS67"/>
      <c r="TWT67"/>
      <c r="TWU67"/>
      <c r="TWV67"/>
      <c r="TWW67"/>
      <c r="TWX67"/>
      <c r="TWY67"/>
      <c r="TWZ67"/>
      <c r="TXA67"/>
      <c r="TXB67"/>
      <c r="TXC67"/>
      <c r="TXD67"/>
      <c r="TXE67"/>
      <c r="TXF67"/>
      <c r="TXG67"/>
      <c r="TXH67"/>
      <c r="TXI67"/>
      <c r="TXJ67"/>
      <c r="TXK67"/>
      <c r="TXL67"/>
      <c r="TXM67"/>
      <c r="TXN67"/>
      <c r="TXO67"/>
      <c r="TXP67"/>
      <c r="TXQ67"/>
      <c r="TXR67"/>
      <c r="TXS67"/>
      <c r="TXT67"/>
      <c r="TXU67"/>
      <c r="TXV67"/>
      <c r="TXW67"/>
      <c r="TXX67"/>
      <c r="TXY67"/>
      <c r="TXZ67"/>
      <c r="TYA67"/>
      <c r="TYB67"/>
      <c r="TYC67"/>
      <c r="TYD67"/>
      <c r="TYE67"/>
      <c r="TYF67"/>
      <c r="TYG67"/>
      <c r="TYH67"/>
      <c r="TYI67"/>
      <c r="TYJ67"/>
      <c r="TYK67"/>
      <c r="TYL67"/>
      <c r="TYM67"/>
      <c r="TYN67"/>
      <c r="TYO67"/>
      <c r="TYP67"/>
      <c r="TYQ67"/>
      <c r="TYR67"/>
      <c r="TYS67"/>
      <c r="TYT67"/>
      <c r="TYU67"/>
      <c r="TYV67"/>
      <c r="TYW67"/>
      <c r="TYX67"/>
      <c r="TYY67"/>
      <c r="TYZ67"/>
      <c r="TZA67"/>
      <c r="TZB67"/>
      <c r="TZC67"/>
      <c r="TZD67"/>
      <c r="TZE67"/>
      <c r="TZF67"/>
      <c r="TZG67"/>
      <c r="TZH67"/>
      <c r="TZI67"/>
      <c r="TZJ67"/>
      <c r="TZK67"/>
      <c r="TZL67"/>
      <c r="TZM67"/>
      <c r="TZN67"/>
      <c r="TZO67"/>
      <c r="TZP67"/>
      <c r="TZQ67"/>
      <c r="TZR67"/>
      <c r="TZS67"/>
      <c r="TZT67"/>
      <c r="TZU67"/>
      <c r="TZV67"/>
      <c r="TZW67"/>
      <c r="TZX67"/>
      <c r="TZY67"/>
      <c r="TZZ67"/>
      <c r="UAA67"/>
      <c r="UAB67"/>
      <c r="UAC67"/>
      <c r="UAD67"/>
      <c r="UAE67"/>
      <c r="UAF67"/>
      <c r="UAG67"/>
      <c r="UAH67"/>
      <c r="UAI67"/>
      <c r="UAJ67"/>
      <c r="UAK67"/>
      <c r="UAL67"/>
      <c r="UAM67"/>
      <c r="UAN67"/>
      <c r="UAO67"/>
      <c r="UAP67"/>
      <c r="UAQ67"/>
      <c r="UAR67"/>
      <c r="UAS67"/>
      <c r="UAT67"/>
      <c r="UAU67"/>
      <c r="UAV67"/>
      <c r="UAW67"/>
      <c r="UAX67"/>
      <c r="UAY67"/>
      <c r="UAZ67"/>
      <c r="UBA67"/>
      <c r="UBB67"/>
      <c r="UBC67"/>
      <c r="UBD67"/>
      <c r="UBE67"/>
      <c r="UBF67"/>
      <c r="UBG67"/>
      <c r="UBH67"/>
      <c r="UBI67"/>
      <c r="UBJ67"/>
      <c r="UBK67"/>
      <c r="UBL67"/>
      <c r="UBM67"/>
      <c r="UBN67"/>
      <c r="UBO67"/>
      <c r="UBP67"/>
      <c r="UBQ67"/>
      <c r="UBR67"/>
      <c r="UBS67"/>
      <c r="UBT67"/>
      <c r="UBU67"/>
      <c r="UBV67"/>
      <c r="UBW67"/>
      <c r="UBX67"/>
      <c r="UBY67"/>
      <c r="UBZ67"/>
      <c r="UCA67"/>
      <c r="UCB67"/>
      <c r="UCC67"/>
      <c r="UCD67"/>
      <c r="UCE67"/>
      <c r="UCF67"/>
      <c r="UCG67"/>
      <c r="UCH67"/>
      <c r="UCI67"/>
      <c r="UCJ67"/>
      <c r="UCK67"/>
      <c r="UCL67"/>
      <c r="UCM67"/>
      <c r="UCN67"/>
      <c r="UCO67"/>
      <c r="UCP67"/>
      <c r="UCQ67"/>
      <c r="UCR67"/>
      <c r="UCS67"/>
      <c r="UCT67"/>
      <c r="UCU67"/>
      <c r="UCV67"/>
      <c r="UCW67"/>
      <c r="UCX67"/>
      <c r="UCY67"/>
      <c r="UCZ67"/>
      <c r="UDA67"/>
      <c r="UDB67"/>
      <c r="UDC67"/>
      <c r="UDD67"/>
      <c r="UDE67"/>
      <c r="UDF67"/>
      <c r="UDG67"/>
      <c r="UDH67"/>
      <c r="UDI67"/>
      <c r="UDJ67"/>
      <c r="UDK67"/>
      <c r="UDL67"/>
      <c r="UDM67"/>
      <c r="UDN67"/>
      <c r="UDO67"/>
      <c r="UDP67"/>
      <c r="UDQ67"/>
      <c r="UDR67"/>
      <c r="UDS67"/>
      <c r="UDT67"/>
      <c r="UDU67"/>
      <c r="UDV67"/>
      <c r="UDW67"/>
      <c r="UDX67"/>
      <c r="UDY67"/>
      <c r="UDZ67"/>
      <c r="UEA67"/>
      <c r="UEB67"/>
      <c r="UEC67"/>
      <c r="UED67"/>
      <c r="UEE67"/>
      <c r="UEF67"/>
      <c r="UEG67"/>
      <c r="UEH67"/>
      <c r="UEI67"/>
      <c r="UEJ67"/>
      <c r="UEK67"/>
      <c r="UEL67"/>
      <c r="UEM67"/>
      <c r="UEN67"/>
      <c r="UEO67"/>
      <c r="UEP67"/>
      <c r="UEQ67"/>
      <c r="UER67"/>
      <c r="UES67"/>
      <c r="UET67"/>
      <c r="UEU67"/>
      <c r="UEV67"/>
      <c r="UEW67"/>
      <c r="UEX67"/>
      <c r="UEY67"/>
      <c r="UEZ67"/>
      <c r="UFA67"/>
      <c r="UFB67"/>
      <c r="UFC67"/>
      <c r="UFD67"/>
      <c r="UFE67"/>
      <c r="UFF67"/>
      <c r="UFG67"/>
      <c r="UFH67"/>
      <c r="UFI67"/>
      <c r="UFJ67"/>
      <c r="UFK67"/>
      <c r="UFL67"/>
      <c r="UFM67"/>
      <c r="UFN67"/>
      <c r="UFO67"/>
      <c r="UFP67"/>
      <c r="UFQ67"/>
      <c r="UFR67"/>
      <c r="UFS67"/>
      <c r="UFT67"/>
      <c r="UFU67"/>
      <c r="UFV67"/>
      <c r="UFW67"/>
      <c r="UFX67"/>
      <c r="UFY67"/>
      <c r="UFZ67"/>
      <c r="UGA67"/>
      <c r="UGB67"/>
      <c r="UGC67"/>
      <c r="UGD67"/>
      <c r="UGE67"/>
      <c r="UGF67"/>
      <c r="UGG67"/>
      <c r="UGH67"/>
      <c r="UGI67"/>
      <c r="UGJ67"/>
      <c r="UGK67"/>
      <c r="UGL67"/>
      <c r="UGM67"/>
      <c r="UGN67"/>
      <c r="UGO67"/>
      <c r="UGP67"/>
      <c r="UGQ67"/>
      <c r="UGR67"/>
      <c r="UGS67"/>
      <c r="UGT67"/>
      <c r="UGU67"/>
      <c r="UGV67"/>
      <c r="UGW67"/>
      <c r="UGX67"/>
      <c r="UGY67"/>
      <c r="UGZ67"/>
      <c r="UHA67"/>
      <c r="UHB67"/>
      <c r="UHC67"/>
      <c r="UHD67"/>
      <c r="UHE67"/>
      <c r="UHF67"/>
      <c r="UHG67"/>
      <c r="UHH67"/>
      <c r="UHI67"/>
      <c r="UHJ67"/>
      <c r="UHK67"/>
      <c r="UHL67"/>
      <c r="UHM67"/>
      <c r="UHN67"/>
      <c r="UHO67"/>
      <c r="UHP67"/>
      <c r="UHQ67"/>
      <c r="UHR67"/>
      <c r="UHS67"/>
      <c r="UHT67"/>
      <c r="UHU67"/>
      <c r="UHV67"/>
      <c r="UHW67"/>
      <c r="UHX67"/>
      <c r="UHY67"/>
      <c r="UHZ67"/>
      <c r="UIA67"/>
      <c r="UIB67"/>
      <c r="UIC67"/>
      <c r="UID67"/>
      <c r="UIE67"/>
      <c r="UIF67"/>
      <c r="UIG67"/>
      <c r="UIH67"/>
      <c r="UII67"/>
      <c r="UIJ67"/>
      <c r="UIK67"/>
      <c r="UIL67"/>
      <c r="UIM67"/>
      <c r="UIN67"/>
      <c r="UIO67"/>
      <c r="UIP67"/>
      <c r="UIQ67"/>
      <c r="UIR67"/>
      <c r="UIS67"/>
      <c r="UIT67"/>
      <c r="UIU67"/>
      <c r="UIV67"/>
      <c r="UIW67"/>
      <c r="UIX67"/>
      <c r="UIY67"/>
      <c r="UIZ67"/>
      <c r="UJA67"/>
      <c r="UJB67"/>
      <c r="UJC67"/>
      <c r="UJD67"/>
      <c r="UJE67"/>
      <c r="UJF67"/>
      <c r="UJG67"/>
      <c r="UJH67"/>
      <c r="UJI67"/>
      <c r="UJJ67"/>
      <c r="UJK67"/>
      <c r="UJL67"/>
      <c r="UJM67"/>
      <c r="UJN67"/>
      <c r="UJO67"/>
      <c r="UJP67"/>
      <c r="UJQ67"/>
      <c r="UJR67"/>
      <c r="UJS67"/>
      <c r="UJT67"/>
      <c r="UJU67"/>
      <c r="UJV67"/>
      <c r="UJW67"/>
      <c r="UJX67"/>
      <c r="UJY67"/>
      <c r="UJZ67"/>
      <c r="UKA67"/>
      <c r="UKB67"/>
      <c r="UKC67"/>
      <c r="UKD67"/>
      <c r="UKE67"/>
      <c r="UKF67"/>
      <c r="UKG67"/>
      <c r="UKH67"/>
      <c r="UKI67"/>
      <c r="UKJ67"/>
      <c r="UKK67"/>
      <c r="UKL67"/>
      <c r="UKM67"/>
      <c r="UKN67"/>
      <c r="UKO67"/>
      <c r="UKP67"/>
      <c r="UKQ67"/>
      <c r="UKR67"/>
      <c r="UKS67"/>
      <c r="UKT67"/>
      <c r="UKU67"/>
      <c r="UKV67"/>
      <c r="UKW67"/>
      <c r="UKX67"/>
      <c r="UKY67"/>
      <c r="UKZ67"/>
      <c r="ULA67"/>
      <c r="ULB67"/>
      <c r="ULC67"/>
      <c r="ULD67"/>
      <c r="ULE67"/>
      <c r="ULF67"/>
      <c r="ULG67"/>
      <c r="ULH67"/>
      <c r="ULI67"/>
      <c r="ULJ67"/>
      <c r="ULK67"/>
      <c r="ULL67"/>
      <c r="ULM67"/>
      <c r="ULN67"/>
      <c r="ULO67"/>
      <c r="ULP67"/>
      <c r="ULQ67"/>
      <c r="ULR67"/>
      <c r="ULS67"/>
      <c r="ULT67"/>
      <c r="ULU67"/>
      <c r="ULV67"/>
      <c r="ULW67"/>
      <c r="ULX67"/>
      <c r="ULY67"/>
      <c r="ULZ67"/>
      <c r="UMA67"/>
      <c r="UMB67"/>
      <c r="UMC67"/>
      <c r="UMD67"/>
      <c r="UME67"/>
      <c r="UMF67"/>
      <c r="UMG67"/>
      <c r="UMH67"/>
      <c r="UMI67"/>
      <c r="UMJ67"/>
      <c r="UMK67"/>
      <c r="UML67"/>
      <c r="UMM67"/>
      <c r="UMN67"/>
      <c r="UMO67"/>
      <c r="UMP67"/>
      <c r="UMQ67"/>
      <c r="UMR67"/>
      <c r="UMS67"/>
      <c r="UMT67"/>
      <c r="UMU67"/>
      <c r="UMV67"/>
      <c r="UMW67"/>
      <c r="UMX67"/>
      <c r="UMY67"/>
      <c r="UMZ67"/>
      <c r="UNA67"/>
      <c r="UNB67"/>
      <c r="UNC67"/>
      <c r="UND67"/>
      <c r="UNE67"/>
      <c r="UNF67"/>
      <c r="UNG67"/>
      <c r="UNH67"/>
      <c r="UNI67"/>
      <c r="UNJ67"/>
      <c r="UNK67"/>
      <c r="UNL67"/>
      <c r="UNM67"/>
      <c r="UNN67"/>
      <c r="UNO67"/>
      <c r="UNP67"/>
      <c r="UNQ67"/>
      <c r="UNR67"/>
      <c r="UNS67"/>
      <c r="UNT67"/>
      <c r="UNU67"/>
      <c r="UNV67"/>
      <c r="UNW67"/>
      <c r="UNX67"/>
      <c r="UNY67"/>
      <c r="UNZ67"/>
      <c r="UOA67"/>
      <c r="UOB67"/>
      <c r="UOC67"/>
      <c r="UOD67"/>
      <c r="UOE67"/>
      <c r="UOF67"/>
      <c r="UOG67"/>
      <c r="UOH67"/>
      <c r="UOI67"/>
      <c r="UOJ67"/>
      <c r="UOK67"/>
      <c r="UOL67"/>
      <c r="UOM67"/>
      <c r="UON67"/>
      <c r="UOO67"/>
      <c r="UOP67"/>
      <c r="UOQ67"/>
      <c r="UOR67"/>
      <c r="UOS67"/>
      <c r="UOT67"/>
      <c r="UOU67"/>
      <c r="UOV67"/>
      <c r="UOW67"/>
      <c r="UOX67"/>
      <c r="UOY67"/>
      <c r="UOZ67"/>
      <c r="UPA67"/>
      <c r="UPB67"/>
      <c r="UPC67"/>
      <c r="UPD67"/>
      <c r="UPE67"/>
      <c r="UPF67"/>
      <c r="UPG67"/>
      <c r="UPH67"/>
      <c r="UPI67"/>
      <c r="UPJ67"/>
      <c r="UPK67"/>
      <c r="UPL67"/>
      <c r="UPM67"/>
      <c r="UPN67"/>
      <c r="UPO67"/>
      <c r="UPP67"/>
      <c r="UPQ67"/>
      <c r="UPR67"/>
      <c r="UPS67"/>
      <c r="UPT67"/>
      <c r="UPU67"/>
      <c r="UPV67"/>
      <c r="UPW67"/>
      <c r="UPX67"/>
      <c r="UPY67"/>
      <c r="UPZ67"/>
      <c r="UQA67"/>
      <c r="UQB67"/>
      <c r="UQC67"/>
      <c r="UQD67"/>
      <c r="UQE67"/>
      <c r="UQF67"/>
      <c r="UQG67"/>
      <c r="UQH67"/>
      <c r="UQI67"/>
      <c r="UQJ67"/>
      <c r="UQK67"/>
      <c r="UQL67"/>
      <c r="UQM67"/>
      <c r="UQN67"/>
      <c r="UQO67"/>
      <c r="UQP67"/>
      <c r="UQQ67"/>
      <c r="UQR67"/>
      <c r="UQS67"/>
      <c r="UQT67"/>
      <c r="UQU67"/>
      <c r="UQV67"/>
      <c r="UQW67"/>
      <c r="UQX67"/>
      <c r="UQY67"/>
      <c r="UQZ67"/>
      <c r="URA67"/>
      <c r="URB67"/>
      <c r="URC67"/>
      <c r="URD67"/>
      <c r="URE67"/>
      <c r="URF67"/>
      <c r="URG67"/>
      <c r="URH67"/>
      <c r="URI67"/>
      <c r="URJ67"/>
      <c r="URK67"/>
      <c r="URL67"/>
      <c r="URM67"/>
      <c r="URN67"/>
      <c r="URO67"/>
      <c r="URP67"/>
      <c r="URQ67"/>
      <c r="URR67"/>
      <c r="URS67"/>
      <c r="URT67"/>
      <c r="URU67"/>
      <c r="URV67"/>
      <c r="URW67"/>
      <c r="URX67"/>
      <c r="URY67"/>
      <c r="URZ67"/>
      <c r="USA67"/>
      <c r="USB67"/>
      <c r="USC67"/>
      <c r="USD67"/>
      <c r="USE67"/>
      <c r="USF67"/>
      <c r="USG67"/>
      <c r="USH67"/>
      <c r="USI67"/>
      <c r="USJ67"/>
      <c r="USK67"/>
      <c r="USL67"/>
      <c r="USM67"/>
      <c r="USN67"/>
      <c r="USO67"/>
      <c r="USP67"/>
      <c r="USQ67"/>
      <c r="USR67"/>
      <c r="USS67"/>
      <c r="UST67"/>
      <c r="USU67"/>
      <c r="USV67"/>
      <c r="USW67"/>
      <c r="USX67"/>
      <c r="USY67"/>
      <c r="USZ67"/>
      <c r="UTA67"/>
      <c r="UTB67"/>
      <c r="UTC67"/>
      <c r="UTD67"/>
      <c r="UTE67"/>
      <c r="UTF67"/>
      <c r="UTG67"/>
      <c r="UTH67"/>
      <c r="UTI67"/>
      <c r="UTJ67"/>
      <c r="UTK67"/>
      <c r="UTL67"/>
      <c r="UTM67"/>
      <c r="UTN67"/>
      <c r="UTO67"/>
      <c r="UTP67"/>
      <c r="UTQ67"/>
      <c r="UTR67"/>
      <c r="UTS67"/>
      <c r="UTT67"/>
      <c r="UTU67"/>
      <c r="UTV67"/>
      <c r="UTW67"/>
      <c r="UTX67"/>
      <c r="UTY67"/>
      <c r="UTZ67"/>
      <c r="UUA67"/>
      <c r="UUB67"/>
      <c r="UUC67"/>
      <c r="UUD67"/>
      <c r="UUE67"/>
      <c r="UUF67"/>
      <c r="UUG67"/>
      <c r="UUH67"/>
      <c r="UUI67"/>
      <c r="UUJ67"/>
      <c r="UUK67"/>
      <c r="UUL67"/>
      <c r="UUM67"/>
      <c r="UUN67"/>
      <c r="UUO67"/>
      <c r="UUP67"/>
      <c r="UUQ67"/>
      <c r="UUR67"/>
      <c r="UUS67"/>
      <c r="UUT67"/>
      <c r="UUU67"/>
      <c r="UUV67"/>
      <c r="UUW67"/>
      <c r="UUX67"/>
      <c r="UUY67"/>
      <c r="UUZ67"/>
      <c r="UVA67"/>
      <c r="UVB67"/>
      <c r="UVC67"/>
      <c r="UVD67"/>
      <c r="UVE67"/>
      <c r="UVF67"/>
      <c r="UVG67"/>
      <c r="UVH67"/>
      <c r="UVI67"/>
      <c r="UVJ67"/>
      <c r="UVK67"/>
      <c r="UVL67"/>
      <c r="UVM67"/>
      <c r="UVN67"/>
      <c r="UVO67"/>
      <c r="UVP67"/>
      <c r="UVQ67"/>
      <c r="UVR67"/>
      <c r="UVS67"/>
      <c r="UVT67"/>
      <c r="UVU67"/>
      <c r="UVV67"/>
      <c r="UVW67"/>
      <c r="UVX67"/>
      <c r="UVY67"/>
      <c r="UVZ67"/>
      <c r="UWA67"/>
      <c r="UWB67"/>
      <c r="UWC67"/>
      <c r="UWD67"/>
      <c r="UWE67"/>
      <c r="UWF67"/>
      <c r="UWG67"/>
      <c r="UWH67"/>
      <c r="UWI67"/>
      <c r="UWJ67"/>
      <c r="UWK67"/>
      <c r="UWL67"/>
      <c r="UWM67"/>
      <c r="UWN67"/>
      <c r="UWO67"/>
      <c r="UWP67"/>
      <c r="UWQ67"/>
      <c r="UWR67"/>
      <c r="UWS67"/>
      <c r="UWT67"/>
      <c r="UWU67"/>
      <c r="UWV67"/>
      <c r="UWW67"/>
      <c r="UWX67"/>
      <c r="UWY67"/>
      <c r="UWZ67"/>
      <c r="UXA67"/>
      <c r="UXB67"/>
      <c r="UXC67"/>
      <c r="UXD67"/>
      <c r="UXE67"/>
      <c r="UXF67"/>
      <c r="UXG67"/>
      <c r="UXH67"/>
      <c r="UXI67"/>
      <c r="UXJ67"/>
      <c r="UXK67"/>
      <c r="UXL67"/>
      <c r="UXM67"/>
      <c r="UXN67"/>
      <c r="UXO67"/>
      <c r="UXP67"/>
      <c r="UXQ67"/>
      <c r="UXR67"/>
      <c r="UXS67"/>
      <c r="UXT67"/>
      <c r="UXU67"/>
      <c r="UXV67"/>
      <c r="UXW67"/>
      <c r="UXX67"/>
      <c r="UXY67"/>
      <c r="UXZ67"/>
      <c r="UYA67"/>
      <c r="UYB67"/>
      <c r="UYC67"/>
      <c r="UYD67"/>
      <c r="UYE67"/>
      <c r="UYF67"/>
      <c r="UYG67"/>
      <c r="UYH67"/>
      <c r="UYI67"/>
      <c r="UYJ67"/>
      <c r="UYK67"/>
      <c r="UYL67"/>
      <c r="UYM67"/>
      <c r="UYN67"/>
      <c r="UYO67"/>
      <c r="UYP67"/>
      <c r="UYQ67"/>
      <c r="UYR67"/>
      <c r="UYS67"/>
      <c r="UYT67"/>
      <c r="UYU67"/>
      <c r="UYV67"/>
      <c r="UYW67"/>
      <c r="UYX67"/>
      <c r="UYY67"/>
      <c r="UYZ67"/>
      <c r="UZA67"/>
      <c r="UZB67"/>
      <c r="UZC67"/>
      <c r="UZD67"/>
      <c r="UZE67"/>
      <c r="UZF67"/>
      <c r="UZG67"/>
      <c r="UZH67"/>
      <c r="UZI67"/>
      <c r="UZJ67"/>
      <c r="UZK67"/>
      <c r="UZL67"/>
      <c r="UZM67"/>
      <c r="UZN67"/>
      <c r="UZO67"/>
      <c r="UZP67"/>
      <c r="UZQ67"/>
      <c r="UZR67"/>
      <c r="UZS67"/>
      <c r="UZT67"/>
      <c r="UZU67"/>
      <c r="UZV67"/>
      <c r="UZW67"/>
      <c r="UZX67"/>
      <c r="UZY67"/>
      <c r="UZZ67"/>
      <c r="VAA67"/>
      <c r="VAB67"/>
      <c r="VAC67"/>
      <c r="VAD67"/>
      <c r="VAE67"/>
      <c r="VAF67"/>
      <c r="VAG67"/>
      <c r="VAH67"/>
      <c r="VAI67"/>
      <c r="VAJ67"/>
      <c r="VAK67"/>
      <c r="VAL67"/>
      <c r="VAM67"/>
      <c r="VAN67"/>
      <c r="VAO67"/>
      <c r="VAP67"/>
      <c r="VAQ67"/>
      <c r="VAR67"/>
      <c r="VAS67"/>
      <c r="VAT67"/>
      <c r="VAU67"/>
      <c r="VAV67"/>
      <c r="VAW67"/>
      <c r="VAX67"/>
      <c r="VAY67"/>
      <c r="VAZ67"/>
      <c r="VBA67"/>
      <c r="VBB67"/>
      <c r="VBC67"/>
      <c r="VBD67"/>
      <c r="VBE67"/>
      <c r="VBF67"/>
      <c r="VBG67"/>
      <c r="VBH67"/>
      <c r="VBI67"/>
      <c r="VBJ67"/>
      <c r="VBK67"/>
      <c r="VBL67"/>
      <c r="VBM67"/>
      <c r="VBN67"/>
      <c r="VBO67"/>
      <c r="VBP67"/>
      <c r="VBQ67"/>
      <c r="VBR67"/>
      <c r="VBS67"/>
      <c r="VBT67"/>
      <c r="VBU67"/>
      <c r="VBV67"/>
      <c r="VBW67"/>
      <c r="VBX67"/>
      <c r="VBY67"/>
      <c r="VBZ67"/>
      <c r="VCA67"/>
      <c r="VCB67"/>
      <c r="VCC67"/>
      <c r="VCD67"/>
      <c r="VCE67"/>
      <c r="VCF67"/>
      <c r="VCG67"/>
      <c r="VCH67"/>
      <c r="VCI67"/>
      <c r="VCJ67"/>
      <c r="VCK67"/>
      <c r="VCL67"/>
      <c r="VCM67"/>
      <c r="VCN67"/>
      <c r="VCO67"/>
      <c r="VCP67"/>
      <c r="VCQ67"/>
      <c r="VCR67"/>
      <c r="VCS67"/>
      <c r="VCT67"/>
      <c r="VCU67"/>
      <c r="VCV67"/>
      <c r="VCW67"/>
      <c r="VCX67"/>
      <c r="VCY67"/>
      <c r="VCZ67"/>
      <c r="VDA67"/>
      <c r="VDB67"/>
      <c r="VDC67"/>
      <c r="VDD67"/>
      <c r="VDE67"/>
      <c r="VDF67"/>
      <c r="VDG67"/>
      <c r="VDH67"/>
      <c r="VDI67"/>
      <c r="VDJ67"/>
      <c r="VDK67"/>
      <c r="VDL67"/>
      <c r="VDM67"/>
      <c r="VDN67"/>
      <c r="VDO67"/>
      <c r="VDP67"/>
      <c r="VDQ67"/>
      <c r="VDR67"/>
      <c r="VDS67"/>
      <c r="VDT67"/>
      <c r="VDU67"/>
      <c r="VDV67"/>
      <c r="VDW67"/>
      <c r="VDX67"/>
      <c r="VDY67"/>
      <c r="VDZ67"/>
      <c r="VEA67"/>
      <c r="VEB67"/>
      <c r="VEC67"/>
      <c r="VED67"/>
      <c r="VEE67"/>
      <c r="VEF67"/>
      <c r="VEG67"/>
      <c r="VEH67"/>
      <c r="VEI67"/>
      <c r="VEJ67"/>
      <c r="VEK67"/>
      <c r="VEL67"/>
      <c r="VEM67"/>
      <c r="VEN67"/>
      <c r="VEO67"/>
      <c r="VEP67"/>
      <c r="VEQ67"/>
      <c r="VER67"/>
      <c r="VES67"/>
      <c r="VET67"/>
      <c r="VEU67"/>
      <c r="VEV67"/>
      <c r="VEW67"/>
      <c r="VEX67"/>
      <c r="VEY67"/>
      <c r="VEZ67"/>
      <c r="VFA67"/>
      <c r="VFB67"/>
      <c r="VFC67"/>
      <c r="VFD67"/>
      <c r="VFE67"/>
      <c r="VFF67"/>
      <c r="VFG67"/>
      <c r="VFH67"/>
      <c r="VFI67"/>
      <c r="VFJ67"/>
      <c r="VFK67"/>
      <c r="VFL67"/>
      <c r="VFM67"/>
      <c r="VFN67"/>
      <c r="VFO67"/>
      <c r="VFP67"/>
      <c r="VFQ67"/>
      <c r="VFR67"/>
      <c r="VFS67"/>
      <c r="VFT67"/>
      <c r="VFU67"/>
      <c r="VFV67"/>
      <c r="VFW67"/>
      <c r="VFX67"/>
      <c r="VFY67"/>
      <c r="VFZ67"/>
      <c r="VGA67"/>
      <c r="VGB67"/>
      <c r="VGC67"/>
      <c r="VGD67"/>
      <c r="VGE67"/>
      <c r="VGF67"/>
      <c r="VGG67"/>
      <c r="VGH67"/>
      <c r="VGI67"/>
      <c r="VGJ67"/>
      <c r="VGK67"/>
      <c r="VGL67"/>
      <c r="VGM67"/>
      <c r="VGN67"/>
      <c r="VGO67"/>
      <c r="VGP67"/>
      <c r="VGQ67"/>
      <c r="VGR67"/>
      <c r="VGS67"/>
      <c r="VGT67"/>
      <c r="VGU67"/>
      <c r="VGV67"/>
      <c r="VGW67"/>
      <c r="VGX67"/>
      <c r="VGY67"/>
      <c r="VGZ67"/>
      <c r="VHA67"/>
      <c r="VHB67"/>
      <c r="VHC67"/>
      <c r="VHD67"/>
      <c r="VHE67"/>
      <c r="VHF67"/>
      <c r="VHG67"/>
      <c r="VHH67"/>
      <c r="VHI67"/>
      <c r="VHJ67"/>
      <c r="VHK67"/>
      <c r="VHL67"/>
      <c r="VHM67"/>
      <c r="VHN67"/>
      <c r="VHO67"/>
      <c r="VHP67"/>
      <c r="VHQ67"/>
      <c r="VHR67"/>
      <c r="VHS67"/>
      <c r="VHT67"/>
      <c r="VHU67"/>
      <c r="VHV67"/>
      <c r="VHW67"/>
      <c r="VHX67"/>
      <c r="VHY67"/>
      <c r="VHZ67"/>
      <c r="VIA67"/>
      <c r="VIB67"/>
      <c r="VIC67"/>
      <c r="VID67"/>
      <c r="VIE67"/>
      <c r="VIF67"/>
      <c r="VIG67"/>
      <c r="VIH67"/>
      <c r="VII67"/>
      <c r="VIJ67"/>
      <c r="VIK67"/>
      <c r="VIL67"/>
      <c r="VIM67"/>
      <c r="VIN67"/>
      <c r="VIO67"/>
      <c r="VIP67"/>
      <c r="VIQ67"/>
      <c r="VIR67"/>
      <c r="VIS67"/>
      <c r="VIT67"/>
      <c r="VIU67"/>
      <c r="VIV67"/>
      <c r="VIW67"/>
      <c r="VIX67"/>
      <c r="VIY67"/>
      <c r="VIZ67"/>
      <c r="VJA67"/>
      <c r="VJB67"/>
      <c r="VJC67"/>
      <c r="VJD67"/>
      <c r="VJE67"/>
      <c r="VJF67"/>
      <c r="VJG67"/>
      <c r="VJH67"/>
      <c r="VJI67"/>
      <c r="VJJ67"/>
      <c r="VJK67"/>
      <c r="VJL67"/>
      <c r="VJM67"/>
      <c r="VJN67"/>
      <c r="VJO67"/>
      <c r="VJP67"/>
      <c r="VJQ67"/>
      <c r="VJR67"/>
      <c r="VJS67"/>
      <c r="VJT67"/>
      <c r="VJU67"/>
      <c r="VJV67"/>
      <c r="VJW67"/>
      <c r="VJX67"/>
      <c r="VJY67"/>
      <c r="VJZ67"/>
      <c r="VKA67"/>
      <c r="VKB67"/>
      <c r="VKC67"/>
      <c r="VKD67"/>
      <c r="VKE67"/>
      <c r="VKF67"/>
      <c r="VKG67"/>
      <c r="VKH67"/>
      <c r="VKI67"/>
      <c r="VKJ67"/>
      <c r="VKK67"/>
      <c r="VKL67"/>
      <c r="VKM67"/>
      <c r="VKN67"/>
      <c r="VKO67"/>
      <c r="VKP67"/>
      <c r="VKQ67"/>
      <c r="VKR67"/>
      <c r="VKS67"/>
      <c r="VKT67"/>
      <c r="VKU67"/>
      <c r="VKV67"/>
      <c r="VKW67"/>
      <c r="VKX67"/>
      <c r="VKY67"/>
      <c r="VKZ67"/>
      <c r="VLA67"/>
      <c r="VLB67"/>
      <c r="VLC67"/>
      <c r="VLD67"/>
      <c r="VLE67"/>
      <c r="VLF67"/>
      <c r="VLG67"/>
      <c r="VLH67"/>
      <c r="VLI67"/>
      <c r="VLJ67"/>
      <c r="VLK67"/>
      <c r="VLL67"/>
      <c r="VLM67"/>
      <c r="VLN67"/>
      <c r="VLO67"/>
      <c r="VLP67"/>
      <c r="VLQ67"/>
      <c r="VLR67"/>
      <c r="VLS67"/>
      <c r="VLT67"/>
      <c r="VLU67"/>
      <c r="VLV67"/>
      <c r="VLW67"/>
      <c r="VLX67"/>
      <c r="VLY67"/>
      <c r="VLZ67"/>
      <c r="VMA67"/>
      <c r="VMB67"/>
      <c r="VMC67"/>
      <c r="VMD67"/>
      <c r="VME67"/>
      <c r="VMF67"/>
      <c r="VMG67"/>
      <c r="VMH67"/>
      <c r="VMI67"/>
      <c r="VMJ67"/>
      <c r="VMK67"/>
      <c r="VML67"/>
      <c r="VMM67"/>
      <c r="VMN67"/>
      <c r="VMO67"/>
      <c r="VMP67"/>
      <c r="VMQ67"/>
      <c r="VMR67"/>
      <c r="VMS67"/>
      <c r="VMT67"/>
      <c r="VMU67"/>
      <c r="VMV67"/>
      <c r="VMW67"/>
      <c r="VMX67"/>
      <c r="VMY67"/>
      <c r="VMZ67"/>
      <c r="VNA67"/>
      <c r="VNB67"/>
      <c r="VNC67"/>
      <c r="VND67"/>
      <c r="VNE67"/>
      <c r="VNF67"/>
      <c r="VNG67"/>
      <c r="VNH67"/>
      <c r="VNI67"/>
      <c r="VNJ67"/>
      <c r="VNK67"/>
      <c r="VNL67"/>
      <c r="VNM67"/>
      <c r="VNN67"/>
      <c r="VNO67"/>
      <c r="VNP67"/>
      <c r="VNQ67"/>
      <c r="VNR67"/>
      <c r="VNS67"/>
      <c r="VNT67"/>
      <c r="VNU67"/>
      <c r="VNV67"/>
      <c r="VNW67"/>
      <c r="VNX67"/>
      <c r="VNY67"/>
      <c r="VNZ67"/>
      <c r="VOA67"/>
      <c r="VOB67"/>
      <c r="VOC67"/>
      <c r="VOD67"/>
      <c r="VOE67"/>
      <c r="VOF67"/>
      <c r="VOG67"/>
      <c r="VOH67"/>
      <c r="VOI67"/>
      <c r="VOJ67"/>
      <c r="VOK67"/>
      <c r="VOL67"/>
      <c r="VOM67"/>
      <c r="VON67"/>
      <c r="VOO67"/>
      <c r="VOP67"/>
      <c r="VOQ67"/>
      <c r="VOR67"/>
      <c r="VOS67"/>
      <c r="VOT67"/>
      <c r="VOU67"/>
      <c r="VOV67"/>
      <c r="VOW67"/>
      <c r="VOX67"/>
      <c r="VOY67"/>
      <c r="VOZ67"/>
      <c r="VPA67"/>
      <c r="VPB67"/>
      <c r="VPC67"/>
      <c r="VPD67"/>
      <c r="VPE67"/>
      <c r="VPF67"/>
      <c r="VPG67"/>
      <c r="VPH67"/>
      <c r="VPI67"/>
      <c r="VPJ67"/>
      <c r="VPK67"/>
      <c r="VPL67"/>
      <c r="VPM67"/>
      <c r="VPN67"/>
      <c r="VPO67"/>
      <c r="VPP67"/>
      <c r="VPQ67"/>
      <c r="VPR67"/>
      <c r="VPS67"/>
      <c r="VPT67"/>
      <c r="VPU67"/>
      <c r="VPV67"/>
      <c r="VPW67"/>
      <c r="VPX67"/>
      <c r="VPY67"/>
      <c r="VPZ67"/>
      <c r="VQA67"/>
      <c r="VQB67"/>
      <c r="VQC67"/>
      <c r="VQD67"/>
      <c r="VQE67"/>
      <c r="VQF67"/>
      <c r="VQG67"/>
      <c r="VQH67"/>
      <c r="VQI67"/>
      <c r="VQJ67"/>
      <c r="VQK67"/>
      <c r="VQL67"/>
      <c r="VQM67"/>
      <c r="VQN67"/>
      <c r="VQO67"/>
      <c r="VQP67"/>
      <c r="VQQ67"/>
      <c r="VQR67"/>
      <c r="VQS67"/>
      <c r="VQT67"/>
      <c r="VQU67"/>
      <c r="VQV67"/>
      <c r="VQW67"/>
      <c r="VQX67"/>
      <c r="VQY67"/>
      <c r="VQZ67"/>
      <c r="VRA67"/>
      <c r="VRB67"/>
      <c r="VRC67"/>
      <c r="VRD67"/>
      <c r="VRE67"/>
      <c r="VRF67"/>
      <c r="VRG67"/>
      <c r="VRH67"/>
      <c r="VRI67"/>
      <c r="VRJ67"/>
      <c r="VRK67"/>
      <c r="VRL67"/>
      <c r="VRM67"/>
      <c r="VRN67"/>
      <c r="VRO67"/>
      <c r="VRP67"/>
      <c r="VRQ67"/>
      <c r="VRR67"/>
      <c r="VRS67"/>
      <c r="VRT67"/>
      <c r="VRU67"/>
      <c r="VRV67"/>
      <c r="VRW67"/>
      <c r="VRX67"/>
      <c r="VRY67"/>
      <c r="VRZ67"/>
      <c r="VSA67"/>
      <c r="VSB67"/>
      <c r="VSC67"/>
      <c r="VSD67"/>
      <c r="VSE67"/>
      <c r="VSF67"/>
      <c r="VSG67"/>
      <c r="VSH67"/>
      <c r="VSI67"/>
      <c r="VSJ67"/>
      <c r="VSK67"/>
      <c r="VSL67"/>
      <c r="VSM67"/>
      <c r="VSN67"/>
      <c r="VSO67"/>
      <c r="VSP67"/>
      <c r="VSQ67"/>
      <c r="VSR67"/>
      <c r="VSS67"/>
      <c r="VST67"/>
      <c r="VSU67"/>
      <c r="VSV67"/>
      <c r="VSW67"/>
      <c r="VSX67"/>
      <c r="VSY67"/>
      <c r="VSZ67"/>
      <c r="VTA67"/>
      <c r="VTB67"/>
      <c r="VTC67"/>
      <c r="VTD67"/>
      <c r="VTE67"/>
      <c r="VTF67"/>
      <c r="VTG67"/>
      <c r="VTH67"/>
      <c r="VTI67"/>
      <c r="VTJ67"/>
      <c r="VTK67"/>
      <c r="VTL67"/>
      <c r="VTM67"/>
      <c r="VTN67"/>
      <c r="VTO67"/>
      <c r="VTP67"/>
      <c r="VTQ67"/>
      <c r="VTR67"/>
      <c r="VTS67"/>
      <c r="VTT67"/>
      <c r="VTU67"/>
      <c r="VTV67"/>
      <c r="VTW67"/>
      <c r="VTX67"/>
      <c r="VTY67"/>
      <c r="VTZ67"/>
      <c r="VUA67"/>
      <c r="VUB67"/>
      <c r="VUC67"/>
      <c r="VUD67"/>
      <c r="VUE67"/>
      <c r="VUF67"/>
      <c r="VUG67"/>
      <c r="VUH67"/>
      <c r="VUI67"/>
      <c r="VUJ67"/>
      <c r="VUK67"/>
      <c r="VUL67"/>
      <c r="VUM67"/>
      <c r="VUN67"/>
      <c r="VUO67"/>
      <c r="VUP67"/>
      <c r="VUQ67"/>
      <c r="VUR67"/>
      <c r="VUS67"/>
      <c r="VUT67"/>
      <c r="VUU67"/>
      <c r="VUV67"/>
      <c r="VUW67"/>
      <c r="VUX67"/>
      <c r="VUY67"/>
      <c r="VUZ67"/>
      <c r="VVA67"/>
      <c r="VVB67"/>
      <c r="VVC67"/>
      <c r="VVD67"/>
      <c r="VVE67"/>
      <c r="VVF67"/>
      <c r="VVG67"/>
      <c r="VVH67"/>
      <c r="VVI67"/>
      <c r="VVJ67"/>
      <c r="VVK67"/>
      <c r="VVL67"/>
      <c r="VVM67"/>
      <c r="VVN67"/>
      <c r="VVO67"/>
      <c r="VVP67"/>
      <c r="VVQ67"/>
      <c r="VVR67"/>
      <c r="VVS67"/>
      <c r="VVT67"/>
      <c r="VVU67"/>
      <c r="VVV67"/>
      <c r="VVW67"/>
      <c r="VVX67"/>
      <c r="VVY67"/>
      <c r="VVZ67"/>
      <c r="VWA67"/>
      <c r="VWB67"/>
      <c r="VWC67"/>
      <c r="VWD67"/>
      <c r="VWE67"/>
      <c r="VWF67"/>
      <c r="VWG67"/>
      <c r="VWH67"/>
      <c r="VWI67"/>
      <c r="VWJ67"/>
      <c r="VWK67"/>
      <c r="VWL67"/>
      <c r="VWM67"/>
      <c r="VWN67"/>
      <c r="VWO67"/>
      <c r="VWP67"/>
      <c r="VWQ67"/>
      <c r="VWR67"/>
      <c r="VWS67"/>
      <c r="VWT67"/>
      <c r="VWU67"/>
      <c r="VWV67"/>
      <c r="VWW67"/>
      <c r="VWX67"/>
      <c r="VWY67"/>
      <c r="VWZ67"/>
      <c r="VXA67"/>
      <c r="VXB67"/>
      <c r="VXC67"/>
      <c r="VXD67"/>
      <c r="VXE67"/>
      <c r="VXF67"/>
      <c r="VXG67"/>
      <c r="VXH67"/>
      <c r="VXI67"/>
      <c r="VXJ67"/>
      <c r="VXK67"/>
      <c r="VXL67"/>
      <c r="VXM67"/>
      <c r="VXN67"/>
      <c r="VXO67"/>
      <c r="VXP67"/>
      <c r="VXQ67"/>
      <c r="VXR67"/>
      <c r="VXS67"/>
      <c r="VXT67"/>
      <c r="VXU67"/>
      <c r="VXV67"/>
      <c r="VXW67"/>
      <c r="VXX67"/>
      <c r="VXY67"/>
      <c r="VXZ67"/>
      <c r="VYA67"/>
      <c r="VYB67"/>
      <c r="VYC67"/>
      <c r="VYD67"/>
      <c r="VYE67"/>
      <c r="VYF67"/>
      <c r="VYG67"/>
      <c r="VYH67"/>
      <c r="VYI67"/>
      <c r="VYJ67"/>
      <c r="VYK67"/>
      <c r="VYL67"/>
      <c r="VYM67"/>
      <c r="VYN67"/>
      <c r="VYO67"/>
      <c r="VYP67"/>
      <c r="VYQ67"/>
      <c r="VYR67"/>
      <c r="VYS67"/>
      <c r="VYT67"/>
      <c r="VYU67"/>
      <c r="VYV67"/>
      <c r="VYW67"/>
      <c r="VYX67"/>
      <c r="VYY67"/>
      <c r="VYZ67"/>
      <c r="VZA67"/>
      <c r="VZB67"/>
      <c r="VZC67"/>
      <c r="VZD67"/>
      <c r="VZE67"/>
      <c r="VZF67"/>
      <c r="VZG67"/>
      <c r="VZH67"/>
      <c r="VZI67"/>
      <c r="VZJ67"/>
      <c r="VZK67"/>
      <c r="VZL67"/>
      <c r="VZM67"/>
      <c r="VZN67"/>
      <c r="VZO67"/>
      <c r="VZP67"/>
      <c r="VZQ67"/>
      <c r="VZR67"/>
      <c r="VZS67"/>
      <c r="VZT67"/>
      <c r="VZU67"/>
      <c r="VZV67"/>
      <c r="VZW67"/>
      <c r="VZX67"/>
      <c r="VZY67"/>
      <c r="VZZ67"/>
      <c r="WAA67"/>
      <c r="WAB67"/>
      <c r="WAC67"/>
      <c r="WAD67"/>
      <c r="WAE67"/>
      <c r="WAF67"/>
      <c r="WAG67"/>
      <c r="WAH67"/>
      <c r="WAI67"/>
      <c r="WAJ67"/>
      <c r="WAK67"/>
      <c r="WAL67"/>
      <c r="WAM67"/>
      <c r="WAN67"/>
      <c r="WAO67"/>
      <c r="WAP67"/>
      <c r="WAQ67"/>
      <c r="WAR67"/>
      <c r="WAS67"/>
      <c r="WAT67"/>
      <c r="WAU67"/>
      <c r="WAV67"/>
      <c r="WAW67"/>
      <c r="WAX67"/>
      <c r="WAY67"/>
      <c r="WAZ67"/>
      <c r="WBA67"/>
      <c r="WBB67"/>
      <c r="WBC67"/>
      <c r="WBD67"/>
      <c r="WBE67"/>
      <c r="WBF67"/>
      <c r="WBG67"/>
      <c r="WBH67"/>
      <c r="WBI67"/>
      <c r="WBJ67"/>
      <c r="WBK67"/>
      <c r="WBL67"/>
      <c r="WBM67"/>
      <c r="WBN67"/>
      <c r="WBO67"/>
      <c r="WBP67"/>
      <c r="WBQ67"/>
      <c r="WBR67"/>
      <c r="WBS67"/>
      <c r="WBT67"/>
      <c r="WBU67"/>
      <c r="WBV67"/>
      <c r="WBW67"/>
      <c r="WBX67"/>
      <c r="WBY67"/>
      <c r="WBZ67"/>
      <c r="WCA67"/>
      <c r="WCB67"/>
      <c r="WCC67"/>
      <c r="WCD67"/>
      <c r="WCE67"/>
      <c r="WCF67"/>
      <c r="WCG67"/>
      <c r="WCH67"/>
      <c r="WCI67"/>
      <c r="WCJ67"/>
      <c r="WCK67"/>
      <c r="WCL67"/>
      <c r="WCM67"/>
      <c r="WCN67"/>
      <c r="WCO67"/>
      <c r="WCP67"/>
      <c r="WCQ67"/>
      <c r="WCR67"/>
      <c r="WCS67"/>
      <c r="WCT67"/>
      <c r="WCU67"/>
      <c r="WCV67"/>
      <c r="WCW67"/>
      <c r="WCX67"/>
      <c r="WCY67"/>
      <c r="WCZ67"/>
      <c r="WDA67"/>
      <c r="WDB67"/>
      <c r="WDC67"/>
      <c r="WDD67"/>
      <c r="WDE67"/>
      <c r="WDF67"/>
      <c r="WDG67"/>
      <c r="WDH67"/>
      <c r="WDI67"/>
      <c r="WDJ67"/>
      <c r="WDK67"/>
      <c r="WDL67"/>
      <c r="WDM67"/>
      <c r="WDN67"/>
      <c r="WDO67"/>
      <c r="WDP67"/>
      <c r="WDQ67"/>
      <c r="WDR67"/>
      <c r="WDS67"/>
      <c r="WDT67"/>
      <c r="WDU67"/>
      <c r="WDV67"/>
      <c r="WDW67"/>
      <c r="WDX67"/>
      <c r="WDY67"/>
      <c r="WDZ67"/>
      <c r="WEA67"/>
      <c r="WEB67"/>
      <c r="WEC67"/>
      <c r="WED67"/>
      <c r="WEE67"/>
      <c r="WEF67"/>
      <c r="WEG67"/>
      <c r="WEH67"/>
      <c r="WEI67"/>
      <c r="WEJ67"/>
      <c r="WEK67"/>
      <c r="WEL67"/>
      <c r="WEM67"/>
      <c r="WEN67"/>
      <c r="WEO67"/>
      <c r="WEP67"/>
      <c r="WEQ67"/>
      <c r="WER67"/>
      <c r="WES67"/>
      <c r="WET67"/>
      <c r="WEU67"/>
      <c r="WEV67"/>
      <c r="WEW67"/>
      <c r="WEX67"/>
      <c r="WEY67"/>
      <c r="WEZ67"/>
      <c r="WFA67"/>
      <c r="WFB67"/>
      <c r="WFC67"/>
      <c r="WFD67"/>
      <c r="WFE67"/>
      <c r="WFF67"/>
      <c r="WFG67"/>
      <c r="WFH67"/>
      <c r="WFI67"/>
      <c r="WFJ67"/>
      <c r="WFK67"/>
      <c r="WFL67"/>
      <c r="WFM67"/>
      <c r="WFN67"/>
      <c r="WFO67"/>
      <c r="WFP67"/>
      <c r="WFQ67"/>
      <c r="WFR67"/>
      <c r="WFS67"/>
      <c r="WFT67"/>
      <c r="WFU67"/>
      <c r="WFV67"/>
      <c r="WFW67"/>
      <c r="WFX67"/>
      <c r="WFY67"/>
      <c r="WFZ67"/>
      <c r="WGA67"/>
      <c r="WGB67"/>
      <c r="WGC67"/>
      <c r="WGD67"/>
      <c r="WGE67"/>
      <c r="WGF67"/>
      <c r="WGG67"/>
      <c r="WGH67"/>
      <c r="WGI67"/>
      <c r="WGJ67"/>
      <c r="WGK67"/>
      <c r="WGL67"/>
      <c r="WGM67"/>
      <c r="WGN67"/>
      <c r="WGO67"/>
      <c r="WGP67"/>
      <c r="WGQ67"/>
      <c r="WGR67"/>
      <c r="WGS67"/>
      <c r="WGT67"/>
      <c r="WGU67"/>
      <c r="WGV67"/>
      <c r="WGW67"/>
      <c r="WGX67"/>
      <c r="WGY67"/>
      <c r="WGZ67"/>
      <c r="WHA67"/>
      <c r="WHB67"/>
      <c r="WHC67"/>
      <c r="WHD67"/>
      <c r="WHE67"/>
      <c r="WHF67"/>
      <c r="WHG67"/>
      <c r="WHH67"/>
      <c r="WHI67"/>
      <c r="WHJ67"/>
      <c r="WHK67"/>
      <c r="WHL67"/>
      <c r="WHM67"/>
      <c r="WHN67"/>
      <c r="WHO67"/>
      <c r="WHP67"/>
      <c r="WHQ67"/>
      <c r="WHR67"/>
      <c r="WHS67"/>
      <c r="WHT67"/>
      <c r="WHU67"/>
      <c r="WHV67"/>
      <c r="WHW67"/>
      <c r="WHX67"/>
      <c r="WHY67"/>
      <c r="WHZ67"/>
      <c r="WIA67"/>
      <c r="WIB67"/>
      <c r="WIC67"/>
      <c r="WID67"/>
      <c r="WIE67"/>
      <c r="WIF67"/>
      <c r="WIG67"/>
      <c r="WIH67"/>
      <c r="WII67"/>
      <c r="WIJ67"/>
      <c r="WIK67"/>
      <c r="WIL67"/>
      <c r="WIM67"/>
      <c r="WIN67"/>
      <c r="WIO67"/>
      <c r="WIP67"/>
      <c r="WIQ67"/>
      <c r="WIR67"/>
      <c r="WIS67"/>
      <c r="WIT67"/>
      <c r="WIU67"/>
      <c r="WIV67"/>
      <c r="WIW67"/>
      <c r="WIX67"/>
      <c r="WIY67"/>
      <c r="WIZ67"/>
      <c r="WJA67"/>
      <c r="WJB67"/>
      <c r="WJC67"/>
      <c r="WJD67"/>
      <c r="WJE67"/>
      <c r="WJF67"/>
      <c r="WJG67"/>
      <c r="WJH67"/>
      <c r="WJI67"/>
      <c r="WJJ67"/>
      <c r="WJK67"/>
      <c r="WJL67"/>
      <c r="WJM67"/>
      <c r="WJN67"/>
      <c r="WJO67"/>
      <c r="WJP67"/>
      <c r="WJQ67"/>
      <c r="WJR67"/>
      <c r="WJS67"/>
      <c r="WJT67"/>
      <c r="WJU67"/>
      <c r="WJV67"/>
      <c r="WJW67"/>
      <c r="WJX67"/>
      <c r="WJY67"/>
      <c r="WJZ67"/>
      <c r="WKA67"/>
      <c r="WKB67"/>
      <c r="WKC67"/>
      <c r="WKD67"/>
      <c r="WKE67"/>
      <c r="WKF67"/>
      <c r="WKG67"/>
      <c r="WKH67"/>
      <c r="WKI67"/>
      <c r="WKJ67"/>
      <c r="WKK67"/>
      <c r="WKL67"/>
      <c r="WKM67"/>
      <c r="WKN67"/>
      <c r="WKO67"/>
      <c r="WKP67"/>
      <c r="WKQ67"/>
      <c r="WKR67"/>
      <c r="WKS67"/>
      <c r="WKT67"/>
      <c r="WKU67"/>
      <c r="WKV67"/>
      <c r="WKW67"/>
      <c r="WKX67"/>
      <c r="WKY67"/>
      <c r="WKZ67"/>
      <c r="WLA67"/>
      <c r="WLB67"/>
      <c r="WLC67"/>
      <c r="WLD67"/>
      <c r="WLE67"/>
      <c r="WLF67"/>
      <c r="WLG67"/>
      <c r="WLH67"/>
      <c r="WLI67"/>
      <c r="WLJ67"/>
      <c r="WLK67"/>
      <c r="WLL67"/>
      <c r="WLM67"/>
      <c r="WLN67"/>
      <c r="WLO67"/>
      <c r="WLP67"/>
      <c r="WLQ67"/>
      <c r="WLR67"/>
      <c r="WLS67"/>
      <c r="WLT67"/>
      <c r="WLU67"/>
      <c r="WLV67"/>
      <c r="WLW67"/>
      <c r="WLX67"/>
      <c r="WLY67"/>
      <c r="WLZ67"/>
      <c r="WMA67"/>
      <c r="WMB67"/>
      <c r="WMC67"/>
      <c r="WMD67"/>
      <c r="WME67"/>
      <c r="WMF67"/>
      <c r="WMG67"/>
      <c r="WMH67"/>
      <c r="WMI67"/>
      <c r="WMJ67"/>
      <c r="WMK67"/>
      <c r="WML67"/>
      <c r="WMM67"/>
      <c r="WMN67"/>
      <c r="WMO67"/>
      <c r="WMP67"/>
      <c r="WMQ67"/>
      <c r="WMR67"/>
      <c r="WMS67"/>
      <c r="WMT67"/>
      <c r="WMU67"/>
      <c r="WMV67"/>
      <c r="WMW67"/>
      <c r="WMX67"/>
      <c r="WMY67"/>
      <c r="WMZ67"/>
      <c r="WNA67"/>
      <c r="WNB67"/>
      <c r="WNC67"/>
      <c r="WND67"/>
      <c r="WNE67"/>
      <c r="WNF67"/>
      <c r="WNG67"/>
      <c r="WNH67"/>
      <c r="WNI67"/>
      <c r="WNJ67"/>
      <c r="WNK67"/>
      <c r="WNL67"/>
      <c r="WNM67"/>
      <c r="WNN67"/>
      <c r="WNO67"/>
      <c r="WNP67"/>
      <c r="WNQ67"/>
      <c r="WNR67"/>
      <c r="WNS67"/>
      <c r="WNT67"/>
      <c r="WNU67"/>
      <c r="WNV67"/>
      <c r="WNW67"/>
      <c r="WNX67"/>
      <c r="WNY67"/>
      <c r="WNZ67"/>
      <c r="WOA67"/>
      <c r="WOB67"/>
      <c r="WOC67"/>
      <c r="WOD67"/>
      <c r="WOE67"/>
      <c r="WOF67"/>
      <c r="WOG67"/>
      <c r="WOH67"/>
      <c r="WOI67"/>
      <c r="WOJ67"/>
      <c r="WOK67"/>
      <c r="WOL67"/>
      <c r="WOM67"/>
      <c r="WON67"/>
      <c r="WOO67"/>
      <c r="WOP67"/>
      <c r="WOQ67"/>
      <c r="WOR67"/>
      <c r="WOS67"/>
      <c r="WOT67"/>
      <c r="WOU67"/>
      <c r="WOV67"/>
      <c r="WOW67"/>
      <c r="WOX67"/>
      <c r="WOY67"/>
      <c r="WOZ67"/>
      <c r="WPA67"/>
      <c r="WPB67"/>
      <c r="WPC67"/>
      <c r="WPD67"/>
      <c r="WPE67"/>
      <c r="WPF67"/>
      <c r="WPG67"/>
      <c r="WPH67"/>
      <c r="WPI67"/>
      <c r="WPJ67"/>
      <c r="WPK67"/>
      <c r="WPL67"/>
      <c r="WPM67"/>
      <c r="WPN67"/>
      <c r="WPO67"/>
      <c r="WPP67"/>
      <c r="WPQ67"/>
      <c r="WPR67"/>
      <c r="WPS67"/>
      <c r="WPT67"/>
      <c r="WPU67"/>
      <c r="WPV67"/>
      <c r="WPW67"/>
      <c r="WPX67"/>
      <c r="WPY67"/>
      <c r="WPZ67"/>
      <c r="WQA67"/>
      <c r="WQB67"/>
      <c r="WQC67"/>
      <c r="WQD67"/>
      <c r="WQE67"/>
      <c r="WQF67"/>
      <c r="WQG67"/>
      <c r="WQH67"/>
      <c r="WQI67"/>
      <c r="WQJ67"/>
      <c r="WQK67"/>
      <c r="WQL67"/>
      <c r="WQM67"/>
      <c r="WQN67"/>
      <c r="WQO67"/>
      <c r="WQP67"/>
      <c r="WQQ67"/>
      <c r="WQR67"/>
      <c r="WQS67"/>
      <c r="WQT67"/>
      <c r="WQU67"/>
      <c r="WQV67"/>
      <c r="WQW67"/>
      <c r="WQX67"/>
      <c r="WQY67"/>
      <c r="WQZ67"/>
      <c r="WRA67"/>
      <c r="WRB67"/>
      <c r="WRC67"/>
      <c r="WRD67"/>
      <c r="WRE67"/>
      <c r="WRF67"/>
      <c r="WRG67"/>
      <c r="WRH67"/>
      <c r="WRI67"/>
      <c r="WRJ67"/>
      <c r="WRK67"/>
      <c r="WRL67"/>
      <c r="WRM67"/>
      <c r="WRN67"/>
      <c r="WRO67"/>
      <c r="WRP67"/>
      <c r="WRQ67"/>
      <c r="WRR67"/>
      <c r="WRS67"/>
      <c r="WRT67"/>
      <c r="WRU67"/>
      <c r="WRV67"/>
      <c r="WRW67"/>
      <c r="WRX67"/>
      <c r="WRY67"/>
      <c r="WRZ67"/>
      <c r="WSA67"/>
      <c r="WSB67"/>
      <c r="WSC67"/>
      <c r="WSD67"/>
      <c r="WSE67"/>
      <c r="WSF67"/>
      <c r="WSG67"/>
      <c r="WSH67"/>
      <c r="WSI67"/>
      <c r="WSJ67"/>
      <c r="WSK67"/>
      <c r="WSL67"/>
      <c r="WSM67"/>
      <c r="WSN67"/>
      <c r="WSO67"/>
      <c r="WSP67"/>
      <c r="WSQ67"/>
      <c r="WSR67"/>
      <c r="WSS67"/>
      <c r="WST67"/>
      <c r="WSU67"/>
      <c r="WSV67"/>
      <c r="WSW67"/>
      <c r="WSX67"/>
      <c r="WSY67"/>
      <c r="WSZ67"/>
      <c r="WTA67"/>
      <c r="WTB67"/>
      <c r="WTC67"/>
      <c r="WTD67"/>
      <c r="WTE67"/>
      <c r="WTF67"/>
      <c r="WTG67"/>
      <c r="WTH67"/>
      <c r="WTI67"/>
      <c r="WTJ67"/>
      <c r="WTK67"/>
      <c r="WTL67"/>
      <c r="WTM67"/>
      <c r="WTN67"/>
      <c r="WTO67"/>
      <c r="WTP67"/>
      <c r="WTQ67"/>
      <c r="WTR67"/>
      <c r="WTS67"/>
      <c r="WTT67"/>
      <c r="WTU67"/>
      <c r="WTV67"/>
      <c r="WTW67"/>
      <c r="WTX67"/>
      <c r="WTY67"/>
      <c r="WTZ67"/>
      <c r="WUA67"/>
      <c r="WUB67"/>
      <c r="WUC67"/>
      <c r="WUD67"/>
      <c r="WUE67"/>
      <c r="WUF67"/>
      <c r="WUG67"/>
      <c r="WUH67"/>
      <c r="WUI67"/>
      <c r="WUJ67"/>
      <c r="WUK67"/>
      <c r="WUL67"/>
      <c r="WUM67"/>
      <c r="WUN67"/>
      <c r="WUO67"/>
      <c r="WUP67"/>
      <c r="WUQ67"/>
      <c r="WUR67"/>
      <c r="WUS67"/>
      <c r="WUT67"/>
      <c r="WUU67"/>
      <c r="WUV67"/>
      <c r="WUW67"/>
      <c r="WUX67"/>
      <c r="WUY67"/>
      <c r="WUZ67"/>
      <c r="WVA67"/>
      <c r="WVB67"/>
      <c r="WVC67"/>
      <c r="WVD67"/>
      <c r="WVE67"/>
      <c r="WVF67"/>
      <c r="WVG67"/>
      <c r="WVH67"/>
      <c r="WVI67"/>
      <c r="WVJ67"/>
      <c r="WVK67"/>
      <c r="WVL67"/>
      <c r="WVM67"/>
      <c r="WVN67"/>
      <c r="WVO67"/>
      <c r="WVP67"/>
      <c r="WVQ67"/>
      <c r="WVR67"/>
      <c r="WVS67"/>
      <c r="WVT67"/>
      <c r="WVU67"/>
      <c r="WVV67"/>
      <c r="WVW67"/>
      <c r="WVX67"/>
      <c r="WVY67"/>
      <c r="WVZ67"/>
      <c r="WWA67"/>
      <c r="WWB67"/>
      <c r="WWC67"/>
      <c r="WWD67"/>
      <c r="WWE67"/>
      <c r="WWF67"/>
      <c r="WWG67"/>
      <c r="WWH67"/>
      <c r="WWI67"/>
      <c r="WWJ67"/>
      <c r="WWK67"/>
      <c r="WWL67"/>
      <c r="WWM67"/>
      <c r="WWN67"/>
      <c r="WWO67"/>
      <c r="WWP67"/>
      <c r="WWQ67"/>
      <c r="WWR67"/>
      <c r="WWS67"/>
      <c r="WWT67"/>
      <c r="WWU67"/>
      <c r="WWV67"/>
      <c r="WWW67"/>
      <c r="WWX67"/>
      <c r="WWY67"/>
      <c r="WWZ67"/>
      <c r="WXA67"/>
      <c r="WXB67"/>
      <c r="WXC67"/>
      <c r="WXD67"/>
      <c r="WXE67"/>
      <c r="WXF67"/>
      <c r="WXG67"/>
      <c r="WXH67"/>
      <c r="WXI67"/>
      <c r="WXJ67"/>
      <c r="WXK67"/>
      <c r="WXL67"/>
      <c r="WXM67"/>
      <c r="WXN67"/>
      <c r="WXO67"/>
      <c r="WXP67"/>
      <c r="WXQ67"/>
      <c r="WXR67"/>
      <c r="WXS67"/>
      <c r="WXT67"/>
      <c r="WXU67"/>
      <c r="WXV67"/>
      <c r="WXW67"/>
      <c r="WXX67"/>
      <c r="WXY67"/>
      <c r="WXZ67"/>
      <c r="WYA67"/>
      <c r="WYB67"/>
      <c r="WYC67"/>
      <c r="WYD67"/>
      <c r="WYE67"/>
      <c r="WYF67"/>
      <c r="WYG67"/>
      <c r="WYH67"/>
      <c r="WYI67"/>
      <c r="WYJ67"/>
      <c r="WYK67"/>
      <c r="WYL67"/>
      <c r="WYM67"/>
      <c r="WYN67"/>
      <c r="WYO67"/>
      <c r="WYP67"/>
      <c r="WYQ67"/>
      <c r="WYR67"/>
      <c r="WYS67"/>
      <c r="WYT67"/>
      <c r="WYU67"/>
      <c r="WYV67"/>
      <c r="WYW67"/>
      <c r="WYX67"/>
      <c r="WYY67"/>
      <c r="WYZ67"/>
      <c r="WZA67"/>
      <c r="WZB67"/>
      <c r="WZC67"/>
      <c r="WZD67"/>
      <c r="WZE67"/>
      <c r="WZF67"/>
      <c r="WZG67"/>
      <c r="WZH67"/>
      <c r="WZI67"/>
      <c r="WZJ67"/>
      <c r="WZK67"/>
      <c r="WZL67"/>
      <c r="WZM67"/>
      <c r="WZN67"/>
      <c r="WZO67"/>
      <c r="WZP67"/>
      <c r="WZQ67"/>
      <c r="WZR67"/>
      <c r="WZS67"/>
      <c r="WZT67"/>
      <c r="WZU67"/>
      <c r="WZV67"/>
      <c r="WZW67"/>
      <c r="WZX67"/>
      <c r="WZY67"/>
      <c r="WZZ67"/>
      <c r="XAA67"/>
      <c r="XAB67"/>
      <c r="XAC67"/>
      <c r="XAD67"/>
      <c r="XAE67"/>
      <c r="XAF67"/>
      <c r="XAG67"/>
      <c r="XAH67"/>
      <c r="XAI67"/>
      <c r="XAJ67"/>
      <c r="XAK67"/>
      <c r="XAL67"/>
      <c r="XAM67"/>
      <c r="XAN67"/>
      <c r="XAO67"/>
      <c r="XAP67"/>
      <c r="XAQ67"/>
      <c r="XAR67"/>
      <c r="XAS67"/>
      <c r="XAT67"/>
      <c r="XAU67"/>
      <c r="XAV67"/>
      <c r="XAW67"/>
      <c r="XAX67"/>
      <c r="XAY67"/>
      <c r="XAZ67"/>
      <c r="XBA67"/>
      <c r="XBB67"/>
      <c r="XBC67"/>
      <c r="XBD67"/>
      <c r="XBE67"/>
      <c r="XBF67"/>
      <c r="XBG67"/>
      <c r="XBH67"/>
      <c r="XBI67"/>
      <c r="XBJ67"/>
      <c r="XBK67"/>
      <c r="XBL67"/>
      <c r="XBM67"/>
      <c r="XBN67"/>
      <c r="XBO67"/>
      <c r="XBP67"/>
      <c r="XBQ67"/>
      <c r="XBR67"/>
      <c r="XBS67"/>
      <c r="XBT67"/>
      <c r="XBU67"/>
      <c r="XBV67"/>
      <c r="XBW67"/>
      <c r="XBX67"/>
      <c r="XBY67"/>
      <c r="XBZ67"/>
      <c r="XCA67"/>
      <c r="XCB67"/>
      <c r="XCC67"/>
      <c r="XCD67"/>
      <c r="XCE67"/>
      <c r="XCF67"/>
      <c r="XCG67"/>
      <c r="XCH67"/>
      <c r="XCI67"/>
      <c r="XCJ67"/>
      <c r="XCK67"/>
      <c r="XCL67"/>
      <c r="XCM67"/>
      <c r="XCN67"/>
      <c r="XCO67"/>
      <c r="XCP67"/>
      <c r="XCQ67"/>
      <c r="XCR67"/>
      <c r="XCS67"/>
      <c r="XCT67"/>
      <c r="XCU67"/>
      <c r="XCV67"/>
      <c r="XCW67"/>
      <c r="XCX67"/>
      <c r="XCY67"/>
      <c r="XCZ67"/>
      <c r="XDA67"/>
      <c r="XDB67"/>
      <c r="XDC67"/>
      <c r="XDD67"/>
      <c r="XDE67"/>
      <c r="XDF67"/>
      <c r="XDG67"/>
      <c r="XDH67"/>
      <c r="XDI67"/>
      <c r="XDJ67"/>
      <c r="XDK67"/>
      <c r="XDL67"/>
      <c r="XDM67"/>
      <c r="XDN67"/>
      <c r="XDO67"/>
      <c r="XDP67"/>
      <c r="XDQ67"/>
      <c r="XDR67"/>
      <c r="XDS67"/>
      <c r="XDT67"/>
      <c r="XDU67"/>
      <c r="XDV67"/>
      <c r="XDW67"/>
      <c r="XDX67"/>
      <c r="XDY67"/>
      <c r="XDZ67"/>
      <c r="XEA67"/>
      <c r="XEB67"/>
      <c r="XEC67"/>
      <c r="XED67"/>
      <c r="XEE67"/>
      <c r="XEF67"/>
      <c r="XEG67"/>
      <c r="XEH67"/>
      <c r="XEI67"/>
      <c r="XEJ67"/>
      <c r="XEK67"/>
      <c r="XEL67"/>
      <c r="XEM67"/>
      <c r="XEN67"/>
      <c r="XEO67"/>
      <c r="XEP67"/>
      <c r="XEQ67"/>
      <c r="XER67"/>
      <c r="XES67"/>
      <c r="XET67"/>
      <c r="XEU67"/>
      <c r="XEV67"/>
      <c r="XEW67"/>
      <c r="XEX67"/>
      <c r="XEY67"/>
      <c r="XEZ67"/>
      <c r="XFA67"/>
      <c r="XFB67"/>
      <c r="XFC67"/>
      <c r="XFD67"/>
    </row>
    <row r="68" spans="1:16384" s="56" customFormat="1">
      <c r="A68" s="47"/>
      <c r="B68" s="45" t="s">
        <v>1032</v>
      </c>
      <c r="C68" s="19" t="s">
        <v>292</v>
      </c>
      <c r="D68" s="19" t="s">
        <v>325</v>
      </c>
      <c r="E68" s="19" t="s">
        <v>358</v>
      </c>
      <c r="F68" s="19" t="s">
        <v>391</v>
      </c>
      <c r="G68" s="19" t="s">
        <v>424</v>
      </c>
      <c r="H68" s="19" t="s">
        <v>457</v>
      </c>
      <c r="I68" s="19" t="s">
        <v>490</v>
      </c>
      <c r="J68" s="19" t="s">
        <v>739</v>
      </c>
      <c r="K68" s="19" t="s">
        <v>771</v>
      </c>
      <c r="L68" s="19" t="s">
        <v>804</v>
      </c>
      <c r="M68" s="19" t="s">
        <v>837</v>
      </c>
      <c r="N68" s="19" t="s">
        <v>870</v>
      </c>
      <c r="O68" s="19" t="s">
        <v>902</v>
      </c>
      <c r="P68" s="61" t="s">
        <v>992</v>
      </c>
      <c r="Q68" s="19" t="s">
        <v>941</v>
      </c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  <c r="AMK68"/>
      <c r="AML68"/>
      <c r="AMM68"/>
      <c r="AMN68"/>
      <c r="AMO68"/>
      <c r="AMP68"/>
      <c r="AMQ68"/>
      <c r="AMR68"/>
      <c r="AMS68"/>
      <c r="AMT68"/>
      <c r="AMU68"/>
      <c r="AMV68"/>
      <c r="AMW68"/>
      <c r="AMX68"/>
      <c r="AMY68"/>
      <c r="AMZ68"/>
      <c r="ANA68"/>
      <c r="ANB68"/>
      <c r="ANC68"/>
      <c r="AND68"/>
      <c r="ANE68"/>
      <c r="ANF68"/>
      <c r="ANG68"/>
      <c r="ANH68"/>
      <c r="ANI68"/>
      <c r="ANJ68"/>
      <c r="ANK68"/>
      <c r="ANL68"/>
      <c r="ANM68"/>
      <c r="ANN68"/>
      <c r="ANO68"/>
      <c r="ANP68"/>
      <c r="ANQ68"/>
      <c r="ANR68"/>
      <c r="ANS68"/>
      <c r="ANT68"/>
      <c r="ANU68"/>
      <c r="ANV68"/>
      <c r="ANW68"/>
      <c r="ANX68"/>
      <c r="ANY68"/>
      <c r="ANZ68"/>
      <c r="AOA68"/>
      <c r="AOB68"/>
      <c r="AOC68"/>
      <c r="AOD68"/>
      <c r="AOE68"/>
      <c r="AOF68"/>
      <c r="AOG68"/>
      <c r="AOH68"/>
      <c r="AOI68"/>
      <c r="AOJ68"/>
      <c r="AOK68"/>
      <c r="AOL68"/>
      <c r="AOM68"/>
      <c r="AON68"/>
      <c r="AOO68"/>
      <c r="AOP68"/>
      <c r="AOQ68"/>
      <c r="AOR68"/>
      <c r="AOS68"/>
      <c r="AOT68"/>
      <c r="AOU68"/>
      <c r="AOV68"/>
      <c r="AOW68"/>
      <c r="AOX68"/>
      <c r="AOY68"/>
      <c r="AOZ68"/>
      <c r="APA68"/>
      <c r="APB68"/>
      <c r="APC68"/>
      <c r="APD68"/>
      <c r="APE68"/>
      <c r="APF68"/>
      <c r="APG68"/>
      <c r="APH68"/>
      <c r="API68"/>
      <c r="APJ68"/>
      <c r="APK68"/>
      <c r="APL68"/>
      <c r="APM68"/>
      <c r="APN68"/>
      <c r="APO68"/>
      <c r="APP68"/>
      <c r="APQ68"/>
      <c r="APR68"/>
      <c r="APS68"/>
      <c r="APT68"/>
      <c r="APU68"/>
      <c r="APV68"/>
      <c r="APW68"/>
      <c r="APX68"/>
      <c r="APY68"/>
      <c r="APZ68"/>
      <c r="AQA68"/>
      <c r="AQB68"/>
      <c r="AQC68"/>
      <c r="AQD68"/>
      <c r="AQE68"/>
      <c r="AQF68"/>
      <c r="AQG68"/>
      <c r="AQH68"/>
      <c r="AQI68"/>
      <c r="AQJ68"/>
      <c r="AQK68"/>
      <c r="AQL68"/>
      <c r="AQM68"/>
      <c r="AQN68"/>
      <c r="AQO68"/>
      <c r="AQP68"/>
      <c r="AQQ68"/>
      <c r="AQR68"/>
      <c r="AQS68"/>
      <c r="AQT68"/>
      <c r="AQU68"/>
      <c r="AQV68"/>
      <c r="AQW68"/>
      <c r="AQX68"/>
      <c r="AQY68"/>
      <c r="AQZ68"/>
      <c r="ARA68"/>
      <c r="ARB68"/>
      <c r="ARC68"/>
      <c r="ARD68"/>
      <c r="ARE68"/>
      <c r="ARF68"/>
      <c r="ARG68"/>
      <c r="ARH68"/>
      <c r="ARI68"/>
      <c r="ARJ68"/>
      <c r="ARK68"/>
      <c r="ARL68"/>
      <c r="ARM68"/>
      <c r="ARN68"/>
      <c r="ARO68"/>
      <c r="ARP68"/>
      <c r="ARQ68"/>
      <c r="ARR68"/>
      <c r="ARS68"/>
      <c r="ART68"/>
      <c r="ARU68"/>
      <c r="ARV68"/>
      <c r="ARW68"/>
      <c r="ARX68"/>
      <c r="ARY68"/>
      <c r="ARZ68"/>
      <c r="ASA68"/>
      <c r="ASB68"/>
      <c r="ASC68"/>
      <c r="ASD68"/>
      <c r="ASE68"/>
      <c r="ASF68"/>
      <c r="ASG68"/>
      <c r="ASH68"/>
      <c r="ASI68"/>
      <c r="ASJ68"/>
      <c r="ASK68"/>
      <c r="ASL68"/>
      <c r="ASM68"/>
      <c r="ASN68"/>
      <c r="ASO68"/>
      <c r="ASP68"/>
      <c r="ASQ68"/>
      <c r="ASR68"/>
      <c r="ASS68"/>
      <c r="AST68"/>
      <c r="ASU68"/>
      <c r="ASV68"/>
      <c r="ASW68"/>
      <c r="ASX68"/>
      <c r="ASY68"/>
      <c r="ASZ68"/>
      <c r="ATA68"/>
      <c r="ATB68"/>
      <c r="ATC68"/>
      <c r="ATD68"/>
      <c r="ATE68"/>
      <c r="ATF68"/>
      <c r="ATG68"/>
      <c r="ATH68"/>
      <c r="ATI68"/>
      <c r="ATJ68"/>
      <c r="ATK68"/>
      <c r="ATL68"/>
      <c r="ATM68"/>
      <c r="ATN68"/>
      <c r="ATO68"/>
      <c r="ATP68"/>
      <c r="ATQ68"/>
      <c r="ATR68"/>
      <c r="ATS68"/>
      <c r="ATT68"/>
      <c r="ATU68"/>
      <c r="ATV68"/>
      <c r="ATW68"/>
      <c r="ATX68"/>
      <c r="ATY68"/>
      <c r="ATZ68"/>
      <c r="AUA68"/>
      <c r="AUB68"/>
      <c r="AUC68"/>
      <c r="AUD68"/>
      <c r="AUE68"/>
      <c r="AUF68"/>
      <c r="AUG68"/>
      <c r="AUH68"/>
      <c r="AUI68"/>
      <c r="AUJ68"/>
      <c r="AUK68"/>
      <c r="AUL68"/>
      <c r="AUM68"/>
      <c r="AUN68"/>
      <c r="AUO68"/>
      <c r="AUP68"/>
      <c r="AUQ68"/>
      <c r="AUR68"/>
      <c r="AUS68"/>
      <c r="AUT68"/>
      <c r="AUU68"/>
      <c r="AUV68"/>
      <c r="AUW68"/>
      <c r="AUX68"/>
      <c r="AUY68"/>
      <c r="AUZ68"/>
      <c r="AVA68"/>
      <c r="AVB68"/>
      <c r="AVC68"/>
      <c r="AVD68"/>
      <c r="AVE68"/>
      <c r="AVF68"/>
      <c r="AVG68"/>
      <c r="AVH68"/>
      <c r="AVI68"/>
      <c r="AVJ68"/>
      <c r="AVK68"/>
      <c r="AVL68"/>
      <c r="AVM68"/>
      <c r="AVN68"/>
      <c r="AVO68"/>
      <c r="AVP68"/>
      <c r="AVQ68"/>
      <c r="AVR68"/>
      <c r="AVS68"/>
      <c r="AVT68"/>
      <c r="AVU68"/>
      <c r="AVV68"/>
      <c r="AVW68"/>
      <c r="AVX68"/>
      <c r="AVY68"/>
      <c r="AVZ68"/>
      <c r="AWA68"/>
      <c r="AWB68"/>
      <c r="AWC68"/>
      <c r="AWD68"/>
      <c r="AWE68"/>
      <c r="AWF68"/>
      <c r="AWG68"/>
      <c r="AWH68"/>
      <c r="AWI68"/>
      <c r="AWJ68"/>
      <c r="AWK68"/>
      <c r="AWL68"/>
      <c r="AWM68"/>
      <c r="AWN68"/>
      <c r="AWO68"/>
      <c r="AWP68"/>
      <c r="AWQ68"/>
      <c r="AWR68"/>
      <c r="AWS68"/>
      <c r="AWT68"/>
      <c r="AWU68"/>
      <c r="AWV68"/>
      <c r="AWW68"/>
      <c r="AWX68"/>
      <c r="AWY68"/>
      <c r="AWZ68"/>
      <c r="AXA68"/>
      <c r="AXB68"/>
      <c r="AXC68"/>
      <c r="AXD68"/>
      <c r="AXE68"/>
      <c r="AXF68"/>
      <c r="AXG68"/>
      <c r="AXH68"/>
      <c r="AXI68"/>
      <c r="AXJ68"/>
      <c r="AXK68"/>
      <c r="AXL68"/>
      <c r="AXM68"/>
      <c r="AXN68"/>
      <c r="AXO68"/>
      <c r="AXP68"/>
      <c r="AXQ68"/>
      <c r="AXR68"/>
      <c r="AXS68"/>
      <c r="AXT68"/>
      <c r="AXU68"/>
      <c r="AXV68"/>
      <c r="AXW68"/>
      <c r="AXX68"/>
      <c r="AXY68"/>
      <c r="AXZ68"/>
      <c r="AYA68"/>
      <c r="AYB68"/>
      <c r="AYC68"/>
      <c r="AYD68"/>
      <c r="AYE68"/>
      <c r="AYF68"/>
      <c r="AYG68"/>
      <c r="AYH68"/>
      <c r="AYI68"/>
      <c r="AYJ68"/>
      <c r="AYK68"/>
      <c r="AYL68"/>
      <c r="AYM68"/>
      <c r="AYN68"/>
      <c r="AYO68"/>
      <c r="AYP68"/>
      <c r="AYQ68"/>
      <c r="AYR68"/>
      <c r="AYS68"/>
      <c r="AYT68"/>
      <c r="AYU68"/>
      <c r="AYV68"/>
      <c r="AYW68"/>
      <c r="AYX68"/>
      <c r="AYY68"/>
      <c r="AYZ68"/>
      <c r="AZA68"/>
      <c r="AZB68"/>
      <c r="AZC68"/>
      <c r="AZD68"/>
      <c r="AZE68"/>
      <c r="AZF68"/>
      <c r="AZG68"/>
      <c r="AZH68"/>
      <c r="AZI68"/>
      <c r="AZJ68"/>
      <c r="AZK68"/>
      <c r="AZL68"/>
      <c r="AZM68"/>
      <c r="AZN68"/>
      <c r="AZO68"/>
      <c r="AZP68"/>
      <c r="AZQ68"/>
      <c r="AZR68"/>
      <c r="AZS68"/>
      <c r="AZT68"/>
      <c r="AZU68"/>
      <c r="AZV68"/>
      <c r="AZW68"/>
      <c r="AZX68"/>
      <c r="AZY68"/>
      <c r="AZZ68"/>
      <c r="BAA68"/>
      <c r="BAB68"/>
      <c r="BAC68"/>
      <c r="BAD68"/>
      <c r="BAE68"/>
      <c r="BAF68"/>
      <c r="BAG68"/>
      <c r="BAH68"/>
      <c r="BAI68"/>
      <c r="BAJ68"/>
      <c r="BAK68"/>
      <c r="BAL68"/>
      <c r="BAM68"/>
      <c r="BAN68"/>
      <c r="BAO68"/>
      <c r="BAP68"/>
      <c r="BAQ68"/>
      <c r="BAR68"/>
      <c r="BAS68"/>
      <c r="BAT68"/>
      <c r="BAU68"/>
      <c r="BAV68"/>
      <c r="BAW68"/>
      <c r="BAX68"/>
      <c r="BAY68"/>
      <c r="BAZ68"/>
      <c r="BBA68"/>
      <c r="BBB68"/>
      <c r="BBC68"/>
      <c r="BBD68"/>
      <c r="BBE68"/>
      <c r="BBF68"/>
      <c r="BBG68"/>
      <c r="BBH68"/>
      <c r="BBI68"/>
      <c r="BBJ68"/>
      <c r="BBK68"/>
      <c r="BBL68"/>
      <c r="BBM68"/>
      <c r="BBN68"/>
      <c r="BBO68"/>
      <c r="BBP68"/>
      <c r="BBQ68"/>
      <c r="BBR68"/>
      <c r="BBS68"/>
      <c r="BBT68"/>
      <c r="BBU68"/>
      <c r="BBV68"/>
      <c r="BBW68"/>
      <c r="BBX68"/>
      <c r="BBY68"/>
      <c r="BBZ68"/>
      <c r="BCA68"/>
      <c r="BCB68"/>
      <c r="BCC68"/>
      <c r="BCD68"/>
      <c r="BCE68"/>
      <c r="BCF68"/>
      <c r="BCG68"/>
      <c r="BCH68"/>
      <c r="BCI68"/>
      <c r="BCJ68"/>
      <c r="BCK68"/>
      <c r="BCL68"/>
      <c r="BCM68"/>
      <c r="BCN68"/>
      <c r="BCO68"/>
      <c r="BCP68"/>
      <c r="BCQ68"/>
      <c r="BCR68"/>
      <c r="BCS68"/>
      <c r="BCT68"/>
      <c r="BCU68"/>
      <c r="BCV68"/>
      <c r="BCW68"/>
      <c r="BCX68"/>
      <c r="BCY68"/>
      <c r="BCZ68"/>
      <c r="BDA68"/>
      <c r="BDB68"/>
      <c r="BDC68"/>
      <c r="BDD68"/>
      <c r="BDE68"/>
      <c r="BDF68"/>
      <c r="BDG68"/>
      <c r="BDH68"/>
      <c r="BDI68"/>
      <c r="BDJ68"/>
      <c r="BDK68"/>
      <c r="BDL68"/>
      <c r="BDM68"/>
      <c r="BDN68"/>
      <c r="BDO68"/>
      <c r="BDP68"/>
      <c r="BDQ68"/>
      <c r="BDR68"/>
      <c r="BDS68"/>
      <c r="BDT68"/>
      <c r="BDU68"/>
      <c r="BDV68"/>
      <c r="BDW68"/>
      <c r="BDX68"/>
      <c r="BDY68"/>
      <c r="BDZ68"/>
      <c r="BEA68"/>
      <c r="BEB68"/>
      <c r="BEC68"/>
      <c r="BED68"/>
      <c r="BEE68"/>
      <c r="BEF68"/>
      <c r="BEG68"/>
      <c r="BEH68"/>
      <c r="BEI68"/>
      <c r="BEJ68"/>
      <c r="BEK68"/>
      <c r="BEL68"/>
      <c r="BEM68"/>
      <c r="BEN68"/>
      <c r="BEO68"/>
      <c r="BEP68"/>
      <c r="BEQ68"/>
      <c r="BER68"/>
      <c r="BES68"/>
      <c r="BET68"/>
      <c r="BEU68"/>
      <c r="BEV68"/>
      <c r="BEW68"/>
      <c r="BEX68"/>
      <c r="BEY68"/>
      <c r="BEZ68"/>
      <c r="BFA68"/>
      <c r="BFB68"/>
      <c r="BFC68"/>
      <c r="BFD68"/>
      <c r="BFE68"/>
      <c r="BFF68"/>
      <c r="BFG68"/>
      <c r="BFH68"/>
      <c r="BFI68"/>
      <c r="BFJ68"/>
      <c r="BFK68"/>
      <c r="BFL68"/>
      <c r="BFM68"/>
      <c r="BFN68"/>
      <c r="BFO68"/>
      <c r="BFP68"/>
      <c r="BFQ68"/>
      <c r="BFR68"/>
      <c r="BFS68"/>
      <c r="BFT68"/>
      <c r="BFU68"/>
      <c r="BFV68"/>
      <c r="BFW68"/>
      <c r="BFX68"/>
      <c r="BFY68"/>
      <c r="BFZ68"/>
      <c r="BGA68"/>
      <c r="BGB68"/>
      <c r="BGC68"/>
      <c r="BGD68"/>
      <c r="BGE68"/>
      <c r="BGF68"/>
      <c r="BGG68"/>
      <c r="BGH68"/>
      <c r="BGI68"/>
      <c r="BGJ68"/>
      <c r="BGK68"/>
      <c r="BGL68"/>
      <c r="BGM68"/>
      <c r="BGN68"/>
      <c r="BGO68"/>
      <c r="BGP68"/>
      <c r="BGQ68"/>
      <c r="BGR68"/>
      <c r="BGS68"/>
      <c r="BGT68"/>
      <c r="BGU68"/>
      <c r="BGV68"/>
      <c r="BGW68"/>
      <c r="BGX68"/>
      <c r="BGY68"/>
      <c r="BGZ68"/>
      <c r="BHA68"/>
      <c r="BHB68"/>
      <c r="BHC68"/>
      <c r="BHD68"/>
      <c r="BHE68"/>
      <c r="BHF68"/>
      <c r="BHG68"/>
      <c r="BHH68"/>
      <c r="BHI68"/>
      <c r="BHJ68"/>
      <c r="BHK68"/>
      <c r="BHL68"/>
      <c r="BHM68"/>
      <c r="BHN68"/>
      <c r="BHO68"/>
      <c r="BHP68"/>
      <c r="BHQ68"/>
      <c r="BHR68"/>
      <c r="BHS68"/>
      <c r="BHT68"/>
      <c r="BHU68"/>
      <c r="BHV68"/>
      <c r="BHW68"/>
      <c r="BHX68"/>
      <c r="BHY68"/>
      <c r="BHZ68"/>
      <c r="BIA68"/>
      <c r="BIB68"/>
      <c r="BIC68"/>
      <c r="BID68"/>
      <c r="BIE68"/>
      <c r="BIF68"/>
      <c r="BIG68"/>
      <c r="BIH68"/>
      <c r="BII68"/>
      <c r="BIJ68"/>
      <c r="BIK68"/>
      <c r="BIL68"/>
      <c r="BIM68"/>
      <c r="BIN68"/>
      <c r="BIO68"/>
      <c r="BIP68"/>
      <c r="BIQ68"/>
      <c r="BIR68"/>
      <c r="BIS68"/>
      <c r="BIT68"/>
      <c r="BIU68"/>
      <c r="BIV68"/>
      <c r="BIW68"/>
      <c r="BIX68"/>
      <c r="BIY68"/>
      <c r="BIZ68"/>
      <c r="BJA68"/>
      <c r="BJB68"/>
      <c r="BJC68"/>
      <c r="BJD68"/>
      <c r="BJE68"/>
      <c r="BJF68"/>
      <c r="BJG68"/>
      <c r="BJH68"/>
      <c r="BJI68"/>
      <c r="BJJ68"/>
      <c r="BJK68"/>
      <c r="BJL68"/>
      <c r="BJM68"/>
      <c r="BJN68"/>
      <c r="BJO68"/>
      <c r="BJP68"/>
      <c r="BJQ68"/>
      <c r="BJR68"/>
      <c r="BJS68"/>
      <c r="BJT68"/>
      <c r="BJU68"/>
      <c r="BJV68"/>
      <c r="BJW68"/>
      <c r="BJX68"/>
      <c r="BJY68"/>
      <c r="BJZ68"/>
      <c r="BKA68"/>
      <c r="BKB68"/>
      <c r="BKC68"/>
      <c r="BKD68"/>
      <c r="BKE68"/>
      <c r="BKF68"/>
      <c r="BKG68"/>
      <c r="BKH68"/>
      <c r="BKI68"/>
      <c r="BKJ68"/>
      <c r="BKK68"/>
      <c r="BKL68"/>
      <c r="BKM68"/>
      <c r="BKN68"/>
      <c r="BKO68"/>
      <c r="BKP68"/>
      <c r="BKQ68"/>
      <c r="BKR68"/>
      <c r="BKS68"/>
      <c r="BKT68"/>
      <c r="BKU68"/>
      <c r="BKV68"/>
      <c r="BKW68"/>
      <c r="BKX68"/>
      <c r="BKY68"/>
      <c r="BKZ68"/>
      <c r="BLA68"/>
      <c r="BLB68"/>
      <c r="BLC68"/>
      <c r="BLD68"/>
      <c r="BLE68"/>
      <c r="BLF68"/>
      <c r="BLG68"/>
      <c r="BLH68"/>
      <c r="BLI68"/>
      <c r="BLJ68"/>
      <c r="BLK68"/>
      <c r="BLL68"/>
      <c r="BLM68"/>
      <c r="BLN68"/>
      <c r="BLO68"/>
      <c r="BLP68"/>
      <c r="BLQ68"/>
      <c r="BLR68"/>
      <c r="BLS68"/>
      <c r="BLT68"/>
      <c r="BLU68"/>
      <c r="BLV68"/>
      <c r="BLW68"/>
      <c r="BLX68"/>
      <c r="BLY68"/>
      <c r="BLZ68"/>
      <c r="BMA68"/>
      <c r="BMB68"/>
      <c r="BMC68"/>
      <c r="BMD68"/>
      <c r="BME68"/>
      <c r="BMF68"/>
      <c r="BMG68"/>
      <c r="BMH68"/>
      <c r="BMI68"/>
      <c r="BMJ68"/>
      <c r="BMK68"/>
      <c r="BML68"/>
      <c r="BMM68"/>
      <c r="BMN68"/>
      <c r="BMO68"/>
      <c r="BMP68"/>
      <c r="BMQ68"/>
      <c r="BMR68"/>
      <c r="BMS68"/>
      <c r="BMT68"/>
      <c r="BMU68"/>
      <c r="BMV68"/>
      <c r="BMW68"/>
      <c r="BMX68"/>
      <c r="BMY68"/>
      <c r="BMZ68"/>
      <c r="BNA68"/>
      <c r="BNB68"/>
      <c r="BNC68"/>
      <c r="BND68"/>
      <c r="BNE68"/>
      <c r="BNF68"/>
      <c r="BNG68"/>
      <c r="BNH68"/>
      <c r="BNI68"/>
      <c r="BNJ68"/>
      <c r="BNK68"/>
      <c r="BNL68"/>
      <c r="BNM68"/>
      <c r="BNN68"/>
      <c r="BNO68"/>
      <c r="BNP68"/>
      <c r="BNQ68"/>
      <c r="BNR68"/>
      <c r="BNS68"/>
      <c r="BNT68"/>
      <c r="BNU68"/>
      <c r="BNV68"/>
      <c r="BNW68"/>
      <c r="BNX68"/>
      <c r="BNY68"/>
      <c r="BNZ68"/>
      <c r="BOA68"/>
      <c r="BOB68"/>
      <c r="BOC68"/>
      <c r="BOD68"/>
      <c r="BOE68"/>
      <c r="BOF68"/>
      <c r="BOG68"/>
      <c r="BOH68"/>
      <c r="BOI68"/>
      <c r="BOJ68"/>
      <c r="BOK68"/>
      <c r="BOL68"/>
      <c r="BOM68"/>
      <c r="BON68"/>
      <c r="BOO68"/>
      <c r="BOP68"/>
      <c r="BOQ68"/>
      <c r="BOR68"/>
      <c r="BOS68"/>
      <c r="BOT68"/>
      <c r="BOU68"/>
      <c r="BOV68"/>
      <c r="BOW68"/>
      <c r="BOX68"/>
      <c r="BOY68"/>
      <c r="BOZ68"/>
      <c r="BPA68"/>
      <c r="BPB68"/>
      <c r="BPC68"/>
      <c r="BPD68"/>
      <c r="BPE68"/>
      <c r="BPF68"/>
      <c r="BPG68"/>
      <c r="BPH68"/>
      <c r="BPI68"/>
      <c r="BPJ68"/>
      <c r="BPK68"/>
      <c r="BPL68"/>
      <c r="BPM68"/>
      <c r="BPN68"/>
      <c r="BPO68"/>
      <c r="BPP68"/>
      <c r="BPQ68"/>
      <c r="BPR68"/>
      <c r="BPS68"/>
      <c r="BPT68"/>
      <c r="BPU68"/>
      <c r="BPV68"/>
      <c r="BPW68"/>
      <c r="BPX68"/>
      <c r="BPY68"/>
      <c r="BPZ68"/>
      <c r="BQA68"/>
      <c r="BQB68"/>
      <c r="BQC68"/>
      <c r="BQD68"/>
      <c r="BQE68"/>
      <c r="BQF68"/>
      <c r="BQG68"/>
      <c r="BQH68"/>
      <c r="BQI68"/>
      <c r="BQJ68"/>
      <c r="BQK68"/>
      <c r="BQL68"/>
      <c r="BQM68"/>
      <c r="BQN68"/>
      <c r="BQO68"/>
      <c r="BQP68"/>
      <c r="BQQ68"/>
      <c r="BQR68"/>
      <c r="BQS68"/>
      <c r="BQT68"/>
      <c r="BQU68"/>
      <c r="BQV68"/>
      <c r="BQW68"/>
      <c r="BQX68"/>
      <c r="BQY68"/>
      <c r="BQZ68"/>
      <c r="BRA68"/>
      <c r="BRB68"/>
      <c r="BRC68"/>
      <c r="BRD68"/>
      <c r="BRE68"/>
      <c r="BRF68"/>
      <c r="BRG68"/>
      <c r="BRH68"/>
      <c r="BRI68"/>
      <c r="BRJ68"/>
      <c r="BRK68"/>
      <c r="BRL68"/>
      <c r="BRM68"/>
      <c r="BRN68"/>
      <c r="BRO68"/>
      <c r="BRP68"/>
      <c r="BRQ68"/>
      <c r="BRR68"/>
      <c r="BRS68"/>
      <c r="BRT68"/>
      <c r="BRU68"/>
      <c r="BRV68"/>
      <c r="BRW68"/>
      <c r="BRX68"/>
      <c r="BRY68"/>
      <c r="BRZ68"/>
      <c r="BSA68"/>
      <c r="BSB68"/>
      <c r="BSC68"/>
      <c r="BSD68"/>
      <c r="BSE68"/>
      <c r="BSF68"/>
      <c r="BSG68"/>
      <c r="BSH68"/>
      <c r="BSI68"/>
      <c r="BSJ68"/>
      <c r="BSK68"/>
      <c r="BSL68"/>
      <c r="BSM68"/>
      <c r="BSN68"/>
      <c r="BSO68"/>
      <c r="BSP68"/>
      <c r="BSQ68"/>
      <c r="BSR68"/>
      <c r="BSS68"/>
      <c r="BST68"/>
      <c r="BSU68"/>
      <c r="BSV68"/>
      <c r="BSW68"/>
      <c r="BSX68"/>
      <c r="BSY68"/>
      <c r="BSZ68"/>
      <c r="BTA68"/>
      <c r="BTB68"/>
      <c r="BTC68"/>
      <c r="BTD68"/>
      <c r="BTE68"/>
      <c r="BTF68"/>
      <c r="BTG68"/>
      <c r="BTH68"/>
      <c r="BTI68"/>
      <c r="BTJ68"/>
      <c r="BTK68"/>
      <c r="BTL68"/>
      <c r="BTM68"/>
      <c r="BTN68"/>
      <c r="BTO68"/>
      <c r="BTP68"/>
      <c r="BTQ68"/>
      <c r="BTR68"/>
      <c r="BTS68"/>
      <c r="BTT68"/>
      <c r="BTU68"/>
      <c r="BTV68"/>
      <c r="BTW68"/>
      <c r="BTX68"/>
      <c r="BTY68"/>
      <c r="BTZ68"/>
      <c r="BUA68"/>
      <c r="BUB68"/>
      <c r="BUC68"/>
      <c r="BUD68"/>
      <c r="BUE68"/>
      <c r="BUF68"/>
      <c r="BUG68"/>
      <c r="BUH68"/>
      <c r="BUI68"/>
      <c r="BUJ68"/>
      <c r="BUK68"/>
      <c r="BUL68"/>
      <c r="BUM68"/>
      <c r="BUN68"/>
      <c r="BUO68"/>
      <c r="BUP68"/>
      <c r="BUQ68"/>
      <c r="BUR68"/>
      <c r="BUS68"/>
      <c r="BUT68"/>
      <c r="BUU68"/>
      <c r="BUV68"/>
      <c r="BUW68"/>
      <c r="BUX68"/>
      <c r="BUY68"/>
      <c r="BUZ68"/>
      <c r="BVA68"/>
      <c r="BVB68"/>
      <c r="BVC68"/>
      <c r="BVD68"/>
      <c r="BVE68"/>
      <c r="BVF68"/>
      <c r="BVG68"/>
      <c r="BVH68"/>
      <c r="BVI68"/>
      <c r="BVJ68"/>
      <c r="BVK68"/>
      <c r="BVL68"/>
      <c r="BVM68"/>
      <c r="BVN68"/>
      <c r="BVO68"/>
      <c r="BVP68"/>
      <c r="BVQ68"/>
      <c r="BVR68"/>
      <c r="BVS68"/>
      <c r="BVT68"/>
      <c r="BVU68"/>
      <c r="BVV68"/>
      <c r="BVW68"/>
      <c r="BVX68"/>
      <c r="BVY68"/>
      <c r="BVZ68"/>
      <c r="BWA68"/>
      <c r="BWB68"/>
      <c r="BWC68"/>
      <c r="BWD68"/>
      <c r="BWE68"/>
      <c r="BWF68"/>
      <c r="BWG68"/>
      <c r="BWH68"/>
      <c r="BWI68"/>
      <c r="BWJ68"/>
      <c r="BWK68"/>
      <c r="BWL68"/>
      <c r="BWM68"/>
      <c r="BWN68"/>
      <c r="BWO68"/>
      <c r="BWP68"/>
      <c r="BWQ68"/>
      <c r="BWR68"/>
      <c r="BWS68"/>
      <c r="BWT68"/>
      <c r="BWU68"/>
      <c r="BWV68"/>
      <c r="BWW68"/>
      <c r="BWX68"/>
      <c r="BWY68"/>
      <c r="BWZ68"/>
      <c r="BXA68"/>
      <c r="BXB68"/>
      <c r="BXC68"/>
      <c r="BXD68"/>
      <c r="BXE68"/>
      <c r="BXF68"/>
      <c r="BXG68"/>
      <c r="BXH68"/>
      <c r="BXI68"/>
      <c r="BXJ68"/>
      <c r="BXK68"/>
      <c r="BXL68"/>
      <c r="BXM68"/>
      <c r="BXN68"/>
      <c r="BXO68"/>
      <c r="BXP68"/>
      <c r="BXQ68"/>
      <c r="BXR68"/>
      <c r="BXS68"/>
      <c r="BXT68"/>
      <c r="BXU68"/>
      <c r="BXV68"/>
      <c r="BXW68"/>
      <c r="BXX68"/>
      <c r="BXY68"/>
      <c r="BXZ68"/>
      <c r="BYA68"/>
      <c r="BYB68"/>
      <c r="BYC68"/>
      <c r="BYD68"/>
      <c r="BYE68"/>
      <c r="BYF68"/>
      <c r="BYG68"/>
      <c r="BYH68"/>
      <c r="BYI68"/>
      <c r="BYJ68"/>
      <c r="BYK68"/>
      <c r="BYL68"/>
      <c r="BYM68"/>
      <c r="BYN68"/>
      <c r="BYO68"/>
      <c r="BYP68"/>
      <c r="BYQ68"/>
      <c r="BYR68"/>
      <c r="BYS68"/>
      <c r="BYT68"/>
      <c r="BYU68"/>
      <c r="BYV68"/>
      <c r="BYW68"/>
      <c r="BYX68"/>
      <c r="BYY68"/>
      <c r="BYZ68"/>
      <c r="BZA68"/>
      <c r="BZB68"/>
      <c r="BZC68"/>
      <c r="BZD68"/>
      <c r="BZE68"/>
      <c r="BZF68"/>
      <c r="BZG68"/>
      <c r="BZH68"/>
      <c r="BZI68"/>
      <c r="BZJ68"/>
      <c r="BZK68"/>
      <c r="BZL68"/>
      <c r="BZM68"/>
      <c r="BZN68"/>
      <c r="BZO68"/>
      <c r="BZP68"/>
      <c r="BZQ68"/>
      <c r="BZR68"/>
      <c r="BZS68"/>
      <c r="BZT68"/>
      <c r="BZU68"/>
      <c r="BZV68"/>
      <c r="BZW68"/>
      <c r="BZX68"/>
      <c r="BZY68"/>
      <c r="BZZ68"/>
      <c r="CAA68"/>
      <c r="CAB68"/>
      <c r="CAC68"/>
      <c r="CAD68"/>
      <c r="CAE68"/>
      <c r="CAF68"/>
      <c r="CAG68"/>
      <c r="CAH68"/>
      <c r="CAI68"/>
      <c r="CAJ68"/>
      <c r="CAK68"/>
      <c r="CAL68"/>
      <c r="CAM68"/>
      <c r="CAN68"/>
      <c r="CAO68"/>
      <c r="CAP68"/>
      <c r="CAQ68"/>
      <c r="CAR68"/>
      <c r="CAS68"/>
      <c r="CAT68"/>
      <c r="CAU68"/>
      <c r="CAV68"/>
      <c r="CAW68"/>
      <c r="CAX68"/>
      <c r="CAY68"/>
      <c r="CAZ68"/>
      <c r="CBA68"/>
      <c r="CBB68"/>
      <c r="CBC68"/>
      <c r="CBD68"/>
      <c r="CBE68"/>
      <c r="CBF68"/>
      <c r="CBG68"/>
      <c r="CBH68"/>
      <c r="CBI68"/>
      <c r="CBJ68"/>
      <c r="CBK68"/>
      <c r="CBL68"/>
      <c r="CBM68"/>
      <c r="CBN68"/>
      <c r="CBO68"/>
      <c r="CBP68"/>
      <c r="CBQ68"/>
      <c r="CBR68"/>
      <c r="CBS68"/>
      <c r="CBT68"/>
      <c r="CBU68"/>
      <c r="CBV68"/>
      <c r="CBW68"/>
      <c r="CBX68"/>
      <c r="CBY68"/>
      <c r="CBZ68"/>
      <c r="CCA68"/>
      <c r="CCB68"/>
      <c r="CCC68"/>
      <c r="CCD68"/>
      <c r="CCE68"/>
      <c r="CCF68"/>
      <c r="CCG68"/>
      <c r="CCH68"/>
      <c r="CCI68"/>
      <c r="CCJ68"/>
      <c r="CCK68"/>
      <c r="CCL68"/>
      <c r="CCM68"/>
      <c r="CCN68"/>
      <c r="CCO68"/>
      <c r="CCP68"/>
      <c r="CCQ68"/>
      <c r="CCR68"/>
      <c r="CCS68"/>
      <c r="CCT68"/>
      <c r="CCU68"/>
      <c r="CCV68"/>
      <c r="CCW68"/>
      <c r="CCX68"/>
      <c r="CCY68"/>
      <c r="CCZ68"/>
      <c r="CDA68"/>
      <c r="CDB68"/>
      <c r="CDC68"/>
      <c r="CDD68"/>
      <c r="CDE68"/>
      <c r="CDF68"/>
      <c r="CDG68"/>
      <c r="CDH68"/>
      <c r="CDI68"/>
      <c r="CDJ68"/>
      <c r="CDK68"/>
      <c r="CDL68"/>
      <c r="CDM68"/>
      <c r="CDN68"/>
      <c r="CDO68"/>
      <c r="CDP68"/>
      <c r="CDQ68"/>
      <c r="CDR68"/>
      <c r="CDS68"/>
      <c r="CDT68"/>
      <c r="CDU68"/>
      <c r="CDV68"/>
      <c r="CDW68"/>
      <c r="CDX68"/>
      <c r="CDY68"/>
      <c r="CDZ68"/>
      <c r="CEA68"/>
      <c r="CEB68"/>
      <c r="CEC68"/>
      <c r="CED68"/>
      <c r="CEE68"/>
      <c r="CEF68"/>
      <c r="CEG68"/>
      <c r="CEH68"/>
      <c r="CEI68"/>
      <c r="CEJ68"/>
      <c r="CEK68"/>
      <c r="CEL68"/>
      <c r="CEM68"/>
      <c r="CEN68"/>
      <c r="CEO68"/>
      <c r="CEP68"/>
      <c r="CEQ68"/>
      <c r="CER68"/>
      <c r="CES68"/>
      <c r="CET68"/>
      <c r="CEU68"/>
      <c r="CEV68"/>
      <c r="CEW68"/>
      <c r="CEX68"/>
      <c r="CEY68"/>
      <c r="CEZ68"/>
      <c r="CFA68"/>
      <c r="CFB68"/>
      <c r="CFC68"/>
      <c r="CFD68"/>
      <c r="CFE68"/>
      <c r="CFF68"/>
      <c r="CFG68"/>
      <c r="CFH68"/>
      <c r="CFI68"/>
      <c r="CFJ68"/>
      <c r="CFK68"/>
      <c r="CFL68"/>
      <c r="CFM68"/>
      <c r="CFN68"/>
      <c r="CFO68"/>
      <c r="CFP68"/>
      <c r="CFQ68"/>
      <c r="CFR68"/>
      <c r="CFS68"/>
      <c r="CFT68"/>
      <c r="CFU68"/>
      <c r="CFV68"/>
      <c r="CFW68"/>
      <c r="CFX68"/>
      <c r="CFY68"/>
      <c r="CFZ68"/>
      <c r="CGA68"/>
      <c r="CGB68"/>
      <c r="CGC68"/>
      <c r="CGD68"/>
      <c r="CGE68"/>
      <c r="CGF68"/>
      <c r="CGG68"/>
      <c r="CGH68"/>
      <c r="CGI68"/>
      <c r="CGJ68"/>
      <c r="CGK68"/>
      <c r="CGL68"/>
      <c r="CGM68"/>
      <c r="CGN68"/>
      <c r="CGO68"/>
      <c r="CGP68"/>
      <c r="CGQ68"/>
      <c r="CGR68"/>
      <c r="CGS68"/>
      <c r="CGT68"/>
      <c r="CGU68"/>
      <c r="CGV68"/>
      <c r="CGW68"/>
      <c r="CGX68"/>
      <c r="CGY68"/>
      <c r="CGZ68"/>
      <c r="CHA68"/>
      <c r="CHB68"/>
      <c r="CHC68"/>
      <c r="CHD68"/>
      <c r="CHE68"/>
      <c r="CHF68"/>
      <c r="CHG68"/>
      <c r="CHH68"/>
      <c r="CHI68"/>
      <c r="CHJ68"/>
      <c r="CHK68"/>
      <c r="CHL68"/>
      <c r="CHM68"/>
      <c r="CHN68"/>
      <c r="CHO68"/>
      <c r="CHP68"/>
      <c r="CHQ68"/>
      <c r="CHR68"/>
      <c r="CHS68"/>
      <c r="CHT68"/>
      <c r="CHU68"/>
      <c r="CHV68"/>
      <c r="CHW68"/>
      <c r="CHX68"/>
      <c r="CHY68"/>
      <c r="CHZ68"/>
      <c r="CIA68"/>
      <c r="CIB68"/>
      <c r="CIC68"/>
      <c r="CID68"/>
      <c r="CIE68"/>
      <c r="CIF68"/>
      <c r="CIG68"/>
      <c r="CIH68"/>
      <c r="CII68"/>
      <c r="CIJ68"/>
      <c r="CIK68"/>
      <c r="CIL68"/>
      <c r="CIM68"/>
      <c r="CIN68"/>
      <c r="CIO68"/>
      <c r="CIP68"/>
      <c r="CIQ68"/>
      <c r="CIR68"/>
      <c r="CIS68"/>
      <c r="CIT68"/>
      <c r="CIU68"/>
      <c r="CIV68"/>
      <c r="CIW68"/>
      <c r="CIX68"/>
      <c r="CIY68"/>
      <c r="CIZ68"/>
      <c r="CJA68"/>
      <c r="CJB68"/>
      <c r="CJC68"/>
      <c r="CJD68"/>
      <c r="CJE68"/>
      <c r="CJF68"/>
      <c r="CJG68"/>
      <c r="CJH68"/>
      <c r="CJI68"/>
      <c r="CJJ68"/>
      <c r="CJK68"/>
      <c r="CJL68"/>
      <c r="CJM68"/>
      <c r="CJN68"/>
      <c r="CJO68"/>
      <c r="CJP68"/>
      <c r="CJQ68"/>
      <c r="CJR68"/>
      <c r="CJS68"/>
      <c r="CJT68"/>
      <c r="CJU68"/>
      <c r="CJV68"/>
      <c r="CJW68"/>
      <c r="CJX68"/>
      <c r="CJY68"/>
      <c r="CJZ68"/>
      <c r="CKA68"/>
      <c r="CKB68"/>
      <c r="CKC68"/>
      <c r="CKD68"/>
      <c r="CKE68"/>
      <c r="CKF68"/>
      <c r="CKG68"/>
      <c r="CKH68"/>
      <c r="CKI68"/>
      <c r="CKJ68"/>
      <c r="CKK68"/>
      <c r="CKL68"/>
      <c r="CKM68"/>
      <c r="CKN68"/>
      <c r="CKO68"/>
      <c r="CKP68"/>
      <c r="CKQ68"/>
      <c r="CKR68"/>
      <c r="CKS68"/>
      <c r="CKT68"/>
      <c r="CKU68"/>
      <c r="CKV68"/>
      <c r="CKW68"/>
      <c r="CKX68"/>
      <c r="CKY68"/>
      <c r="CKZ68"/>
      <c r="CLA68"/>
      <c r="CLB68"/>
      <c r="CLC68"/>
      <c r="CLD68"/>
      <c r="CLE68"/>
      <c r="CLF68"/>
      <c r="CLG68"/>
      <c r="CLH68"/>
      <c r="CLI68"/>
      <c r="CLJ68"/>
      <c r="CLK68"/>
      <c r="CLL68"/>
      <c r="CLM68"/>
      <c r="CLN68"/>
      <c r="CLO68"/>
      <c r="CLP68"/>
      <c r="CLQ68"/>
      <c r="CLR68"/>
      <c r="CLS68"/>
      <c r="CLT68"/>
      <c r="CLU68"/>
      <c r="CLV68"/>
      <c r="CLW68"/>
      <c r="CLX68"/>
      <c r="CLY68"/>
      <c r="CLZ68"/>
      <c r="CMA68"/>
      <c r="CMB68"/>
      <c r="CMC68"/>
      <c r="CMD68"/>
      <c r="CME68"/>
      <c r="CMF68"/>
      <c r="CMG68"/>
      <c r="CMH68"/>
      <c r="CMI68"/>
      <c r="CMJ68"/>
      <c r="CMK68"/>
      <c r="CML68"/>
      <c r="CMM68"/>
      <c r="CMN68"/>
      <c r="CMO68"/>
      <c r="CMP68"/>
      <c r="CMQ68"/>
      <c r="CMR68"/>
      <c r="CMS68"/>
      <c r="CMT68"/>
      <c r="CMU68"/>
      <c r="CMV68"/>
      <c r="CMW68"/>
      <c r="CMX68"/>
      <c r="CMY68"/>
      <c r="CMZ68"/>
      <c r="CNA68"/>
      <c r="CNB68"/>
      <c r="CNC68"/>
      <c r="CND68"/>
      <c r="CNE68"/>
      <c r="CNF68"/>
      <c r="CNG68"/>
      <c r="CNH68"/>
      <c r="CNI68"/>
      <c r="CNJ68"/>
      <c r="CNK68"/>
      <c r="CNL68"/>
      <c r="CNM68"/>
      <c r="CNN68"/>
      <c r="CNO68"/>
      <c r="CNP68"/>
      <c r="CNQ68"/>
      <c r="CNR68"/>
      <c r="CNS68"/>
      <c r="CNT68"/>
      <c r="CNU68"/>
      <c r="CNV68"/>
      <c r="CNW68"/>
      <c r="CNX68"/>
      <c r="CNY68"/>
      <c r="CNZ68"/>
      <c r="COA68"/>
      <c r="COB68"/>
      <c r="COC68"/>
      <c r="COD68"/>
      <c r="COE68"/>
      <c r="COF68"/>
      <c r="COG68"/>
      <c r="COH68"/>
      <c r="COI68"/>
      <c r="COJ68"/>
      <c r="COK68"/>
      <c r="COL68"/>
      <c r="COM68"/>
      <c r="CON68"/>
      <c r="COO68"/>
      <c r="COP68"/>
      <c r="COQ68"/>
      <c r="COR68"/>
      <c r="COS68"/>
      <c r="COT68"/>
      <c r="COU68"/>
      <c r="COV68"/>
      <c r="COW68"/>
      <c r="COX68"/>
      <c r="COY68"/>
      <c r="COZ68"/>
      <c r="CPA68"/>
      <c r="CPB68"/>
      <c r="CPC68"/>
      <c r="CPD68"/>
      <c r="CPE68"/>
      <c r="CPF68"/>
      <c r="CPG68"/>
      <c r="CPH68"/>
      <c r="CPI68"/>
      <c r="CPJ68"/>
      <c r="CPK68"/>
      <c r="CPL68"/>
      <c r="CPM68"/>
      <c r="CPN68"/>
      <c r="CPO68"/>
      <c r="CPP68"/>
      <c r="CPQ68"/>
      <c r="CPR68"/>
      <c r="CPS68"/>
      <c r="CPT68"/>
      <c r="CPU68"/>
      <c r="CPV68"/>
      <c r="CPW68"/>
      <c r="CPX68"/>
      <c r="CPY68"/>
      <c r="CPZ68"/>
      <c r="CQA68"/>
      <c r="CQB68"/>
      <c r="CQC68"/>
      <c r="CQD68"/>
      <c r="CQE68"/>
      <c r="CQF68"/>
      <c r="CQG68"/>
      <c r="CQH68"/>
      <c r="CQI68"/>
      <c r="CQJ68"/>
      <c r="CQK68"/>
      <c r="CQL68"/>
      <c r="CQM68"/>
      <c r="CQN68"/>
      <c r="CQO68"/>
      <c r="CQP68"/>
      <c r="CQQ68"/>
      <c r="CQR68"/>
      <c r="CQS68"/>
      <c r="CQT68"/>
      <c r="CQU68"/>
      <c r="CQV68"/>
      <c r="CQW68"/>
      <c r="CQX68"/>
      <c r="CQY68"/>
      <c r="CQZ68"/>
      <c r="CRA68"/>
      <c r="CRB68"/>
      <c r="CRC68"/>
      <c r="CRD68"/>
      <c r="CRE68"/>
      <c r="CRF68"/>
      <c r="CRG68"/>
      <c r="CRH68"/>
      <c r="CRI68"/>
      <c r="CRJ68"/>
      <c r="CRK68"/>
      <c r="CRL68"/>
      <c r="CRM68"/>
      <c r="CRN68"/>
      <c r="CRO68"/>
      <c r="CRP68"/>
      <c r="CRQ68"/>
      <c r="CRR68"/>
      <c r="CRS68"/>
      <c r="CRT68"/>
      <c r="CRU68"/>
      <c r="CRV68"/>
      <c r="CRW68"/>
      <c r="CRX68"/>
      <c r="CRY68"/>
      <c r="CRZ68"/>
      <c r="CSA68"/>
      <c r="CSB68"/>
      <c r="CSC68"/>
      <c r="CSD68"/>
      <c r="CSE68"/>
      <c r="CSF68"/>
      <c r="CSG68"/>
      <c r="CSH68"/>
      <c r="CSI68"/>
      <c r="CSJ68"/>
      <c r="CSK68"/>
      <c r="CSL68"/>
      <c r="CSM68"/>
      <c r="CSN68"/>
      <c r="CSO68"/>
      <c r="CSP68"/>
      <c r="CSQ68"/>
      <c r="CSR68"/>
      <c r="CSS68"/>
      <c r="CST68"/>
      <c r="CSU68"/>
      <c r="CSV68"/>
      <c r="CSW68"/>
      <c r="CSX68"/>
      <c r="CSY68"/>
      <c r="CSZ68"/>
      <c r="CTA68"/>
      <c r="CTB68"/>
      <c r="CTC68"/>
      <c r="CTD68"/>
      <c r="CTE68"/>
      <c r="CTF68"/>
      <c r="CTG68"/>
      <c r="CTH68"/>
      <c r="CTI68"/>
      <c r="CTJ68"/>
      <c r="CTK68"/>
      <c r="CTL68"/>
      <c r="CTM68"/>
      <c r="CTN68"/>
      <c r="CTO68"/>
      <c r="CTP68"/>
      <c r="CTQ68"/>
      <c r="CTR68"/>
      <c r="CTS68"/>
      <c r="CTT68"/>
      <c r="CTU68"/>
      <c r="CTV68"/>
      <c r="CTW68"/>
      <c r="CTX68"/>
      <c r="CTY68"/>
      <c r="CTZ68"/>
      <c r="CUA68"/>
      <c r="CUB68"/>
      <c r="CUC68"/>
      <c r="CUD68"/>
      <c r="CUE68"/>
      <c r="CUF68"/>
      <c r="CUG68"/>
      <c r="CUH68"/>
      <c r="CUI68"/>
      <c r="CUJ68"/>
      <c r="CUK68"/>
      <c r="CUL68"/>
      <c r="CUM68"/>
      <c r="CUN68"/>
      <c r="CUO68"/>
      <c r="CUP68"/>
      <c r="CUQ68"/>
      <c r="CUR68"/>
      <c r="CUS68"/>
      <c r="CUT68"/>
      <c r="CUU68"/>
      <c r="CUV68"/>
      <c r="CUW68"/>
      <c r="CUX68"/>
      <c r="CUY68"/>
      <c r="CUZ68"/>
      <c r="CVA68"/>
      <c r="CVB68"/>
      <c r="CVC68"/>
      <c r="CVD68"/>
      <c r="CVE68"/>
      <c r="CVF68"/>
      <c r="CVG68"/>
      <c r="CVH68"/>
      <c r="CVI68"/>
      <c r="CVJ68"/>
      <c r="CVK68"/>
      <c r="CVL68"/>
      <c r="CVM68"/>
      <c r="CVN68"/>
      <c r="CVO68"/>
      <c r="CVP68"/>
      <c r="CVQ68"/>
      <c r="CVR68"/>
      <c r="CVS68"/>
      <c r="CVT68"/>
      <c r="CVU68"/>
      <c r="CVV68"/>
      <c r="CVW68"/>
      <c r="CVX68"/>
      <c r="CVY68"/>
      <c r="CVZ68"/>
      <c r="CWA68"/>
      <c r="CWB68"/>
      <c r="CWC68"/>
      <c r="CWD68"/>
      <c r="CWE68"/>
      <c r="CWF68"/>
      <c r="CWG68"/>
      <c r="CWH68"/>
      <c r="CWI68"/>
      <c r="CWJ68"/>
      <c r="CWK68"/>
      <c r="CWL68"/>
      <c r="CWM68"/>
      <c r="CWN68"/>
      <c r="CWO68"/>
      <c r="CWP68"/>
      <c r="CWQ68"/>
      <c r="CWR68"/>
      <c r="CWS68"/>
      <c r="CWT68"/>
      <c r="CWU68"/>
      <c r="CWV68"/>
      <c r="CWW68"/>
      <c r="CWX68"/>
      <c r="CWY68"/>
      <c r="CWZ68"/>
      <c r="CXA68"/>
      <c r="CXB68"/>
      <c r="CXC68"/>
      <c r="CXD68"/>
      <c r="CXE68"/>
      <c r="CXF68"/>
      <c r="CXG68"/>
      <c r="CXH68"/>
      <c r="CXI68"/>
      <c r="CXJ68"/>
      <c r="CXK68"/>
      <c r="CXL68"/>
      <c r="CXM68"/>
      <c r="CXN68"/>
      <c r="CXO68"/>
      <c r="CXP68"/>
      <c r="CXQ68"/>
      <c r="CXR68"/>
      <c r="CXS68"/>
      <c r="CXT68"/>
      <c r="CXU68"/>
      <c r="CXV68"/>
      <c r="CXW68"/>
      <c r="CXX68"/>
      <c r="CXY68"/>
      <c r="CXZ68"/>
      <c r="CYA68"/>
      <c r="CYB68"/>
      <c r="CYC68"/>
      <c r="CYD68"/>
      <c r="CYE68"/>
      <c r="CYF68"/>
      <c r="CYG68"/>
      <c r="CYH68"/>
      <c r="CYI68"/>
      <c r="CYJ68"/>
      <c r="CYK68"/>
      <c r="CYL68"/>
      <c r="CYM68"/>
      <c r="CYN68"/>
      <c r="CYO68"/>
      <c r="CYP68"/>
      <c r="CYQ68"/>
      <c r="CYR68"/>
      <c r="CYS68"/>
      <c r="CYT68"/>
      <c r="CYU68"/>
      <c r="CYV68"/>
      <c r="CYW68"/>
      <c r="CYX68"/>
      <c r="CYY68"/>
      <c r="CYZ68"/>
      <c r="CZA68"/>
      <c r="CZB68"/>
      <c r="CZC68"/>
      <c r="CZD68"/>
      <c r="CZE68"/>
      <c r="CZF68"/>
      <c r="CZG68"/>
      <c r="CZH68"/>
      <c r="CZI68"/>
      <c r="CZJ68"/>
      <c r="CZK68"/>
      <c r="CZL68"/>
      <c r="CZM68"/>
      <c r="CZN68"/>
      <c r="CZO68"/>
      <c r="CZP68"/>
      <c r="CZQ68"/>
      <c r="CZR68"/>
      <c r="CZS68"/>
      <c r="CZT68"/>
      <c r="CZU68"/>
      <c r="CZV68"/>
      <c r="CZW68"/>
      <c r="CZX68"/>
      <c r="CZY68"/>
      <c r="CZZ68"/>
      <c r="DAA68"/>
      <c r="DAB68"/>
      <c r="DAC68"/>
      <c r="DAD68"/>
      <c r="DAE68"/>
      <c r="DAF68"/>
      <c r="DAG68"/>
      <c r="DAH68"/>
      <c r="DAI68"/>
      <c r="DAJ68"/>
      <c r="DAK68"/>
      <c r="DAL68"/>
      <c r="DAM68"/>
      <c r="DAN68"/>
      <c r="DAO68"/>
      <c r="DAP68"/>
      <c r="DAQ68"/>
      <c r="DAR68"/>
      <c r="DAS68"/>
      <c r="DAT68"/>
      <c r="DAU68"/>
      <c r="DAV68"/>
      <c r="DAW68"/>
      <c r="DAX68"/>
      <c r="DAY68"/>
      <c r="DAZ68"/>
      <c r="DBA68"/>
      <c r="DBB68"/>
      <c r="DBC68"/>
      <c r="DBD68"/>
      <c r="DBE68"/>
      <c r="DBF68"/>
      <c r="DBG68"/>
      <c r="DBH68"/>
      <c r="DBI68"/>
      <c r="DBJ68"/>
      <c r="DBK68"/>
      <c r="DBL68"/>
      <c r="DBM68"/>
      <c r="DBN68"/>
      <c r="DBO68"/>
      <c r="DBP68"/>
      <c r="DBQ68"/>
      <c r="DBR68"/>
      <c r="DBS68"/>
      <c r="DBT68"/>
      <c r="DBU68"/>
      <c r="DBV68"/>
      <c r="DBW68"/>
      <c r="DBX68"/>
      <c r="DBY68"/>
      <c r="DBZ68"/>
      <c r="DCA68"/>
      <c r="DCB68"/>
      <c r="DCC68"/>
      <c r="DCD68"/>
      <c r="DCE68"/>
      <c r="DCF68"/>
      <c r="DCG68"/>
      <c r="DCH68"/>
      <c r="DCI68"/>
      <c r="DCJ68"/>
      <c r="DCK68"/>
      <c r="DCL68"/>
      <c r="DCM68"/>
      <c r="DCN68"/>
      <c r="DCO68"/>
      <c r="DCP68"/>
      <c r="DCQ68"/>
      <c r="DCR68"/>
      <c r="DCS68"/>
      <c r="DCT68"/>
      <c r="DCU68"/>
      <c r="DCV68"/>
      <c r="DCW68"/>
      <c r="DCX68"/>
      <c r="DCY68"/>
      <c r="DCZ68"/>
      <c r="DDA68"/>
      <c r="DDB68"/>
      <c r="DDC68"/>
      <c r="DDD68"/>
      <c r="DDE68"/>
      <c r="DDF68"/>
      <c r="DDG68"/>
      <c r="DDH68"/>
      <c r="DDI68"/>
      <c r="DDJ68"/>
      <c r="DDK68"/>
      <c r="DDL68"/>
      <c r="DDM68"/>
      <c r="DDN68"/>
      <c r="DDO68"/>
      <c r="DDP68"/>
      <c r="DDQ68"/>
      <c r="DDR68"/>
      <c r="DDS68"/>
      <c r="DDT68"/>
      <c r="DDU68"/>
      <c r="DDV68"/>
      <c r="DDW68"/>
      <c r="DDX68"/>
      <c r="DDY68"/>
      <c r="DDZ68"/>
      <c r="DEA68"/>
      <c r="DEB68"/>
      <c r="DEC68"/>
      <c r="DED68"/>
      <c r="DEE68"/>
      <c r="DEF68"/>
      <c r="DEG68"/>
      <c r="DEH68"/>
      <c r="DEI68"/>
      <c r="DEJ68"/>
      <c r="DEK68"/>
      <c r="DEL68"/>
      <c r="DEM68"/>
      <c r="DEN68"/>
      <c r="DEO68"/>
      <c r="DEP68"/>
      <c r="DEQ68"/>
      <c r="DER68"/>
      <c r="DES68"/>
      <c r="DET68"/>
      <c r="DEU68"/>
      <c r="DEV68"/>
      <c r="DEW68"/>
      <c r="DEX68"/>
      <c r="DEY68"/>
      <c r="DEZ68"/>
      <c r="DFA68"/>
      <c r="DFB68"/>
      <c r="DFC68"/>
      <c r="DFD68"/>
      <c r="DFE68"/>
      <c r="DFF68"/>
      <c r="DFG68"/>
      <c r="DFH68"/>
      <c r="DFI68"/>
      <c r="DFJ68"/>
      <c r="DFK68"/>
      <c r="DFL68"/>
      <c r="DFM68"/>
      <c r="DFN68"/>
      <c r="DFO68"/>
      <c r="DFP68"/>
      <c r="DFQ68"/>
      <c r="DFR68"/>
      <c r="DFS68"/>
      <c r="DFT68"/>
      <c r="DFU68"/>
      <c r="DFV68"/>
      <c r="DFW68"/>
      <c r="DFX68"/>
      <c r="DFY68"/>
      <c r="DFZ68"/>
      <c r="DGA68"/>
      <c r="DGB68"/>
      <c r="DGC68"/>
      <c r="DGD68"/>
      <c r="DGE68"/>
      <c r="DGF68"/>
      <c r="DGG68"/>
      <c r="DGH68"/>
      <c r="DGI68"/>
      <c r="DGJ68"/>
      <c r="DGK68"/>
      <c r="DGL68"/>
      <c r="DGM68"/>
      <c r="DGN68"/>
      <c r="DGO68"/>
      <c r="DGP68"/>
      <c r="DGQ68"/>
      <c r="DGR68"/>
      <c r="DGS68"/>
      <c r="DGT68"/>
      <c r="DGU68"/>
      <c r="DGV68"/>
      <c r="DGW68"/>
      <c r="DGX68"/>
      <c r="DGY68"/>
      <c r="DGZ68"/>
      <c r="DHA68"/>
      <c r="DHB68"/>
      <c r="DHC68"/>
      <c r="DHD68"/>
      <c r="DHE68"/>
      <c r="DHF68"/>
      <c r="DHG68"/>
      <c r="DHH68"/>
      <c r="DHI68"/>
      <c r="DHJ68"/>
      <c r="DHK68"/>
      <c r="DHL68"/>
      <c r="DHM68"/>
      <c r="DHN68"/>
      <c r="DHO68"/>
      <c r="DHP68"/>
      <c r="DHQ68"/>
      <c r="DHR68"/>
      <c r="DHS68"/>
      <c r="DHT68"/>
      <c r="DHU68"/>
      <c r="DHV68"/>
      <c r="DHW68"/>
      <c r="DHX68"/>
      <c r="DHY68"/>
      <c r="DHZ68"/>
      <c r="DIA68"/>
      <c r="DIB68"/>
      <c r="DIC68"/>
      <c r="DID68"/>
      <c r="DIE68"/>
      <c r="DIF68"/>
      <c r="DIG68"/>
      <c r="DIH68"/>
      <c r="DII68"/>
      <c r="DIJ68"/>
      <c r="DIK68"/>
      <c r="DIL68"/>
      <c r="DIM68"/>
      <c r="DIN68"/>
      <c r="DIO68"/>
      <c r="DIP68"/>
      <c r="DIQ68"/>
      <c r="DIR68"/>
      <c r="DIS68"/>
      <c r="DIT68"/>
      <c r="DIU68"/>
      <c r="DIV68"/>
      <c r="DIW68"/>
      <c r="DIX68"/>
      <c r="DIY68"/>
      <c r="DIZ68"/>
      <c r="DJA68"/>
      <c r="DJB68"/>
      <c r="DJC68"/>
      <c r="DJD68"/>
      <c r="DJE68"/>
      <c r="DJF68"/>
      <c r="DJG68"/>
      <c r="DJH68"/>
      <c r="DJI68"/>
      <c r="DJJ68"/>
      <c r="DJK68"/>
      <c r="DJL68"/>
      <c r="DJM68"/>
      <c r="DJN68"/>
      <c r="DJO68"/>
      <c r="DJP68"/>
      <c r="DJQ68"/>
      <c r="DJR68"/>
      <c r="DJS68"/>
      <c r="DJT68"/>
      <c r="DJU68"/>
      <c r="DJV68"/>
      <c r="DJW68"/>
      <c r="DJX68"/>
      <c r="DJY68"/>
      <c r="DJZ68"/>
      <c r="DKA68"/>
      <c r="DKB68"/>
      <c r="DKC68"/>
      <c r="DKD68"/>
      <c r="DKE68"/>
      <c r="DKF68"/>
      <c r="DKG68"/>
      <c r="DKH68"/>
      <c r="DKI68"/>
      <c r="DKJ68"/>
      <c r="DKK68"/>
      <c r="DKL68"/>
      <c r="DKM68"/>
      <c r="DKN68"/>
      <c r="DKO68"/>
      <c r="DKP68"/>
      <c r="DKQ68"/>
      <c r="DKR68"/>
      <c r="DKS68"/>
      <c r="DKT68"/>
      <c r="DKU68"/>
      <c r="DKV68"/>
      <c r="DKW68"/>
      <c r="DKX68"/>
      <c r="DKY68"/>
      <c r="DKZ68"/>
      <c r="DLA68"/>
      <c r="DLB68"/>
      <c r="DLC68"/>
      <c r="DLD68"/>
      <c r="DLE68"/>
      <c r="DLF68"/>
      <c r="DLG68"/>
      <c r="DLH68"/>
      <c r="DLI68"/>
      <c r="DLJ68"/>
      <c r="DLK68"/>
      <c r="DLL68"/>
      <c r="DLM68"/>
      <c r="DLN68"/>
      <c r="DLO68"/>
      <c r="DLP68"/>
      <c r="DLQ68"/>
      <c r="DLR68"/>
      <c r="DLS68"/>
      <c r="DLT68"/>
      <c r="DLU68"/>
      <c r="DLV68"/>
      <c r="DLW68"/>
      <c r="DLX68"/>
      <c r="DLY68"/>
      <c r="DLZ68"/>
      <c r="DMA68"/>
      <c r="DMB68"/>
      <c r="DMC68"/>
      <c r="DMD68"/>
      <c r="DME68"/>
      <c r="DMF68"/>
      <c r="DMG68"/>
      <c r="DMH68"/>
      <c r="DMI68"/>
      <c r="DMJ68"/>
      <c r="DMK68"/>
      <c r="DML68"/>
      <c r="DMM68"/>
      <c r="DMN68"/>
      <c r="DMO68"/>
      <c r="DMP68"/>
      <c r="DMQ68"/>
      <c r="DMR68"/>
      <c r="DMS68"/>
      <c r="DMT68"/>
      <c r="DMU68"/>
      <c r="DMV68"/>
      <c r="DMW68"/>
      <c r="DMX68"/>
      <c r="DMY68"/>
      <c r="DMZ68"/>
      <c r="DNA68"/>
      <c r="DNB68"/>
      <c r="DNC68"/>
      <c r="DND68"/>
      <c r="DNE68"/>
      <c r="DNF68"/>
      <c r="DNG68"/>
      <c r="DNH68"/>
      <c r="DNI68"/>
      <c r="DNJ68"/>
      <c r="DNK68"/>
      <c r="DNL68"/>
      <c r="DNM68"/>
      <c r="DNN68"/>
      <c r="DNO68"/>
      <c r="DNP68"/>
      <c r="DNQ68"/>
      <c r="DNR68"/>
      <c r="DNS68"/>
      <c r="DNT68"/>
      <c r="DNU68"/>
      <c r="DNV68"/>
      <c r="DNW68"/>
      <c r="DNX68"/>
      <c r="DNY68"/>
      <c r="DNZ68"/>
      <c r="DOA68"/>
      <c r="DOB68"/>
      <c r="DOC68"/>
      <c r="DOD68"/>
      <c r="DOE68"/>
      <c r="DOF68"/>
      <c r="DOG68"/>
      <c r="DOH68"/>
      <c r="DOI68"/>
      <c r="DOJ68"/>
      <c r="DOK68"/>
      <c r="DOL68"/>
      <c r="DOM68"/>
      <c r="DON68"/>
      <c r="DOO68"/>
      <c r="DOP68"/>
      <c r="DOQ68"/>
      <c r="DOR68"/>
      <c r="DOS68"/>
      <c r="DOT68"/>
      <c r="DOU68"/>
      <c r="DOV68"/>
      <c r="DOW68"/>
      <c r="DOX68"/>
      <c r="DOY68"/>
      <c r="DOZ68"/>
      <c r="DPA68"/>
      <c r="DPB68"/>
      <c r="DPC68"/>
      <c r="DPD68"/>
      <c r="DPE68"/>
      <c r="DPF68"/>
      <c r="DPG68"/>
      <c r="DPH68"/>
      <c r="DPI68"/>
      <c r="DPJ68"/>
      <c r="DPK68"/>
      <c r="DPL68"/>
      <c r="DPM68"/>
      <c r="DPN68"/>
      <c r="DPO68"/>
      <c r="DPP68"/>
      <c r="DPQ68"/>
      <c r="DPR68"/>
      <c r="DPS68"/>
      <c r="DPT68"/>
      <c r="DPU68"/>
      <c r="DPV68"/>
      <c r="DPW68"/>
      <c r="DPX68"/>
      <c r="DPY68"/>
      <c r="DPZ68"/>
      <c r="DQA68"/>
      <c r="DQB68"/>
      <c r="DQC68"/>
      <c r="DQD68"/>
      <c r="DQE68"/>
      <c r="DQF68"/>
      <c r="DQG68"/>
      <c r="DQH68"/>
      <c r="DQI68"/>
      <c r="DQJ68"/>
      <c r="DQK68"/>
      <c r="DQL68"/>
      <c r="DQM68"/>
      <c r="DQN68"/>
      <c r="DQO68"/>
      <c r="DQP68"/>
      <c r="DQQ68"/>
      <c r="DQR68"/>
      <c r="DQS68"/>
      <c r="DQT68"/>
      <c r="DQU68"/>
      <c r="DQV68"/>
      <c r="DQW68"/>
      <c r="DQX68"/>
      <c r="DQY68"/>
      <c r="DQZ68"/>
      <c r="DRA68"/>
      <c r="DRB68"/>
      <c r="DRC68"/>
      <c r="DRD68"/>
      <c r="DRE68"/>
      <c r="DRF68"/>
      <c r="DRG68"/>
      <c r="DRH68"/>
      <c r="DRI68"/>
      <c r="DRJ68"/>
      <c r="DRK68"/>
      <c r="DRL68"/>
      <c r="DRM68"/>
      <c r="DRN68"/>
      <c r="DRO68"/>
      <c r="DRP68"/>
      <c r="DRQ68"/>
      <c r="DRR68"/>
      <c r="DRS68"/>
      <c r="DRT68"/>
      <c r="DRU68"/>
      <c r="DRV68"/>
      <c r="DRW68"/>
      <c r="DRX68"/>
      <c r="DRY68"/>
      <c r="DRZ68"/>
      <c r="DSA68"/>
      <c r="DSB68"/>
      <c r="DSC68"/>
      <c r="DSD68"/>
      <c r="DSE68"/>
      <c r="DSF68"/>
      <c r="DSG68"/>
      <c r="DSH68"/>
      <c r="DSI68"/>
      <c r="DSJ68"/>
      <c r="DSK68"/>
      <c r="DSL68"/>
      <c r="DSM68"/>
      <c r="DSN68"/>
      <c r="DSO68"/>
      <c r="DSP68"/>
      <c r="DSQ68"/>
      <c r="DSR68"/>
      <c r="DSS68"/>
      <c r="DST68"/>
      <c r="DSU68"/>
      <c r="DSV68"/>
      <c r="DSW68"/>
      <c r="DSX68"/>
      <c r="DSY68"/>
      <c r="DSZ68"/>
      <c r="DTA68"/>
      <c r="DTB68"/>
      <c r="DTC68"/>
      <c r="DTD68"/>
      <c r="DTE68"/>
      <c r="DTF68"/>
      <c r="DTG68"/>
      <c r="DTH68"/>
      <c r="DTI68"/>
      <c r="DTJ68"/>
      <c r="DTK68"/>
      <c r="DTL68"/>
      <c r="DTM68"/>
      <c r="DTN68"/>
      <c r="DTO68"/>
      <c r="DTP68"/>
      <c r="DTQ68"/>
      <c r="DTR68"/>
      <c r="DTS68"/>
      <c r="DTT68"/>
      <c r="DTU68"/>
      <c r="DTV68"/>
      <c r="DTW68"/>
      <c r="DTX68"/>
      <c r="DTY68"/>
      <c r="DTZ68"/>
      <c r="DUA68"/>
      <c r="DUB68"/>
      <c r="DUC68"/>
      <c r="DUD68"/>
      <c r="DUE68"/>
      <c r="DUF68"/>
      <c r="DUG68"/>
      <c r="DUH68"/>
      <c r="DUI68"/>
      <c r="DUJ68"/>
      <c r="DUK68"/>
      <c r="DUL68"/>
      <c r="DUM68"/>
      <c r="DUN68"/>
      <c r="DUO68"/>
      <c r="DUP68"/>
      <c r="DUQ68"/>
      <c r="DUR68"/>
      <c r="DUS68"/>
      <c r="DUT68"/>
      <c r="DUU68"/>
      <c r="DUV68"/>
      <c r="DUW68"/>
      <c r="DUX68"/>
      <c r="DUY68"/>
      <c r="DUZ68"/>
      <c r="DVA68"/>
      <c r="DVB68"/>
      <c r="DVC68"/>
      <c r="DVD68"/>
      <c r="DVE68"/>
      <c r="DVF68"/>
      <c r="DVG68"/>
      <c r="DVH68"/>
      <c r="DVI68"/>
      <c r="DVJ68"/>
      <c r="DVK68"/>
      <c r="DVL68"/>
      <c r="DVM68"/>
      <c r="DVN68"/>
      <c r="DVO68"/>
      <c r="DVP68"/>
      <c r="DVQ68"/>
      <c r="DVR68"/>
      <c r="DVS68"/>
      <c r="DVT68"/>
      <c r="DVU68"/>
      <c r="DVV68"/>
      <c r="DVW68"/>
      <c r="DVX68"/>
      <c r="DVY68"/>
      <c r="DVZ68"/>
      <c r="DWA68"/>
      <c r="DWB68"/>
      <c r="DWC68"/>
      <c r="DWD68"/>
      <c r="DWE68"/>
      <c r="DWF68"/>
      <c r="DWG68"/>
      <c r="DWH68"/>
      <c r="DWI68"/>
      <c r="DWJ68"/>
      <c r="DWK68"/>
      <c r="DWL68"/>
      <c r="DWM68"/>
      <c r="DWN68"/>
      <c r="DWO68"/>
      <c r="DWP68"/>
      <c r="DWQ68"/>
      <c r="DWR68"/>
      <c r="DWS68"/>
      <c r="DWT68"/>
      <c r="DWU68"/>
      <c r="DWV68"/>
      <c r="DWW68"/>
      <c r="DWX68"/>
      <c r="DWY68"/>
      <c r="DWZ68"/>
      <c r="DXA68"/>
      <c r="DXB68"/>
      <c r="DXC68"/>
      <c r="DXD68"/>
      <c r="DXE68"/>
      <c r="DXF68"/>
      <c r="DXG68"/>
      <c r="DXH68"/>
      <c r="DXI68"/>
      <c r="DXJ68"/>
      <c r="DXK68"/>
      <c r="DXL68"/>
      <c r="DXM68"/>
      <c r="DXN68"/>
      <c r="DXO68"/>
      <c r="DXP68"/>
      <c r="DXQ68"/>
      <c r="DXR68"/>
      <c r="DXS68"/>
      <c r="DXT68"/>
      <c r="DXU68"/>
      <c r="DXV68"/>
      <c r="DXW68"/>
      <c r="DXX68"/>
      <c r="DXY68"/>
      <c r="DXZ68"/>
      <c r="DYA68"/>
      <c r="DYB68"/>
      <c r="DYC68"/>
      <c r="DYD68"/>
      <c r="DYE68"/>
      <c r="DYF68"/>
      <c r="DYG68"/>
      <c r="DYH68"/>
      <c r="DYI68"/>
      <c r="DYJ68"/>
      <c r="DYK68"/>
      <c r="DYL68"/>
      <c r="DYM68"/>
      <c r="DYN68"/>
      <c r="DYO68"/>
      <c r="DYP68"/>
      <c r="DYQ68"/>
      <c r="DYR68"/>
      <c r="DYS68"/>
      <c r="DYT68"/>
      <c r="DYU68"/>
      <c r="DYV68"/>
      <c r="DYW68"/>
      <c r="DYX68"/>
      <c r="DYY68"/>
      <c r="DYZ68"/>
      <c r="DZA68"/>
      <c r="DZB68"/>
      <c r="DZC68"/>
      <c r="DZD68"/>
      <c r="DZE68"/>
      <c r="DZF68"/>
      <c r="DZG68"/>
      <c r="DZH68"/>
      <c r="DZI68"/>
      <c r="DZJ68"/>
      <c r="DZK68"/>
      <c r="DZL68"/>
      <c r="DZM68"/>
      <c r="DZN68"/>
      <c r="DZO68"/>
      <c r="DZP68"/>
      <c r="DZQ68"/>
      <c r="DZR68"/>
      <c r="DZS68"/>
      <c r="DZT68"/>
      <c r="DZU68"/>
      <c r="DZV68"/>
      <c r="DZW68"/>
      <c r="DZX68"/>
      <c r="DZY68"/>
      <c r="DZZ68"/>
      <c r="EAA68"/>
      <c r="EAB68"/>
      <c r="EAC68"/>
      <c r="EAD68"/>
      <c r="EAE68"/>
      <c r="EAF68"/>
      <c r="EAG68"/>
      <c r="EAH68"/>
      <c r="EAI68"/>
      <c r="EAJ68"/>
      <c r="EAK68"/>
      <c r="EAL68"/>
      <c r="EAM68"/>
      <c r="EAN68"/>
      <c r="EAO68"/>
      <c r="EAP68"/>
      <c r="EAQ68"/>
      <c r="EAR68"/>
      <c r="EAS68"/>
      <c r="EAT68"/>
      <c r="EAU68"/>
      <c r="EAV68"/>
      <c r="EAW68"/>
      <c r="EAX68"/>
      <c r="EAY68"/>
      <c r="EAZ68"/>
      <c r="EBA68"/>
      <c r="EBB68"/>
      <c r="EBC68"/>
      <c r="EBD68"/>
      <c r="EBE68"/>
      <c r="EBF68"/>
      <c r="EBG68"/>
      <c r="EBH68"/>
      <c r="EBI68"/>
      <c r="EBJ68"/>
      <c r="EBK68"/>
      <c r="EBL68"/>
      <c r="EBM68"/>
      <c r="EBN68"/>
      <c r="EBO68"/>
      <c r="EBP68"/>
      <c r="EBQ68"/>
      <c r="EBR68"/>
      <c r="EBS68"/>
      <c r="EBT68"/>
      <c r="EBU68"/>
      <c r="EBV68"/>
      <c r="EBW68"/>
      <c r="EBX68"/>
      <c r="EBY68"/>
      <c r="EBZ68"/>
      <c r="ECA68"/>
      <c r="ECB68"/>
      <c r="ECC68"/>
      <c r="ECD68"/>
      <c r="ECE68"/>
      <c r="ECF68"/>
      <c r="ECG68"/>
      <c r="ECH68"/>
      <c r="ECI68"/>
      <c r="ECJ68"/>
      <c r="ECK68"/>
      <c r="ECL68"/>
      <c r="ECM68"/>
      <c r="ECN68"/>
      <c r="ECO68"/>
      <c r="ECP68"/>
      <c r="ECQ68"/>
      <c r="ECR68"/>
      <c r="ECS68"/>
      <c r="ECT68"/>
      <c r="ECU68"/>
      <c r="ECV68"/>
      <c r="ECW68"/>
      <c r="ECX68"/>
      <c r="ECY68"/>
      <c r="ECZ68"/>
      <c r="EDA68"/>
      <c r="EDB68"/>
      <c r="EDC68"/>
      <c r="EDD68"/>
      <c r="EDE68"/>
      <c r="EDF68"/>
      <c r="EDG68"/>
      <c r="EDH68"/>
      <c r="EDI68"/>
      <c r="EDJ68"/>
      <c r="EDK68"/>
      <c r="EDL68"/>
      <c r="EDM68"/>
      <c r="EDN68"/>
      <c r="EDO68"/>
      <c r="EDP68"/>
      <c r="EDQ68"/>
      <c r="EDR68"/>
      <c r="EDS68"/>
      <c r="EDT68"/>
      <c r="EDU68"/>
      <c r="EDV68"/>
      <c r="EDW68"/>
      <c r="EDX68"/>
      <c r="EDY68"/>
      <c r="EDZ68"/>
      <c r="EEA68"/>
      <c r="EEB68"/>
      <c r="EEC68"/>
      <c r="EED68"/>
      <c r="EEE68"/>
      <c r="EEF68"/>
      <c r="EEG68"/>
      <c r="EEH68"/>
      <c r="EEI68"/>
      <c r="EEJ68"/>
      <c r="EEK68"/>
      <c r="EEL68"/>
      <c r="EEM68"/>
      <c r="EEN68"/>
      <c r="EEO68"/>
      <c r="EEP68"/>
      <c r="EEQ68"/>
      <c r="EER68"/>
      <c r="EES68"/>
      <c r="EET68"/>
      <c r="EEU68"/>
      <c r="EEV68"/>
      <c r="EEW68"/>
      <c r="EEX68"/>
      <c r="EEY68"/>
      <c r="EEZ68"/>
      <c r="EFA68"/>
      <c r="EFB68"/>
      <c r="EFC68"/>
      <c r="EFD68"/>
      <c r="EFE68"/>
      <c r="EFF68"/>
      <c r="EFG68"/>
      <c r="EFH68"/>
      <c r="EFI68"/>
      <c r="EFJ68"/>
      <c r="EFK68"/>
      <c r="EFL68"/>
      <c r="EFM68"/>
      <c r="EFN68"/>
      <c r="EFO68"/>
      <c r="EFP68"/>
      <c r="EFQ68"/>
      <c r="EFR68"/>
      <c r="EFS68"/>
      <c r="EFT68"/>
      <c r="EFU68"/>
      <c r="EFV68"/>
      <c r="EFW68"/>
      <c r="EFX68"/>
      <c r="EFY68"/>
      <c r="EFZ68"/>
      <c r="EGA68"/>
      <c r="EGB68"/>
      <c r="EGC68"/>
      <c r="EGD68"/>
      <c r="EGE68"/>
      <c r="EGF68"/>
      <c r="EGG68"/>
      <c r="EGH68"/>
      <c r="EGI68"/>
      <c r="EGJ68"/>
      <c r="EGK68"/>
      <c r="EGL68"/>
      <c r="EGM68"/>
      <c r="EGN68"/>
      <c r="EGO68"/>
      <c r="EGP68"/>
      <c r="EGQ68"/>
      <c r="EGR68"/>
      <c r="EGS68"/>
      <c r="EGT68"/>
      <c r="EGU68"/>
      <c r="EGV68"/>
      <c r="EGW68"/>
      <c r="EGX68"/>
      <c r="EGY68"/>
      <c r="EGZ68"/>
      <c r="EHA68"/>
      <c r="EHB68"/>
      <c r="EHC68"/>
      <c r="EHD68"/>
      <c r="EHE68"/>
      <c r="EHF68"/>
      <c r="EHG68"/>
      <c r="EHH68"/>
      <c r="EHI68"/>
      <c r="EHJ68"/>
      <c r="EHK68"/>
      <c r="EHL68"/>
      <c r="EHM68"/>
      <c r="EHN68"/>
      <c r="EHO68"/>
      <c r="EHP68"/>
      <c r="EHQ68"/>
      <c r="EHR68"/>
      <c r="EHS68"/>
      <c r="EHT68"/>
      <c r="EHU68"/>
      <c r="EHV68"/>
      <c r="EHW68"/>
      <c r="EHX68"/>
      <c r="EHY68"/>
      <c r="EHZ68"/>
      <c r="EIA68"/>
      <c r="EIB68"/>
      <c r="EIC68"/>
      <c r="EID68"/>
      <c r="EIE68"/>
      <c r="EIF68"/>
      <c r="EIG68"/>
      <c r="EIH68"/>
      <c r="EII68"/>
      <c r="EIJ68"/>
      <c r="EIK68"/>
      <c r="EIL68"/>
      <c r="EIM68"/>
      <c r="EIN68"/>
      <c r="EIO68"/>
      <c r="EIP68"/>
      <c r="EIQ68"/>
      <c r="EIR68"/>
      <c r="EIS68"/>
      <c r="EIT68"/>
      <c r="EIU68"/>
      <c r="EIV68"/>
      <c r="EIW68"/>
      <c r="EIX68"/>
      <c r="EIY68"/>
      <c r="EIZ68"/>
      <c r="EJA68"/>
      <c r="EJB68"/>
      <c r="EJC68"/>
      <c r="EJD68"/>
      <c r="EJE68"/>
      <c r="EJF68"/>
      <c r="EJG68"/>
      <c r="EJH68"/>
      <c r="EJI68"/>
      <c r="EJJ68"/>
      <c r="EJK68"/>
      <c r="EJL68"/>
      <c r="EJM68"/>
      <c r="EJN68"/>
      <c r="EJO68"/>
      <c r="EJP68"/>
      <c r="EJQ68"/>
      <c r="EJR68"/>
      <c r="EJS68"/>
      <c r="EJT68"/>
      <c r="EJU68"/>
      <c r="EJV68"/>
      <c r="EJW68"/>
      <c r="EJX68"/>
      <c r="EJY68"/>
      <c r="EJZ68"/>
      <c r="EKA68"/>
      <c r="EKB68"/>
      <c r="EKC68"/>
      <c r="EKD68"/>
      <c r="EKE68"/>
      <c r="EKF68"/>
      <c r="EKG68"/>
      <c r="EKH68"/>
      <c r="EKI68"/>
      <c r="EKJ68"/>
      <c r="EKK68"/>
      <c r="EKL68"/>
      <c r="EKM68"/>
      <c r="EKN68"/>
      <c r="EKO68"/>
      <c r="EKP68"/>
      <c r="EKQ68"/>
      <c r="EKR68"/>
      <c r="EKS68"/>
      <c r="EKT68"/>
      <c r="EKU68"/>
      <c r="EKV68"/>
      <c r="EKW68"/>
      <c r="EKX68"/>
      <c r="EKY68"/>
      <c r="EKZ68"/>
      <c r="ELA68"/>
      <c r="ELB68"/>
      <c r="ELC68"/>
      <c r="ELD68"/>
      <c r="ELE68"/>
      <c r="ELF68"/>
      <c r="ELG68"/>
      <c r="ELH68"/>
      <c r="ELI68"/>
      <c r="ELJ68"/>
      <c r="ELK68"/>
      <c r="ELL68"/>
      <c r="ELM68"/>
      <c r="ELN68"/>
      <c r="ELO68"/>
      <c r="ELP68"/>
      <c r="ELQ68"/>
      <c r="ELR68"/>
      <c r="ELS68"/>
      <c r="ELT68"/>
      <c r="ELU68"/>
      <c r="ELV68"/>
      <c r="ELW68"/>
      <c r="ELX68"/>
      <c r="ELY68"/>
      <c r="ELZ68"/>
      <c r="EMA68"/>
      <c r="EMB68"/>
      <c r="EMC68"/>
      <c r="EMD68"/>
      <c r="EME68"/>
      <c r="EMF68"/>
      <c r="EMG68"/>
      <c r="EMH68"/>
      <c r="EMI68"/>
      <c r="EMJ68"/>
      <c r="EMK68"/>
      <c r="EML68"/>
      <c r="EMM68"/>
      <c r="EMN68"/>
      <c r="EMO68"/>
      <c r="EMP68"/>
      <c r="EMQ68"/>
      <c r="EMR68"/>
      <c r="EMS68"/>
      <c r="EMT68"/>
      <c r="EMU68"/>
      <c r="EMV68"/>
      <c r="EMW68"/>
      <c r="EMX68"/>
      <c r="EMY68"/>
      <c r="EMZ68"/>
      <c r="ENA68"/>
      <c r="ENB68"/>
      <c r="ENC68"/>
      <c r="END68"/>
      <c r="ENE68"/>
      <c r="ENF68"/>
      <c r="ENG68"/>
      <c r="ENH68"/>
      <c r="ENI68"/>
      <c r="ENJ68"/>
      <c r="ENK68"/>
      <c r="ENL68"/>
      <c r="ENM68"/>
      <c r="ENN68"/>
      <c r="ENO68"/>
      <c r="ENP68"/>
      <c r="ENQ68"/>
      <c r="ENR68"/>
      <c r="ENS68"/>
      <c r="ENT68"/>
      <c r="ENU68"/>
      <c r="ENV68"/>
      <c r="ENW68"/>
      <c r="ENX68"/>
      <c r="ENY68"/>
      <c r="ENZ68"/>
      <c r="EOA68"/>
      <c r="EOB68"/>
      <c r="EOC68"/>
      <c r="EOD68"/>
      <c r="EOE68"/>
      <c r="EOF68"/>
      <c r="EOG68"/>
      <c r="EOH68"/>
      <c r="EOI68"/>
      <c r="EOJ68"/>
      <c r="EOK68"/>
      <c r="EOL68"/>
      <c r="EOM68"/>
      <c r="EON68"/>
      <c r="EOO68"/>
      <c r="EOP68"/>
      <c r="EOQ68"/>
      <c r="EOR68"/>
      <c r="EOS68"/>
      <c r="EOT68"/>
      <c r="EOU68"/>
      <c r="EOV68"/>
      <c r="EOW68"/>
      <c r="EOX68"/>
      <c r="EOY68"/>
      <c r="EOZ68"/>
      <c r="EPA68"/>
      <c r="EPB68"/>
      <c r="EPC68"/>
      <c r="EPD68"/>
      <c r="EPE68"/>
      <c r="EPF68"/>
      <c r="EPG68"/>
      <c r="EPH68"/>
      <c r="EPI68"/>
      <c r="EPJ68"/>
      <c r="EPK68"/>
      <c r="EPL68"/>
      <c r="EPM68"/>
      <c r="EPN68"/>
      <c r="EPO68"/>
      <c r="EPP68"/>
      <c r="EPQ68"/>
      <c r="EPR68"/>
      <c r="EPS68"/>
      <c r="EPT68"/>
      <c r="EPU68"/>
      <c r="EPV68"/>
      <c r="EPW68"/>
      <c r="EPX68"/>
      <c r="EPY68"/>
      <c r="EPZ68"/>
      <c r="EQA68"/>
      <c r="EQB68"/>
      <c r="EQC68"/>
      <c r="EQD68"/>
      <c r="EQE68"/>
      <c r="EQF68"/>
      <c r="EQG68"/>
      <c r="EQH68"/>
      <c r="EQI68"/>
      <c r="EQJ68"/>
      <c r="EQK68"/>
      <c r="EQL68"/>
      <c r="EQM68"/>
      <c r="EQN68"/>
      <c r="EQO68"/>
      <c r="EQP68"/>
      <c r="EQQ68"/>
      <c r="EQR68"/>
      <c r="EQS68"/>
      <c r="EQT68"/>
      <c r="EQU68"/>
      <c r="EQV68"/>
      <c r="EQW68"/>
      <c r="EQX68"/>
      <c r="EQY68"/>
      <c r="EQZ68"/>
      <c r="ERA68"/>
      <c r="ERB68"/>
      <c r="ERC68"/>
      <c r="ERD68"/>
      <c r="ERE68"/>
      <c r="ERF68"/>
      <c r="ERG68"/>
      <c r="ERH68"/>
      <c r="ERI68"/>
      <c r="ERJ68"/>
      <c r="ERK68"/>
      <c r="ERL68"/>
      <c r="ERM68"/>
      <c r="ERN68"/>
      <c r="ERO68"/>
      <c r="ERP68"/>
      <c r="ERQ68"/>
      <c r="ERR68"/>
      <c r="ERS68"/>
      <c r="ERT68"/>
      <c r="ERU68"/>
      <c r="ERV68"/>
      <c r="ERW68"/>
      <c r="ERX68"/>
      <c r="ERY68"/>
      <c r="ERZ68"/>
      <c r="ESA68"/>
      <c r="ESB68"/>
      <c r="ESC68"/>
      <c r="ESD68"/>
      <c r="ESE68"/>
      <c r="ESF68"/>
      <c r="ESG68"/>
      <c r="ESH68"/>
      <c r="ESI68"/>
      <c r="ESJ68"/>
      <c r="ESK68"/>
      <c r="ESL68"/>
      <c r="ESM68"/>
      <c r="ESN68"/>
      <c r="ESO68"/>
      <c r="ESP68"/>
      <c r="ESQ68"/>
      <c r="ESR68"/>
      <c r="ESS68"/>
      <c r="EST68"/>
      <c r="ESU68"/>
      <c r="ESV68"/>
      <c r="ESW68"/>
      <c r="ESX68"/>
      <c r="ESY68"/>
      <c r="ESZ68"/>
      <c r="ETA68"/>
      <c r="ETB68"/>
      <c r="ETC68"/>
      <c r="ETD68"/>
      <c r="ETE68"/>
      <c r="ETF68"/>
      <c r="ETG68"/>
      <c r="ETH68"/>
      <c r="ETI68"/>
      <c r="ETJ68"/>
      <c r="ETK68"/>
      <c r="ETL68"/>
      <c r="ETM68"/>
      <c r="ETN68"/>
      <c r="ETO68"/>
      <c r="ETP68"/>
      <c r="ETQ68"/>
      <c r="ETR68"/>
      <c r="ETS68"/>
      <c r="ETT68"/>
      <c r="ETU68"/>
      <c r="ETV68"/>
      <c r="ETW68"/>
      <c r="ETX68"/>
      <c r="ETY68"/>
      <c r="ETZ68"/>
      <c r="EUA68"/>
      <c r="EUB68"/>
      <c r="EUC68"/>
      <c r="EUD68"/>
      <c r="EUE68"/>
      <c r="EUF68"/>
      <c r="EUG68"/>
      <c r="EUH68"/>
      <c r="EUI68"/>
      <c r="EUJ68"/>
      <c r="EUK68"/>
      <c r="EUL68"/>
      <c r="EUM68"/>
      <c r="EUN68"/>
      <c r="EUO68"/>
      <c r="EUP68"/>
      <c r="EUQ68"/>
      <c r="EUR68"/>
      <c r="EUS68"/>
      <c r="EUT68"/>
      <c r="EUU68"/>
      <c r="EUV68"/>
      <c r="EUW68"/>
      <c r="EUX68"/>
      <c r="EUY68"/>
      <c r="EUZ68"/>
      <c r="EVA68"/>
      <c r="EVB68"/>
      <c r="EVC68"/>
      <c r="EVD68"/>
      <c r="EVE68"/>
      <c r="EVF68"/>
      <c r="EVG68"/>
      <c r="EVH68"/>
      <c r="EVI68"/>
      <c r="EVJ68"/>
      <c r="EVK68"/>
      <c r="EVL68"/>
      <c r="EVM68"/>
      <c r="EVN68"/>
      <c r="EVO68"/>
      <c r="EVP68"/>
      <c r="EVQ68"/>
      <c r="EVR68"/>
      <c r="EVS68"/>
      <c r="EVT68"/>
      <c r="EVU68"/>
      <c r="EVV68"/>
      <c r="EVW68"/>
      <c r="EVX68"/>
      <c r="EVY68"/>
      <c r="EVZ68"/>
      <c r="EWA68"/>
      <c r="EWB68"/>
      <c r="EWC68"/>
      <c r="EWD68"/>
      <c r="EWE68"/>
      <c r="EWF68"/>
      <c r="EWG68"/>
      <c r="EWH68"/>
      <c r="EWI68"/>
      <c r="EWJ68"/>
      <c r="EWK68"/>
      <c r="EWL68"/>
      <c r="EWM68"/>
      <c r="EWN68"/>
      <c r="EWO68"/>
      <c r="EWP68"/>
      <c r="EWQ68"/>
      <c r="EWR68"/>
      <c r="EWS68"/>
      <c r="EWT68"/>
      <c r="EWU68"/>
      <c r="EWV68"/>
      <c r="EWW68"/>
      <c r="EWX68"/>
      <c r="EWY68"/>
      <c r="EWZ68"/>
      <c r="EXA68"/>
      <c r="EXB68"/>
      <c r="EXC68"/>
      <c r="EXD68"/>
      <c r="EXE68"/>
      <c r="EXF68"/>
      <c r="EXG68"/>
      <c r="EXH68"/>
      <c r="EXI68"/>
      <c r="EXJ68"/>
      <c r="EXK68"/>
      <c r="EXL68"/>
      <c r="EXM68"/>
      <c r="EXN68"/>
      <c r="EXO68"/>
      <c r="EXP68"/>
      <c r="EXQ68"/>
      <c r="EXR68"/>
      <c r="EXS68"/>
      <c r="EXT68"/>
      <c r="EXU68"/>
      <c r="EXV68"/>
      <c r="EXW68"/>
      <c r="EXX68"/>
      <c r="EXY68"/>
      <c r="EXZ68"/>
      <c r="EYA68"/>
      <c r="EYB68"/>
      <c r="EYC68"/>
      <c r="EYD68"/>
      <c r="EYE68"/>
      <c r="EYF68"/>
      <c r="EYG68"/>
      <c r="EYH68"/>
      <c r="EYI68"/>
      <c r="EYJ68"/>
      <c r="EYK68"/>
      <c r="EYL68"/>
      <c r="EYM68"/>
      <c r="EYN68"/>
      <c r="EYO68"/>
      <c r="EYP68"/>
      <c r="EYQ68"/>
      <c r="EYR68"/>
      <c r="EYS68"/>
      <c r="EYT68"/>
      <c r="EYU68"/>
      <c r="EYV68"/>
      <c r="EYW68"/>
      <c r="EYX68"/>
      <c r="EYY68"/>
      <c r="EYZ68"/>
      <c r="EZA68"/>
      <c r="EZB68"/>
      <c r="EZC68"/>
      <c r="EZD68"/>
      <c r="EZE68"/>
      <c r="EZF68"/>
      <c r="EZG68"/>
      <c r="EZH68"/>
      <c r="EZI68"/>
      <c r="EZJ68"/>
      <c r="EZK68"/>
      <c r="EZL68"/>
      <c r="EZM68"/>
      <c r="EZN68"/>
      <c r="EZO68"/>
      <c r="EZP68"/>
      <c r="EZQ68"/>
      <c r="EZR68"/>
      <c r="EZS68"/>
      <c r="EZT68"/>
      <c r="EZU68"/>
      <c r="EZV68"/>
      <c r="EZW68"/>
      <c r="EZX68"/>
      <c r="EZY68"/>
      <c r="EZZ68"/>
      <c r="FAA68"/>
      <c r="FAB68"/>
      <c r="FAC68"/>
      <c r="FAD68"/>
      <c r="FAE68"/>
      <c r="FAF68"/>
      <c r="FAG68"/>
      <c r="FAH68"/>
      <c r="FAI68"/>
      <c r="FAJ68"/>
      <c r="FAK68"/>
      <c r="FAL68"/>
      <c r="FAM68"/>
      <c r="FAN68"/>
      <c r="FAO68"/>
      <c r="FAP68"/>
      <c r="FAQ68"/>
      <c r="FAR68"/>
      <c r="FAS68"/>
      <c r="FAT68"/>
      <c r="FAU68"/>
      <c r="FAV68"/>
      <c r="FAW68"/>
      <c r="FAX68"/>
      <c r="FAY68"/>
      <c r="FAZ68"/>
      <c r="FBA68"/>
      <c r="FBB68"/>
      <c r="FBC68"/>
      <c r="FBD68"/>
      <c r="FBE68"/>
      <c r="FBF68"/>
      <c r="FBG68"/>
      <c r="FBH68"/>
      <c r="FBI68"/>
      <c r="FBJ68"/>
      <c r="FBK68"/>
      <c r="FBL68"/>
      <c r="FBM68"/>
      <c r="FBN68"/>
      <c r="FBO68"/>
      <c r="FBP68"/>
      <c r="FBQ68"/>
      <c r="FBR68"/>
      <c r="FBS68"/>
      <c r="FBT68"/>
      <c r="FBU68"/>
      <c r="FBV68"/>
      <c r="FBW68"/>
      <c r="FBX68"/>
      <c r="FBY68"/>
      <c r="FBZ68"/>
      <c r="FCA68"/>
      <c r="FCB68"/>
      <c r="FCC68"/>
      <c r="FCD68"/>
      <c r="FCE68"/>
      <c r="FCF68"/>
      <c r="FCG68"/>
      <c r="FCH68"/>
      <c r="FCI68"/>
      <c r="FCJ68"/>
      <c r="FCK68"/>
      <c r="FCL68"/>
      <c r="FCM68"/>
      <c r="FCN68"/>
      <c r="FCO68"/>
      <c r="FCP68"/>
      <c r="FCQ68"/>
      <c r="FCR68"/>
      <c r="FCS68"/>
      <c r="FCT68"/>
      <c r="FCU68"/>
      <c r="FCV68"/>
      <c r="FCW68"/>
      <c r="FCX68"/>
      <c r="FCY68"/>
      <c r="FCZ68"/>
      <c r="FDA68"/>
      <c r="FDB68"/>
      <c r="FDC68"/>
      <c r="FDD68"/>
      <c r="FDE68"/>
      <c r="FDF68"/>
      <c r="FDG68"/>
      <c r="FDH68"/>
      <c r="FDI68"/>
      <c r="FDJ68"/>
      <c r="FDK68"/>
      <c r="FDL68"/>
      <c r="FDM68"/>
      <c r="FDN68"/>
      <c r="FDO68"/>
      <c r="FDP68"/>
      <c r="FDQ68"/>
      <c r="FDR68"/>
      <c r="FDS68"/>
      <c r="FDT68"/>
      <c r="FDU68"/>
      <c r="FDV68"/>
      <c r="FDW68"/>
      <c r="FDX68"/>
      <c r="FDY68"/>
      <c r="FDZ68"/>
      <c r="FEA68"/>
      <c r="FEB68"/>
      <c r="FEC68"/>
      <c r="FED68"/>
      <c r="FEE68"/>
      <c r="FEF68"/>
      <c r="FEG68"/>
      <c r="FEH68"/>
      <c r="FEI68"/>
      <c r="FEJ68"/>
      <c r="FEK68"/>
      <c r="FEL68"/>
      <c r="FEM68"/>
      <c r="FEN68"/>
      <c r="FEO68"/>
      <c r="FEP68"/>
      <c r="FEQ68"/>
      <c r="FER68"/>
      <c r="FES68"/>
      <c r="FET68"/>
      <c r="FEU68"/>
      <c r="FEV68"/>
      <c r="FEW68"/>
      <c r="FEX68"/>
      <c r="FEY68"/>
      <c r="FEZ68"/>
      <c r="FFA68"/>
      <c r="FFB68"/>
      <c r="FFC68"/>
      <c r="FFD68"/>
      <c r="FFE68"/>
      <c r="FFF68"/>
      <c r="FFG68"/>
      <c r="FFH68"/>
      <c r="FFI68"/>
      <c r="FFJ68"/>
      <c r="FFK68"/>
      <c r="FFL68"/>
      <c r="FFM68"/>
      <c r="FFN68"/>
      <c r="FFO68"/>
      <c r="FFP68"/>
      <c r="FFQ68"/>
      <c r="FFR68"/>
      <c r="FFS68"/>
      <c r="FFT68"/>
      <c r="FFU68"/>
      <c r="FFV68"/>
      <c r="FFW68"/>
      <c r="FFX68"/>
      <c r="FFY68"/>
      <c r="FFZ68"/>
      <c r="FGA68"/>
      <c r="FGB68"/>
      <c r="FGC68"/>
      <c r="FGD68"/>
      <c r="FGE68"/>
      <c r="FGF68"/>
      <c r="FGG68"/>
      <c r="FGH68"/>
      <c r="FGI68"/>
      <c r="FGJ68"/>
      <c r="FGK68"/>
      <c r="FGL68"/>
      <c r="FGM68"/>
      <c r="FGN68"/>
      <c r="FGO68"/>
      <c r="FGP68"/>
      <c r="FGQ68"/>
      <c r="FGR68"/>
      <c r="FGS68"/>
      <c r="FGT68"/>
      <c r="FGU68"/>
      <c r="FGV68"/>
      <c r="FGW68"/>
      <c r="FGX68"/>
      <c r="FGY68"/>
      <c r="FGZ68"/>
      <c r="FHA68"/>
      <c r="FHB68"/>
      <c r="FHC68"/>
      <c r="FHD68"/>
      <c r="FHE68"/>
      <c r="FHF68"/>
      <c r="FHG68"/>
      <c r="FHH68"/>
      <c r="FHI68"/>
      <c r="FHJ68"/>
      <c r="FHK68"/>
      <c r="FHL68"/>
      <c r="FHM68"/>
      <c r="FHN68"/>
      <c r="FHO68"/>
      <c r="FHP68"/>
      <c r="FHQ68"/>
      <c r="FHR68"/>
      <c r="FHS68"/>
      <c r="FHT68"/>
      <c r="FHU68"/>
      <c r="FHV68"/>
      <c r="FHW68"/>
      <c r="FHX68"/>
      <c r="FHY68"/>
      <c r="FHZ68"/>
      <c r="FIA68"/>
      <c r="FIB68"/>
      <c r="FIC68"/>
      <c r="FID68"/>
      <c r="FIE68"/>
      <c r="FIF68"/>
      <c r="FIG68"/>
      <c r="FIH68"/>
      <c r="FII68"/>
      <c r="FIJ68"/>
      <c r="FIK68"/>
      <c r="FIL68"/>
      <c r="FIM68"/>
      <c r="FIN68"/>
      <c r="FIO68"/>
      <c r="FIP68"/>
      <c r="FIQ68"/>
      <c r="FIR68"/>
      <c r="FIS68"/>
      <c r="FIT68"/>
      <c r="FIU68"/>
      <c r="FIV68"/>
      <c r="FIW68"/>
      <c r="FIX68"/>
      <c r="FIY68"/>
      <c r="FIZ68"/>
      <c r="FJA68"/>
      <c r="FJB68"/>
      <c r="FJC68"/>
      <c r="FJD68"/>
      <c r="FJE68"/>
      <c r="FJF68"/>
      <c r="FJG68"/>
      <c r="FJH68"/>
      <c r="FJI68"/>
      <c r="FJJ68"/>
      <c r="FJK68"/>
      <c r="FJL68"/>
      <c r="FJM68"/>
      <c r="FJN68"/>
      <c r="FJO68"/>
      <c r="FJP68"/>
      <c r="FJQ68"/>
      <c r="FJR68"/>
      <c r="FJS68"/>
      <c r="FJT68"/>
      <c r="FJU68"/>
      <c r="FJV68"/>
      <c r="FJW68"/>
      <c r="FJX68"/>
      <c r="FJY68"/>
      <c r="FJZ68"/>
      <c r="FKA68"/>
      <c r="FKB68"/>
      <c r="FKC68"/>
      <c r="FKD68"/>
      <c r="FKE68"/>
      <c r="FKF68"/>
      <c r="FKG68"/>
      <c r="FKH68"/>
      <c r="FKI68"/>
      <c r="FKJ68"/>
      <c r="FKK68"/>
      <c r="FKL68"/>
      <c r="FKM68"/>
      <c r="FKN68"/>
      <c r="FKO68"/>
      <c r="FKP68"/>
      <c r="FKQ68"/>
      <c r="FKR68"/>
      <c r="FKS68"/>
      <c r="FKT68"/>
      <c r="FKU68"/>
      <c r="FKV68"/>
      <c r="FKW68"/>
      <c r="FKX68"/>
      <c r="FKY68"/>
      <c r="FKZ68"/>
      <c r="FLA68"/>
      <c r="FLB68"/>
      <c r="FLC68"/>
      <c r="FLD68"/>
      <c r="FLE68"/>
      <c r="FLF68"/>
      <c r="FLG68"/>
      <c r="FLH68"/>
      <c r="FLI68"/>
      <c r="FLJ68"/>
      <c r="FLK68"/>
      <c r="FLL68"/>
      <c r="FLM68"/>
      <c r="FLN68"/>
      <c r="FLO68"/>
      <c r="FLP68"/>
      <c r="FLQ68"/>
      <c r="FLR68"/>
      <c r="FLS68"/>
      <c r="FLT68"/>
      <c r="FLU68"/>
      <c r="FLV68"/>
      <c r="FLW68"/>
      <c r="FLX68"/>
      <c r="FLY68"/>
      <c r="FLZ68"/>
      <c r="FMA68"/>
      <c r="FMB68"/>
      <c r="FMC68"/>
      <c r="FMD68"/>
      <c r="FME68"/>
      <c r="FMF68"/>
      <c r="FMG68"/>
      <c r="FMH68"/>
      <c r="FMI68"/>
      <c r="FMJ68"/>
      <c r="FMK68"/>
      <c r="FML68"/>
      <c r="FMM68"/>
      <c r="FMN68"/>
      <c r="FMO68"/>
      <c r="FMP68"/>
      <c r="FMQ68"/>
      <c r="FMR68"/>
      <c r="FMS68"/>
      <c r="FMT68"/>
      <c r="FMU68"/>
      <c r="FMV68"/>
      <c r="FMW68"/>
      <c r="FMX68"/>
      <c r="FMY68"/>
      <c r="FMZ68"/>
      <c r="FNA68"/>
      <c r="FNB68"/>
      <c r="FNC68"/>
      <c r="FND68"/>
      <c r="FNE68"/>
      <c r="FNF68"/>
      <c r="FNG68"/>
      <c r="FNH68"/>
      <c r="FNI68"/>
      <c r="FNJ68"/>
      <c r="FNK68"/>
      <c r="FNL68"/>
      <c r="FNM68"/>
      <c r="FNN68"/>
      <c r="FNO68"/>
      <c r="FNP68"/>
      <c r="FNQ68"/>
      <c r="FNR68"/>
      <c r="FNS68"/>
      <c r="FNT68"/>
      <c r="FNU68"/>
      <c r="FNV68"/>
      <c r="FNW68"/>
      <c r="FNX68"/>
      <c r="FNY68"/>
      <c r="FNZ68"/>
      <c r="FOA68"/>
      <c r="FOB68"/>
      <c r="FOC68"/>
      <c r="FOD68"/>
      <c r="FOE68"/>
      <c r="FOF68"/>
      <c r="FOG68"/>
      <c r="FOH68"/>
      <c r="FOI68"/>
      <c r="FOJ68"/>
      <c r="FOK68"/>
      <c r="FOL68"/>
      <c r="FOM68"/>
      <c r="FON68"/>
      <c r="FOO68"/>
      <c r="FOP68"/>
      <c r="FOQ68"/>
      <c r="FOR68"/>
      <c r="FOS68"/>
      <c r="FOT68"/>
      <c r="FOU68"/>
      <c r="FOV68"/>
      <c r="FOW68"/>
      <c r="FOX68"/>
      <c r="FOY68"/>
      <c r="FOZ68"/>
      <c r="FPA68"/>
      <c r="FPB68"/>
      <c r="FPC68"/>
      <c r="FPD68"/>
      <c r="FPE68"/>
      <c r="FPF68"/>
      <c r="FPG68"/>
      <c r="FPH68"/>
      <c r="FPI68"/>
      <c r="FPJ68"/>
      <c r="FPK68"/>
      <c r="FPL68"/>
      <c r="FPM68"/>
      <c r="FPN68"/>
      <c r="FPO68"/>
      <c r="FPP68"/>
      <c r="FPQ68"/>
      <c r="FPR68"/>
      <c r="FPS68"/>
      <c r="FPT68"/>
      <c r="FPU68"/>
      <c r="FPV68"/>
      <c r="FPW68"/>
      <c r="FPX68"/>
      <c r="FPY68"/>
      <c r="FPZ68"/>
      <c r="FQA68"/>
      <c r="FQB68"/>
      <c r="FQC68"/>
      <c r="FQD68"/>
      <c r="FQE68"/>
      <c r="FQF68"/>
      <c r="FQG68"/>
      <c r="FQH68"/>
      <c r="FQI68"/>
      <c r="FQJ68"/>
      <c r="FQK68"/>
      <c r="FQL68"/>
      <c r="FQM68"/>
      <c r="FQN68"/>
      <c r="FQO68"/>
      <c r="FQP68"/>
      <c r="FQQ68"/>
      <c r="FQR68"/>
      <c r="FQS68"/>
      <c r="FQT68"/>
      <c r="FQU68"/>
      <c r="FQV68"/>
      <c r="FQW68"/>
      <c r="FQX68"/>
      <c r="FQY68"/>
      <c r="FQZ68"/>
      <c r="FRA68"/>
      <c r="FRB68"/>
      <c r="FRC68"/>
      <c r="FRD68"/>
      <c r="FRE68"/>
      <c r="FRF68"/>
      <c r="FRG68"/>
      <c r="FRH68"/>
      <c r="FRI68"/>
      <c r="FRJ68"/>
      <c r="FRK68"/>
      <c r="FRL68"/>
      <c r="FRM68"/>
      <c r="FRN68"/>
      <c r="FRO68"/>
      <c r="FRP68"/>
      <c r="FRQ68"/>
      <c r="FRR68"/>
      <c r="FRS68"/>
      <c r="FRT68"/>
      <c r="FRU68"/>
      <c r="FRV68"/>
      <c r="FRW68"/>
      <c r="FRX68"/>
      <c r="FRY68"/>
      <c r="FRZ68"/>
      <c r="FSA68"/>
      <c r="FSB68"/>
      <c r="FSC68"/>
      <c r="FSD68"/>
      <c r="FSE68"/>
      <c r="FSF68"/>
      <c r="FSG68"/>
      <c r="FSH68"/>
      <c r="FSI68"/>
      <c r="FSJ68"/>
      <c r="FSK68"/>
      <c r="FSL68"/>
      <c r="FSM68"/>
      <c r="FSN68"/>
      <c r="FSO68"/>
      <c r="FSP68"/>
      <c r="FSQ68"/>
      <c r="FSR68"/>
      <c r="FSS68"/>
      <c r="FST68"/>
      <c r="FSU68"/>
      <c r="FSV68"/>
      <c r="FSW68"/>
      <c r="FSX68"/>
      <c r="FSY68"/>
      <c r="FSZ68"/>
      <c r="FTA68"/>
      <c r="FTB68"/>
      <c r="FTC68"/>
      <c r="FTD68"/>
      <c r="FTE68"/>
      <c r="FTF68"/>
      <c r="FTG68"/>
      <c r="FTH68"/>
      <c r="FTI68"/>
      <c r="FTJ68"/>
      <c r="FTK68"/>
      <c r="FTL68"/>
      <c r="FTM68"/>
      <c r="FTN68"/>
      <c r="FTO68"/>
      <c r="FTP68"/>
      <c r="FTQ68"/>
      <c r="FTR68"/>
      <c r="FTS68"/>
      <c r="FTT68"/>
      <c r="FTU68"/>
      <c r="FTV68"/>
      <c r="FTW68"/>
      <c r="FTX68"/>
      <c r="FTY68"/>
      <c r="FTZ68"/>
      <c r="FUA68"/>
      <c r="FUB68"/>
      <c r="FUC68"/>
      <c r="FUD68"/>
      <c r="FUE68"/>
      <c r="FUF68"/>
      <c r="FUG68"/>
      <c r="FUH68"/>
      <c r="FUI68"/>
      <c r="FUJ68"/>
      <c r="FUK68"/>
      <c r="FUL68"/>
      <c r="FUM68"/>
      <c r="FUN68"/>
      <c r="FUO68"/>
      <c r="FUP68"/>
      <c r="FUQ68"/>
      <c r="FUR68"/>
      <c r="FUS68"/>
      <c r="FUT68"/>
      <c r="FUU68"/>
      <c r="FUV68"/>
      <c r="FUW68"/>
      <c r="FUX68"/>
      <c r="FUY68"/>
      <c r="FUZ68"/>
      <c r="FVA68"/>
      <c r="FVB68"/>
      <c r="FVC68"/>
      <c r="FVD68"/>
      <c r="FVE68"/>
      <c r="FVF68"/>
      <c r="FVG68"/>
      <c r="FVH68"/>
      <c r="FVI68"/>
      <c r="FVJ68"/>
      <c r="FVK68"/>
      <c r="FVL68"/>
      <c r="FVM68"/>
      <c r="FVN68"/>
      <c r="FVO68"/>
      <c r="FVP68"/>
      <c r="FVQ68"/>
      <c r="FVR68"/>
      <c r="FVS68"/>
      <c r="FVT68"/>
      <c r="FVU68"/>
      <c r="FVV68"/>
      <c r="FVW68"/>
      <c r="FVX68"/>
      <c r="FVY68"/>
      <c r="FVZ68"/>
      <c r="FWA68"/>
      <c r="FWB68"/>
      <c r="FWC68"/>
      <c r="FWD68"/>
      <c r="FWE68"/>
      <c r="FWF68"/>
      <c r="FWG68"/>
      <c r="FWH68"/>
      <c r="FWI68"/>
      <c r="FWJ68"/>
      <c r="FWK68"/>
      <c r="FWL68"/>
      <c r="FWM68"/>
      <c r="FWN68"/>
      <c r="FWO68"/>
      <c r="FWP68"/>
      <c r="FWQ68"/>
      <c r="FWR68"/>
      <c r="FWS68"/>
      <c r="FWT68"/>
      <c r="FWU68"/>
      <c r="FWV68"/>
      <c r="FWW68"/>
      <c r="FWX68"/>
      <c r="FWY68"/>
      <c r="FWZ68"/>
      <c r="FXA68"/>
      <c r="FXB68"/>
      <c r="FXC68"/>
      <c r="FXD68"/>
      <c r="FXE68"/>
      <c r="FXF68"/>
      <c r="FXG68"/>
      <c r="FXH68"/>
      <c r="FXI68"/>
      <c r="FXJ68"/>
      <c r="FXK68"/>
      <c r="FXL68"/>
      <c r="FXM68"/>
      <c r="FXN68"/>
      <c r="FXO68"/>
      <c r="FXP68"/>
      <c r="FXQ68"/>
      <c r="FXR68"/>
      <c r="FXS68"/>
      <c r="FXT68"/>
      <c r="FXU68"/>
      <c r="FXV68"/>
      <c r="FXW68"/>
      <c r="FXX68"/>
      <c r="FXY68"/>
      <c r="FXZ68"/>
      <c r="FYA68"/>
      <c r="FYB68"/>
      <c r="FYC68"/>
      <c r="FYD68"/>
      <c r="FYE68"/>
      <c r="FYF68"/>
      <c r="FYG68"/>
      <c r="FYH68"/>
      <c r="FYI68"/>
      <c r="FYJ68"/>
      <c r="FYK68"/>
      <c r="FYL68"/>
      <c r="FYM68"/>
      <c r="FYN68"/>
      <c r="FYO68"/>
      <c r="FYP68"/>
      <c r="FYQ68"/>
      <c r="FYR68"/>
      <c r="FYS68"/>
      <c r="FYT68"/>
      <c r="FYU68"/>
      <c r="FYV68"/>
      <c r="FYW68"/>
      <c r="FYX68"/>
      <c r="FYY68"/>
      <c r="FYZ68"/>
      <c r="FZA68"/>
      <c r="FZB68"/>
      <c r="FZC68"/>
      <c r="FZD68"/>
      <c r="FZE68"/>
      <c r="FZF68"/>
      <c r="FZG68"/>
      <c r="FZH68"/>
      <c r="FZI68"/>
      <c r="FZJ68"/>
      <c r="FZK68"/>
      <c r="FZL68"/>
      <c r="FZM68"/>
      <c r="FZN68"/>
      <c r="FZO68"/>
      <c r="FZP68"/>
      <c r="FZQ68"/>
      <c r="FZR68"/>
      <c r="FZS68"/>
      <c r="FZT68"/>
      <c r="FZU68"/>
      <c r="FZV68"/>
      <c r="FZW68"/>
      <c r="FZX68"/>
      <c r="FZY68"/>
      <c r="FZZ68"/>
      <c r="GAA68"/>
      <c r="GAB68"/>
      <c r="GAC68"/>
      <c r="GAD68"/>
      <c r="GAE68"/>
      <c r="GAF68"/>
      <c r="GAG68"/>
      <c r="GAH68"/>
      <c r="GAI68"/>
      <c r="GAJ68"/>
      <c r="GAK68"/>
      <c r="GAL68"/>
      <c r="GAM68"/>
      <c r="GAN68"/>
      <c r="GAO68"/>
      <c r="GAP68"/>
      <c r="GAQ68"/>
      <c r="GAR68"/>
      <c r="GAS68"/>
      <c r="GAT68"/>
      <c r="GAU68"/>
      <c r="GAV68"/>
      <c r="GAW68"/>
      <c r="GAX68"/>
      <c r="GAY68"/>
      <c r="GAZ68"/>
      <c r="GBA68"/>
      <c r="GBB68"/>
      <c r="GBC68"/>
      <c r="GBD68"/>
      <c r="GBE68"/>
      <c r="GBF68"/>
      <c r="GBG68"/>
      <c r="GBH68"/>
      <c r="GBI68"/>
      <c r="GBJ68"/>
      <c r="GBK68"/>
      <c r="GBL68"/>
      <c r="GBM68"/>
      <c r="GBN68"/>
      <c r="GBO68"/>
      <c r="GBP68"/>
      <c r="GBQ68"/>
      <c r="GBR68"/>
      <c r="GBS68"/>
      <c r="GBT68"/>
      <c r="GBU68"/>
      <c r="GBV68"/>
      <c r="GBW68"/>
      <c r="GBX68"/>
      <c r="GBY68"/>
      <c r="GBZ68"/>
      <c r="GCA68"/>
      <c r="GCB68"/>
      <c r="GCC68"/>
      <c r="GCD68"/>
      <c r="GCE68"/>
      <c r="GCF68"/>
      <c r="GCG68"/>
      <c r="GCH68"/>
      <c r="GCI68"/>
      <c r="GCJ68"/>
      <c r="GCK68"/>
      <c r="GCL68"/>
      <c r="GCM68"/>
      <c r="GCN68"/>
      <c r="GCO68"/>
      <c r="GCP68"/>
      <c r="GCQ68"/>
      <c r="GCR68"/>
      <c r="GCS68"/>
      <c r="GCT68"/>
      <c r="GCU68"/>
      <c r="GCV68"/>
      <c r="GCW68"/>
      <c r="GCX68"/>
      <c r="GCY68"/>
      <c r="GCZ68"/>
      <c r="GDA68"/>
      <c r="GDB68"/>
      <c r="GDC68"/>
      <c r="GDD68"/>
      <c r="GDE68"/>
      <c r="GDF68"/>
      <c r="GDG68"/>
      <c r="GDH68"/>
      <c r="GDI68"/>
      <c r="GDJ68"/>
      <c r="GDK68"/>
      <c r="GDL68"/>
      <c r="GDM68"/>
      <c r="GDN68"/>
      <c r="GDO68"/>
      <c r="GDP68"/>
      <c r="GDQ68"/>
      <c r="GDR68"/>
      <c r="GDS68"/>
      <c r="GDT68"/>
      <c r="GDU68"/>
      <c r="GDV68"/>
      <c r="GDW68"/>
      <c r="GDX68"/>
      <c r="GDY68"/>
      <c r="GDZ68"/>
      <c r="GEA68"/>
      <c r="GEB68"/>
      <c r="GEC68"/>
      <c r="GED68"/>
      <c r="GEE68"/>
      <c r="GEF68"/>
      <c r="GEG68"/>
      <c r="GEH68"/>
      <c r="GEI68"/>
      <c r="GEJ68"/>
      <c r="GEK68"/>
      <c r="GEL68"/>
      <c r="GEM68"/>
      <c r="GEN68"/>
      <c r="GEO68"/>
      <c r="GEP68"/>
      <c r="GEQ68"/>
      <c r="GER68"/>
      <c r="GES68"/>
      <c r="GET68"/>
      <c r="GEU68"/>
      <c r="GEV68"/>
      <c r="GEW68"/>
      <c r="GEX68"/>
      <c r="GEY68"/>
      <c r="GEZ68"/>
      <c r="GFA68"/>
      <c r="GFB68"/>
      <c r="GFC68"/>
      <c r="GFD68"/>
      <c r="GFE68"/>
      <c r="GFF68"/>
      <c r="GFG68"/>
      <c r="GFH68"/>
      <c r="GFI68"/>
      <c r="GFJ68"/>
      <c r="GFK68"/>
      <c r="GFL68"/>
      <c r="GFM68"/>
      <c r="GFN68"/>
      <c r="GFO68"/>
      <c r="GFP68"/>
      <c r="GFQ68"/>
      <c r="GFR68"/>
      <c r="GFS68"/>
      <c r="GFT68"/>
      <c r="GFU68"/>
      <c r="GFV68"/>
      <c r="GFW68"/>
      <c r="GFX68"/>
      <c r="GFY68"/>
      <c r="GFZ68"/>
      <c r="GGA68"/>
      <c r="GGB68"/>
      <c r="GGC68"/>
      <c r="GGD68"/>
      <c r="GGE68"/>
      <c r="GGF68"/>
      <c r="GGG68"/>
      <c r="GGH68"/>
      <c r="GGI68"/>
      <c r="GGJ68"/>
      <c r="GGK68"/>
      <c r="GGL68"/>
      <c r="GGM68"/>
      <c r="GGN68"/>
      <c r="GGO68"/>
      <c r="GGP68"/>
      <c r="GGQ68"/>
      <c r="GGR68"/>
      <c r="GGS68"/>
      <c r="GGT68"/>
      <c r="GGU68"/>
      <c r="GGV68"/>
      <c r="GGW68"/>
      <c r="GGX68"/>
      <c r="GGY68"/>
      <c r="GGZ68"/>
      <c r="GHA68"/>
      <c r="GHB68"/>
      <c r="GHC68"/>
      <c r="GHD68"/>
      <c r="GHE68"/>
      <c r="GHF68"/>
      <c r="GHG68"/>
      <c r="GHH68"/>
      <c r="GHI68"/>
      <c r="GHJ68"/>
      <c r="GHK68"/>
      <c r="GHL68"/>
      <c r="GHM68"/>
      <c r="GHN68"/>
      <c r="GHO68"/>
      <c r="GHP68"/>
      <c r="GHQ68"/>
      <c r="GHR68"/>
      <c r="GHS68"/>
      <c r="GHT68"/>
      <c r="GHU68"/>
      <c r="GHV68"/>
      <c r="GHW68"/>
      <c r="GHX68"/>
      <c r="GHY68"/>
      <c r="GHZ68"/>
      <c r="GIA68"/>
      <c r="GIB68"/>
      <c r="GIC68"/>
      <c r="GID68"/>
      <c r="GIE68"/>
      <c r="GIF68"/>
      <c r="GIG68"/>
      <c r="GIH68"/>
      <c r="GII68"/>
      <c r="GIJ68"/>
      <c r="GIK68"/>
      <c r="GIL68"/>
      <c r="GIM68"/>
      <c r="GIN68"/>
      <c r="GIO68"/>
      <c r="GIP68"/>
      <c r="GIQ68"/>
      <c r="GIR68"/>
      <c r="GIS68"/>
      <c r="GIT68"/>
      <c r="GIU68"/>
      <c r="GIV68"/>
      <c r="GIW68"/>
      <c r="GIX68"/>
      <c r="GIY68"/>
      <c r="GIZ68"/>
      <c r="GJA68"/>
      <c r="GJB68"/>
      <c r="GJC68"/>
      <c r="GJD68"/>
      <c r="GJE68"/>
      <c r="GJF68"/>
      <c r="GJG68"/>
      <c r="GJH68"/>
      <c r="GJI68"/>
      <c r="GJJ68"/>
      <c r="GJK68"/>
      <c r="GJL68"/>
      <c r="GJM68"/>
      <c r="GJN68"/>
      <c r="GJO68"/>
      <c r="GJP68"/>
      <c r="GJQ68"/>
      <c r="GJR68"/>
      <c r="GJS68"/>
      <c r="GJT68"/>
      <c r="GJU68"/>
      <c r="GJV68"/>
      <c r="GJW68"/>
      <c r="GJX68"/>
      <c r="GJY68"/>
      <c r="GJZ68"/>
      <c r="GKA68"/>
      <c r="GKB68"/>
      <c r="GKC68"/>
      <c r="GKD68"/>
      <c r="GKE68"/>
      <c r="GKF68"/>
      <c r="GKG68"/>
      <c r="GKH68"/>
      <c r="GKI68"/>
      <c r="GKJ68"/>
      <c r="GKK68"/>
      <c r="GKL68"/>
      <c r="GKM68"/>
      <c r="GKN68"/>
      <c r="GKO68"/>
      <c r="GKP68"/>
      <c r="GKQ68"/>
      <c r="GKR68"/>
      <c r="GKS68"/>
      <c r="GKT68"/>
      <c r="GKU68"/>
      <c r="GKV68"/>
      <c r="GKW68"/>
      <c r="GKX68"/>
      <c r="GKY68"/>
      <c r="GKZ68"/>
      <c r="GLA68"/>
      <c r="GLB68"/>
      <c r="GLC68"/>
      <c r="GLD68"/>
      <c r="GLE68"/>
      <c r="GLF68"/>
      <c r="GLG68"/>
      <c r="GLH68"/>
      <c r="GLI68"/>
      <c r="GLJ68"/>
      <c r="GLK68"/>
      <c r="GLL68"/>
      <c r="GLM68"/>
      <c r="GLN68"/>
      <c r="GLO68"/>
      <c r="GLP68"/>
      <c r="GLQ68"/>
      <c r="GLR68"/>
      <c r="GLS68"/>
      <c r="GLT68"/>
      <c r="GLU68"/>
      <c r="GLV68"/>
      <c r="GLW68"/>
      <c r="GLX68"/>
      <c r="GLY68"/>
      <c r="GLZ68"/>
      <c r="GMA68"/>
      <c r="GMB68"/>
      <c r="GMC68"/>
      <c r="GMD68"/>
      <c r="GME68"/>
      <c r="GMF68"/>
      <c r="GMG68"/>
      <c r="GMH68"/>
      <c r="GMI68"/>
      <c r="GMJ68"/>
      <c r="GMK68"/>
      <c r="GML68"/>
      <c r="GMM68"/>
      <c r="GMN68"/>
      <c r="GMO68"/>
      <c r="GMP68"/>
      <c r="GMQ68"/>
      <c r="GMR68"/>
      <c r="GMS68"/>
      <c r="GMT68"/>
      <c r="GMU68"/>
      <c r="GMV68"/>
      <c r="GMW68"/>
      <c r="GMX68"/>
      <c r="GMY68"/>
      <c r="GMZ68"/>
      <c r="GNA68"/>
      <c r="GNB68"/>
      <c r="GNC68"/>
      <c r="GND68"/>
      <c r="GNE68"/>
      <c r="GNF68"/>
      <c r="GNG68"/>
      <c r="GNH68"/>
      <c r="GNI68"/>
      <c r="GNJ68"/>
      <c r="GNK68"/>
      <c r="GNL68"/>
      <c r="GNM68"/>
      <c r="GNN68"/>
      <c r="GNO68"/>
      <c r="GNP68"/>
      <c r="GNQ68"/>
      <c r="GNR68"/>
      <c r="GNS68"/>
      <c r="GNT68"/>
      <c r="GNU68"/>
      <c r="GNV68"/>
      <c r="GNW68"/>
      <c r="GNX68"/>
      <c r="GNY68"/>
      <c r="GNZ68"/>
      <c r="GOA68"/>
      <c r="GOB68"/>
      <c r="GOC68"/>
      <c r="GOD68"/>
      <c r="GOE68"/>
      <c r="GOF68"/>
      <c r="GOG68"/>
      <c r="GOH68"/>
      <c r="GOI68"/>
      <c r="GOJ68"/>
      <c r="GOK68"/>
      <c r="GOL68"/>
      <c r="GOM68"/>
      <c r="GON68"/>
      <c r="GOO68"/>
      <c r="GOP68"/>
      <c r="GOQ68"/>
      <c r="GOR68"/>
      <c r="GOS68"/>
      <c r="GOT68"/>
      <c r="GOU68"/>
      <c r="GOV68"/>
      <c r="GOW68"/>
      <c r="GOX68"/>
      <c r="GOY68"/>
      <c r="GOZ68"/>
      <c r="GPA68"/>
      <c r="GPB68"/>
      <c r="GPC68"/>
      <c r="GPD68"/>
      <c r="GPE68"/>
      <c r="GPF68"/>
      <c r="GPG68"/>
      <c r="GPH68"/>
      <c r="GPI68"/>
      <c r="GPJ68"/>
      <c r="GPK68"/>
      <c r="GPL68"/>
      <c r="GPM68"/>
      <c r="GPN68"/>
      <c r="GPO68"/>
      <c r="GPP68"/>
      <c r="GPQ68"/>
      <c r="GPR68"/>
      <c r="GPS68"/>
      <c r="GPT68"/>
      <c r="GPU68"/>
      <c r="GPV68"/>
      <c r="GPW68"/>
      <c r="GPX68"/>
      <c r="GPY68"/>
      <c r="GPZ68"/>
      <c r="GQA68"/>
      <c r="GQB68"/>
      <c r="GQC68"/>
      <c r="GQD68"/>
      <c r="GQE68"/>
      <c r="GQF68"/>
      <c r="GQG68"/>
      <c r="GQH68"/>
      <c r="GQI68"/>
      <c r="GQJ68"/>
      <c r="GQK68"/>
      <c r="GQL68"/>
      <c r="GQM68"/>
      <c r="GQN68"/>
      <c r="GQO68"/>
      <c r="GQP68"/>
      <c r="GQQ68"/>
      <c r="GQR68"/>
      <c r="GQS68"/>
      <c r="GQT68"/>
      <c r="GQU68"/>
      <c r="GQV68"/>
      <c r="GQW68"/>
      <c r="GQX68"/>
      <c r="GQY68"/>
      <c r="GQZ68"/>
      <c r="GRA68"/>
      <c r="GRB68"/>
      <c r="GRC68"/>
      <c r="GRD68"/>
      <c r="GRE68"/>
      <c r="GRF68"/>
      <c r="GRG68"/>
      <c r="GRH68"/>
      <c r="GRI68"/>
      <c r="GRJ68"/>
      <c r="GRK68"/>
      <c r="GRL68"/>
      <c r="GRM68"/>
      <c r="GRN68"/>
      <c r="GRO68"/>
      <c r="GRP68"/>
      <c r="GRQ68"/>
      <c r="GRR68"/>
      <c r="GRS68"/>
      <c r="GRT68"/>
      <c r="GRU68"/>
      <c r="GRV68"/>
      <c r="GRW68"/>
      <c r="GRX68"/>
      <c r="GRY68"/>
      <c r="GRZ68"/>
      <c r="GSA68"/>
      <c r="GSB68"/>
      <c r="GSC68"/>
      <c r="GSD68"/>
      <c r="GSE68"/>
      <c r="GSF68"/>
      <c r="GSG68"/>
      <c r="GSH68"/>
      <c r="GSI68"/>
      <c r="GSJ68"/>
      <c r="GSK68"/>
      <c r="GSL68"/>
      <c r="GSM68"/>
      <c r="GSN68"/>
      <c r="GSO68"/>
      <c r="GSP68"/>
      <c r="GSQ68"/>
      <c r="GSR68"/>
      <c r="GSS68"/>
      <c r="GST68"/>
      <c r="GSU68"/>
      <c r="GSV68"/>
      <c r="GSW68"/>
      <c r="GSX68"/>
      <c r="GSY68"/>
      <c r="GSZ68"/>
      <c r="GTA68"/>
      <c r="GTB68"/>
      <c r="GTC68"/>
      <c r="GTD68"/>
      <c r="GTE68"/>
      <c r="GTF68"/>
      <c r="GTG68"/>
      <c r="GTH68"/>
      <c r="GTI68"/>
      <c r="GTJ68"/>
      <c r="GTK68"/>
      <c r="GTL68"/>
      <c r="GTM68"/>
      <c r="GTN68"/>
      <c r="GTO68"/>
      <c r="GTP68"/>
      <c r="GTQ68"/>
      <c r="GTR68"/>
      <c r="GTS68"/>
      <c r="GTT68"/>
      <c r="GTU68"/>
      <c r="GTV68"/>
      <c r="GTW68"/>
      <c r="GTX68"/>
      <c r="GTY68"/>
      <c r="GTZ68"/>
      <c r="GUA68"/>
      <c r="GUB68"/>
      <c r="GUC68"/>
      <c r="GUD68"/>
      <c r="GUE68"/>
      <c r="GUF68"/>
      <c r="GUG68"/>
      <c r="GUH68"/>
      <c r="GUI68"/>
      <c r="GUJ68"/>
      <c r="GUK68"/>
      <c r="GUL68"/>
      <c r="GUM68"/>
      <c r="GUN68"/>
      <c r="GUO68"/>
      <c r="GUP68"/>
      <c r="GUQ68"/>
      <c r="GUR68"/>
      <c r="GUS68"/>
      <c r="GUT68"/>
      <c r="GUU68"/>
      <c r="GUV68"/>
      <c r="GUW68"/>
      <c r="GUX68"/>
      <c r="GUY68"/>
      <c r="GUZ68"/>
      <c r="GVA68"/>
      <c r="GVB68"/>
      <c r="GVC68"/>
      <c r="GVD68"/>
      <c r="GVE68"/>
      <c r="GVF68"/>
      <c r="GVG68"/>
      <c r="GVH68"/>
      <c r="GVI68"/>
      <c r="GVJ68"/>
      <c r="GVK68"/>
      <c r="GVL68"/>
      <c r="GVM68"/>
      <c r="GVN68"/>
      <c r="GVO68"/>
      <c r="GVP68"/>
      <c r="GVQ68"/>
      <c r="GVR68"/>
      <c r="GVS68"/>
      <c r="GVT68"/>
      <c r="GVU68"/>
      <c r="GVV68"/>
      <c r="GVW68"/>
      <c r="GVX68"/>
      <c r="GVY68"/>
      <c r="GVZ68"/>
      <c r="GWA68"/>
      <c r="GWB68"/>
      <c r="GWC68"/>
      <c r="GWD68"/>
      <c r="GWE68"/>
      <c r="GWF68"/>
      <c r="GWG68"/>
      <c r="GWH68"/>
      <c r="GWI68"/>
      <c r="GWJ68"/>
      <c r="GWK68"/>
      <c r="GWL68"/>
      <c r="GWM68"/>
      <c r="GWN68"/>
      <c r="GWO68"/>
      <c r="GWP68"/>
      <c r="GWQ68"/>
      <c r="GWR68"/>
      <c r="GWS68"/>
      <c r="GWT68"/>
      <c r="GWU68"/>
      <c r="GWV68"/>
      <c r="GWW68"/>
      <c r="GWX68"/>
      <c r="GWY68"/>
      <c r="GWZ68"/>
      <c r="GXA68"/>
      <c r="GXB68"/>
      <c r="GXC68"/>
      <c r="GXD68"/>
      <c r="GXE68"/>
      <c r="GXF68"/>
      <c r="GXG68"/>
      <c r="GXH68"/>
      <c r="GXI68"/>
      <c r="GXJ68"/>
      <c r="GXK68"/>
      <c r="GXL68"/>
      <c r="GXM68"/>
      <c r="GXN68"/>
      <c r="GXO68"/>
      <c r="GXP68"/>
      <c r="GXQ68"/>
      <c r="GXR68"/>
      <c r="GXS68"/>
      <c r="GXT68"/>
      <c r="GXU68"/>
      <c r="GXV68"/>
      <c r="GXW68"/>
      <c r="GXX68"/>
      <c r="GXY68"/>
      <c r="GXZ68"/>
      <c r="GYA68"/>
      <c r="GYB68"/>
      <c r="GYC68"/>
      <c r="GYD68"/>
      <c r="GYE68"/>
      <c r="GYF68"/>
      <c r="GYG68"/>
      <c r="GYH68"/>
      <c r="GYI68"/>
      <c r="GYJ68"/>
      <c r="GYK68"/>
      <c r="GYL68"/>
      <c r="GYM68"/>
      <c r="GYN68"/>
      <c r="GYO68"/>
      <c r="GYP68"/>
      <c r="GYQ68"/>
      <c r="GYR68"/>
      <c r="GYS68"/>
      <c r="GYT68"/>
      <c r="GYU68"/>
      <c r="GYV68"/>
      <c r="GYW68"/>
      <c r="GYX68"/>
      <c r="GYY68"/>
      <c r="GYZ68"/>
      <c r="GZA68"/>
      <c r="GZB68"/>
      <c r="GZC68"/>
      <c r="GZD68"/>
      <c r="GZE68"/>
      <c r="GZF68"/>
      <c r="GZG68"/>
      <c r="GZH68"/>
      <c r="GZI68"/>
      <c r="GZJ68"/>
      <c r="GZK68"/>
      <c r="GZL68"/>
      <c r="GZM68"/>
      <c r="GZN68"/>
      <c r="GZO68"/>
      <c r="GZP68"/>
      <c r="GZQ68"/>
      <c r="GZR68"/>
      <c r="GZS68"/>
      <c r="GZT68"/>
      <c r="GZU68"/>
      <c r="GZV68"/>
      <c r="GZW68"/>
      <c r="GZX68"/>
      <c r="GZY68"/>
      <c r="GZZ68"/>
      <c r="HAA68"/>
      <c r="HAB68"/>
      <c r="HAC68"/>
      <c r="HAD68"/>
      <c r="HAE68"/>
      <c r="HAF68"/>
      <c r="HAG68"/>
      <c r="HAH68"/>
      <c r="HAI68"/>
      <c r="HAJ68"/>
      <c r="HAK68"/>
      <c r="HAL68"/>
      <c r="HAM68"/>
      <c r="HAN68"/>
      <c r="HAO68"/>
      <c r="HAP68"/>
      <c r="HAQ68"/>
      <c r="HAR68"/>
      <c r="HAS68"/>
      <c r="HAT68"/>
      <c r="HAU68"/>
      <c r="HAV68"/>
      <c r="HAW68"/>
      <c r="HAX68"/>
      <c r="HAY68"/>
      <c r="HAZ68"/>
      <c r="HBA68"/>
      <c r="HBB68"/>
      <c r="HBC68"/>
      <c r="HBD68"/>
      <c r="HBE68"/>
      <c r="HBF68"/>
      <c r="HBG68"/>
      <c r="HBH68"/>
      <c r="HBI68"/>
      <c r="HBJ68"/>
      <c r="HBK68"/>
      <c r="HBL68"/>
      <c r="HBM68"/>
      <c r="HBN68"/>
      <c r="HBO68"/>
      <c r="HBP68"/>
      <c r="HBQ68"/>
      <c r="HBR68"/>
      <c r="HBS68"/>
      <c r="HBT68"/>
      <c r="HBU68"/>
      <c r="HBV68"/>
      <c r="HBW68"/>
      <c r="HBX68"/>
      <c r="HBY68"/>
      <c r="HBZ68"/>
      <c r="HCA68"/>
      <c r="HCB68"/>
      <c r="HCC68"/>
      <c r="HCD68"/>
      <c r="HCE68"/>
      <c r="HCF68"/>
      <c r="HCG68"/>
      <c r="HCH68"/>
      <c r="HCI68"/>
      <c r="HCJ68"/>
      <c r="HCK68"/>
      <c r="HCL68"/>
      <c r="HCM68"/>
      <c r="HCN68"/>
      <c r="HCO68"/>
      <c r="HCP68"/>
      <c r="HCQ68"/>
      <c r="HCR68"/>
      <c r="HCS68"/>
      <c r="HCT68"/>
      <c r="HCU68"/>
      <c r="HCV68"/>
      <c r="HCW68"/>
      <c r="HCX68"/>
      <c r="HCY68"/>
      <c r="HCZ68"/>
      <c r="HDA68"/>
      <c r="HDB68"/>
      <c r="HDC68"/>
      <c r="HDD68"/>
      <c r="HDE68"/>
      <c r="HDF68"/>
      <c r="HDG68"/>
      <c r="HDH68"/>
      <c r="HDI68"/>
      <c r="HDJ68"/>
      <c r="HDK68"/>
      <c r="HDL68"/>
      <c r="HDM68"/>
      <c r="HDN68"/>
      <c r="HDO68"/>
      <c r="HDP68"/>
      <c r="HDQ68"/>
      <c r="HDR68"/>
      <c r="HDS68"/>
      <c r="HDT68"/>
      <c r="HDU68"/>
      <c r="HDV68"/>
      <c r="HDW68"/>
      <c r="HDX68"/>
      <c r="HDY68"/>
      <c r="HDZ68"/>
      <c r="HEA68"/>
      <c r="HEB68"/>
      <c r="HEC68"/>
      <c r="HED68"/>
      <c r="HEE68"/>
      <c r="HEF68"/>
      <c r="HEG68"/>
      <c r="HEH68"/>
      <c r="HEI68"/>
      <c r="HEJ68"/>
      <c r="HEK68"/>
      <c r="HEL68"/>
      <c r="HEM68"/>
      <c r="HEN68"/>
      <c r="HEO68"/>
      <c r="HEP68"/>
      <c r="HEQ68"/>
      <c r="HER68"/>
      <c r="HES68"/>
      <c r="HET68"/>
      <c r="HEU68"/>
      <c r="HEV68"/>
      <c r="HEW68"/>
      <c r="HEX68"/>
      <c r="HEY68"/>
      <c r="HEZ68"/>
      <c r="HFA68"/>
      <c r="HFB68"/>
      <c r="HFC68"/>
      <c r="HFD68"/>
      <c r="HFE68"/>
      <c r="HFF68"/>
      <c r="HFG68"/>
      <c r="HFH68"/>
      <c r="HFI68"/>
      <c r="HFJ68"/>
      <c r="HFK68"/>
      <c r="HFL68"/>
      <c r="HFM68"/>
      <c r="HFN68"/>
      <c r="HFO68"/>
      <c r="HFP68"/>
      <c r="HFQ68"/>
      <c r="HFR68"/>
      <c r="HFS68"/>
      <c r="HFT68"/>
      <c r="HFU68"/>
      <c r="HFV68"/>
      <c r="HFW68"/>
      <c r="HFX68"/>
      <c r="HFY68"/>
      <c r="HFZ68"/>
      <c r="HGA68"/>
      <c r="HGB68"/>
      <c r="HGC68"/>
      <c r="HGD68"/>
      <c r="HGE68"/>
      <c r="HGF68"/>
      <c r="HGG68"/>
      <c r="HGH68"/>
      <c r="HGI68"/>
      <c r="HGJ68"/>
      <c r="HGK68"/>
      <c r="HGL68"/>
      <c r="HGM68"/>
      <c r="HGN68"/>
      <c r="HGO68"/>
      <c r="HGP68"/>
      <c r="HGQ68"/>
      <c r="HGR68"/>
      <c r="HGS68"/>
      <c r="HGT68"/>
      <c r="HGU68"/>
      <c r="HGV68"/>
      <c r="HGW68"/>
      <c r="HGX68"/>
      <c r="HGY68"/>
      <c r="HGZ68"/>
      <c r="HHA68"/>
      <c r="HHB68"/>
      <c r="HHC68"/>
      <c r="HHD68"/>
      <c r="HHE68"/>
      <c r="HHF68"/>
      <c r="HHG68"/>
      <c r="HHH68"/>
      <c r="HHI68"/>
      <c r="HHJ68"/>
      <c r="HHK68"/>
      <c r="HHL68"/>
      <c r="HHM68"/>
      <c r="HHN68"/>
      <c r="HHO68"/>
      <c r="HHP68"/>
      <c r="HHQ68"/>
      <c r="HHR68"/>
      <c r="HHS68"/>
      <c r="HHT68"/>
      <c r="HHU68"/>
      <c r="HHV68"/>
      <c r="HHW68"/>
      <c r="HHX68"/>
      <c r="HHY68"/>
      <c r="HHZ68"/>
      <c r="HIA68"/>
      <c r="HIB68"/>
      <c r="HIC68"/>
      <c r="HID68"/>
      <c r="HIE68"/>
      <c r="HIF68"/>
      <c r="HIG68"/>
      <c r="HIH68"/>
      <c r="HII68"/>
      <c r="HIJ68"/>
      <c r="HIK68"/>
      <c r="HIL68"/>
      <c r="HIM68"/>
      <c r="HIN68"/>
      <c r="HIO68"/>
      <c r="HIP68"/>
      <c r="HIQ68"/>
      <c r="HIR68"/>
      <c r="HIS68"/>
      <c r="HIT68"/>
      <c r="HIU68"/>
      <c r="HIV68"/>
      <c r="HIW68"/>
      <c r="HIX68"/>
      <c r="HIY68"/>
      <c r="HIZ68"/>
      <c r="HJA68"/>
      <c r="HJB68"/>
      <c r="HJC68"/>
      <c r="HJD68"/>
      <c r="HJE68"/>
      <c r="HJF68"/>
      <c r="HJG68"/>
      <c r="HJH68"/>
      <c r="HJI68"/>
      <c r="HJJ68"/>
      <c r="HJK68"/>
      <c r="HJL68"/>
      <c r="HJM68"/>
      <c r="HJN68"/>
      <c r="HJO68"/>
      <c r="HJP68"/>
      <c r="HJQ68"/>
      <c r="HJR68"/>
      <c r="HJS68"/>
      <c r="HJT68"/>
      <c r="HJU68"/>
      <c r="HJV68"/>
      <c r="HJW68"/>
      <c r="HJX68"/>
      <c r="HJY68"/>
      <c r="HJZ68"/>
      <c r="HKA68"/>
      <c r="HKB68"/>
      <c r="HKC68"/>
      <c r="HKD68"/>
      <c r="HKE68"/>
      <c r="HKF68"/>
      <c r="HKG68"/>
      <c r="HKH68"/>
      <c r="HKI68"/>
      <c r="HKJ68"/>
      <c r="HKK68"/>
      <c r="HKL68"/>
      <c r="HKM68"/>
      <c r="HKN68"/>
      <c r="HKO68"/>
      <c r="HKP68"/>
      <c r="HKQ68"/>
      <c r="HKR68"/>
      <c r="HKS68"/>
      <c r="HKT68"/>
      <c r="HKU68"/>
      <c r="HKV68"/>
      <c r="HKW68"/>
      <c r="HKX68"/>
      <c r="HKY68"/>
      <c r="HKZ68"/>
      <c r="HLA68"/>
      <c r="HLB68"/>
      <c r="HLC68"/>
      <c r="HLD68"/>
      <c r="HLE68"/>
      <c r="HLF68"/>
      <c r="HLG68"/>
      <c r="HLH68"/>
      <c r="HLI68"/>
      <c r="HLJ68"/>
      <c r="HLK68"/>
      <c r="HLL68"/>
      <c r="HLM68"/>
      <c r="HLN68"/>
      <c r="HLO68"/>
      <c r="HLP68"/>
      <c r="HLQ68"/>
      <c r="HLR68"/>
      <c r="HLS68"/>
      <c r="HLT68"/>
      <c r="HLU68"/>
      <c r="HLV68"/>
      <c r="HLW68"/>
      <c r="HLX68"/>
      <c r="HLY68"/>
      <c r="HLZ68"/>
      <c r="HMA68"/>
      <c r="HMB68"/>
      <c r="HMC68"/>
      <c r="HMD68"/>
      <c r="HME68"/>
      <c r="HMF68"/>
      <c r="HMG68"/>
      <c r="HMH68"/>
      <c r="HMI68"/>
      <c r="HMJ68"/>
      <c r="HMK68"/>
      <c r="HML68"/>
      <c r="HMM68"/>
      <c r="HMN68"/>
      <c r="HMO68"/>
      <c r="HMP68"/>
      <c r="HMQ68"/>
      <c r="HMR68"/>
      <c r="HMS68"/>
      <c r="HMT68"/>
      <c r="HMU68"/>
      <c r="HMV68"/>
      <c r="HMW68"/>
      <c r="HMX68"/>
      <c r="HMY68"/>
      <c r="HMZ68"/>
      <c r="HNA68"/>
      <c r="HNB68"/>
      <c r="HNC68"/>
      <c r="HND68"/>
      <c r="HNE68"/>
      <c r="HNF68"/>
      <c r="HNG68"/>
      <c r="HNH68"/>
      <c r="HNI68"/>
      <c r="HNJ68"/>
      <c r="HNK68"/>
      <c r="HNL68"/>
      <c r="HNM68"/>
      <c r="HNN68"/>
      <c r="HNO68"/>
      <c r="HNP68"/>
      <c r="HNQ68"/>
      <c r="HNR68"/>
      <c r="HNS68"/>
      <c r="HNT68"/>
      <c r="HNU68"/>
      <c r="HNV68"/>
      <c r="HNW68"/>
      <c r="HNX68"/>
      <c r="HNY68"/>
      <c r="HNZ68"/>
      <c r="HOA68"/>
      <c r="HOB68"/>
      <c r="HOC68"/>
      <c r="HOD68"/>
      <c r="HOE68"/>
      <c r="HOF68"/>
      <c r="HOG68"/>
      <c r="HOH68"/>
      <c r="HOI68"/>
      <c r="HOJ68"/>
      <c r="HOK68"/>
      <c r="HOL68"/>
      <c r="HOM68"/>
      <c r="HON68"/>
      <c r="HOO68"/>
      <c r="HOP68"/>
      <c r="HOQ68"/>
      <c r="HOR68"/>
      <c r="HOS68"/>
      <c r="HOT68"/>
      <c r="HOU68"/>
      <c r="HOV68"/>
      <c r="HOW68"/>
      <c r="HOX68"/>
      <c r="HOY68"/>
      <c r="HOZ68"/>
      <c r="HPA68"/>
      <c r="HPB68"/>
      <c r="HPC68"/>
      <c r="HPD68"/>
      <c r="HPE68"/>
      <c r="HPF68"/>
      <c r="HPG68"/>
      <c r="HPH68"/>
      <c r="HPI68"/>
      <c r="HPJ68"/>
      <c r="HPK68"/>
      <c r="HPL68"/>
      <c r="HPM68"/>
      <c r="HPN68"/>
      <c r="HPO68"/>
      <c r="HPP68"/>
      <c r="HPQ68"/>
      <c r="HPR68"/>
      <c r="HPS68"/>
      <c r="HPT68"/>
      <c r="HPU68"/>
      <c r="HPV68"/>
      <c r="HPW68"/>
      <c r="HPX68"/>
      <c r="HPY68"/>
      <c r="HPZ68"/>
      <c r="HQA68"/>
      <c r="HQB68"/>
      <c r="HQC68"/>
      <c r="HQD68"/>
      <c r="HQE68"/>
      <c r="HQF68"/>
      <c r="HQG68"/>
      <c r="HQH68"/>
      <c r="HQI68"/>
      <c r="HQJ68"/>
      <c r="HQK68"/>
      <c r="HQL68"/>
      <c r="HQM68"/>
      <c r="HQN68"/>
      <c r="HQO68"/>
      <c r="HQP68"/>
      <c r="HQQ68"/>
      <c r="HQR68"/>
      <c r="HQS68"/>
      <c r="HQT68"/>
      <c r="HQU68"/>
      <c r="HQV68"/>
      <c r="HQW68"/>
      <c r="HQX68"/>
      <c r="HQY68"/>
      <c r="HQZ68"/>
      <c r="HRA68"/>
      <c r="HRB68"/>
      <c r="HRC68"/>
      <c r="HRD68"/>
      <c r="HRE68"/>
      <c r="HRF68"/>
      <c r="HRG68"/>
      <c r="HRH68"/>
      <c r="HRI68"/>
      <c r="HRJ68"/>
      <c r="HRK68"/>
      <c r="HRL68"/>
      <c r="HRM68"/>
      <c r="HRN68"/>
      <c r="HRO68"/>
      <c r="HRP68"/>
      <c r="HRQ68"/>
      <c r="HRR68"/>
      <c r="HRS68"/>
      <c r="HRT68"/>
      <c r="HRU68"/>
      <c r="HRV68"/>
      <c r="HRW68"/>
      <c r="HRX68"/>
      <c r="HRY68"/>
      <c r="HRZ68"/>
      <c r="HSA68"/>
      <c r="HSB68"/>
      <c r="HSC68"/>
      <c r="HSD68"/>
      <c r="HSE68"/>
      <c r="HSF68"/>
      <c r="HSG68"/>
      <c r="HSH68"/>
      <c r="HSI68"/>
      <c r="HSJ68"/>
      <c r="HSK68"/>
      <c r="HSL68"/>
      <c r="HSM68"/>
      <c r="HSN68"/>
      <c r="HSO68"/>
      <c r="HSP68"/>
      <c r="HSQ68"/>
      <c r="HSR68"/>
      <c r="HSS68"/>
      <c r="HST68"/>
      <c r="HSU68"/>
      <c r="HSV68"/>
      <c r="HSW68"/>
      <c r="HSX68"/>
      <c r="HSY68"/>
      <c r="HSZ68"/>
      <c r="HTA68"/>
      <c r="HTB68"/>
      <c r="HTC68"/>
      <c r="HTD68"/>
      <c r="HTE68"/>
      <c r="HTF68"/>
      <c r="HTG68"/>
      <c r="HTH68"/>
      <c r="HTI68"/>
      <c r="HTJ68"/>
      <c r="HTK68"/>
      <c r="HTL68"/>
      <c r="HTM68"/>
      <c r="HTN68"/>
      <c r="HTO68"/>
      <c r="HTP68"/>
      <c r="HTQ68"/>
      <c r="HTR68"/>
      <c r="HTS68"/>
      <c r="HTT68"/>
      <c r="HTU68"/>
      <c r="HTV68"/>
      <c r="HTW68"/>
      <c r="HTX68"/>
      <c r="HTY68"/>
      <c r="HTZ68"/>
      <c r="HUA68"/>
      <c r="HUB68"/>
      <c r="HUC68"/>
      <c r="HUD68"/>
      <c r="HUE68"/>
      <c r="HUF68"/>
      <c r="HUG68"/>
      <c r="HUH68"/>
      <c r="HUI68"/>
      <c r="HUJ68"/>
      <c r="HUK68"/>
      <c r="HUL68"/>
      <c r="HUM68"/>
      <c r="HUN68"/>
      <c r="HUO68"/>
      <c r="HUP68"/>
      <c r="HUQ68"/>
      <c r="HUR68"/>
      <c r="HUS68"/>
      <c r="HUT68"/>
      <c r="HUU68"/>
      <c r="HUV68"/>
      <c r="HUW68"/>
      <c r="HUX68"/>
      <c r="HUY68"/>
      <c r="HUZ68"/>
      <c r="HVA68"/>
      <c r="HVB68"/>
      <c r="HVC68"/>
      <c r="HVD68"/>
      <c r="HVE68"/>
      <c r="HVF68"/>
      <c r="HVG68"/>
      <c r="HVH68"/>
      <c r="HVI68"/>
      <c r="HVJ68"/>
      <c r="HVK68"/>
      <c r="HVL68"/>
      <c r="HVM68"/>
      <c r="HVN68"/>
      <c r="HVO68"/>
      <c r="HVP68"/>
      <c r="HVQ68"/>
      <c r="HVR68"/>
      <c r="HVS68"/>
      <c r="HVT68"/>
      <c r="HVU68"/>
      <c r="HVV68"/>
      <c r="HVW68"/>
      <c r="HVX68"/>
      <c r="HVY68"/>
      <c r="HVZ68"/>
      <c r="HWA68"/>
      <c r="HWB68"/>
      <c r="HWC68"/>
      <c r="HWD68"/>
      <c r="HWE68"/>
      <c r="HWF68"/>
      <c r="HWG68"/>
      <c r="HWH68"/>
      <c r="HWI68"/>
      <c r="HWJ68"/>
      <c r="HWK68"/>
      <c r="HWL68"/>
      <c r="HWM68"/>
      <c r="HWN68"/>
      <c r="HWO68"/>
      <c r="HWP68"/>
      <c r="HWQ68"/>
      <c r="HWR68"/>
      <c r="HWS68"/>
      <c r="HWT68"/>
      <c r="HWU68"/>
      <c r="HWV68"/>
      <c r="HWW68"/>
      <c r="HWX68"/>
      <c r="HWY68"/>
      <c r="HWZ68"/>
      <c r="HXA68"/>
      <c r="HXB68"/>
      <c r="HXC68"/>
      <c r="HXD68"/>
      <c r="HXE68"/>
      <c r="HXF68"/>
      <c r="HXG68"/>
      <c r="HXH68"/>
      <c r="HXI68"/>
      <c r="HXJ68"/>
      <c r="HXK68"/>
      <c r="HXL68"/>
      <c r="HXM68"/>
      <c r="HXN68"/>
      <c r="HXO68"/>
      <c r="HXP68"/>
      <c r="HXQ68"/>
      <c r="HXR68"/>
      <c r="HXS68"/>
      <c r="HXT68"/>
      <c r="HXU68"/>
      <c r="HXV68"/>
      <c r="HXW68"/>
      <c r="HXX68"/>
      <c r="HXY68"/>
      <c r="HXZ68"/>
      <c r="HYA68"/>
      <c r="HYB68"/>
      <c r="HYC68"/>
      <c r="HYD68"/>
      <c r="HYE68"/>
      <c r="HYF68"/>
      <c r="HYG68"/>
      <c r="HYH68"/>
      <c r="HYI68"/>
      <c r="HYJ68"/>
      <c r="HYK68"/>
      <c r="HYL68"/>
      <c r="HYM68"/>
      <c r="HYN68"/>
      <c r="HYO68"/>
      <c r="HYP68"/>
      <c r="HYQ68"/>
      <c r="HYR68"/>
      <c r="HYS68"/>
      <c r="HYT68"/>
      <c r="HYU68"/>
      <c r="HYV68"/>
      <c r="HYW68"/>
      <c r="HYX68"/>
      <c r="HYY68"/>
      <c r="HYZ68"/>
      <c r="HZA68"/>
      <c r="HZB68"/>
      <c r="HZC68"/>
      <c r="HZD68"/>
      <c r="HZE68"/>
      <c r="HZF68"/>
      <c r="HZG68"/>
      <c r="HZH68"/>
      <c r="HZI68"/>
      <c r="HZJ68"/>
      <c r="HZK68"/>
      <c r="HZL68"/>
      <c r="HZM68"/>
      <c r="HZN68"/>
      <c r="HZO68"/>
      <c r="HZP68"/>
      <c r="HZQ68"/>
      <c r="HZR68"/>
      <c r="HZS68"/>
      <c r="HZT68"/>
      <c r="HZU68"/>
      <c r="HZV68"/>
      <c r="HZW68"/>
      <c r="HZX68"/>
      <c r="HZY68"/>
      <c r="HZZ68"/>
      <c r="IAA68"/>
      <c r="IAB68"/>
      <c r="IAC68"/>
      <c r="IAD68"/>
      <c r="IAE68"/>
      <c r="IAF68"/>
      <c r="IAG68"/>
      <c r="IAH68"/>
      <c r="IAI68"/>
      <c r="IAJ68"/>
      <c r="IAK68"/>
      <c r="IAL68"/>
      <c r="IAM68"/>
      <c r="IAN68"/>
      <c r="IAO68"/>
      <c r="IAP68"/>
      <c r="IAQ68"/>
      <c r="IAR68"/>
      <c r="IAS68"/>
      <c r="IAT68"/>
      <c r="IAU68"/>
      <c r="IAV68"/>
      <c r="IAW68"/>
      <c r="IAX68"/>
      <c r="IAY68"/>
      <c r="IAZ68"/>
      <c r="IBA68"/>
      <c r="IBB68"/>
      <c r="IBC68"/>
      <c r="IBD68"/>
      <c r="IBE68"/>
      <c r="IBF68"/>
      <c r="IBG68"/>
      <c r="IBH68"/>
      <c r="IBI68"/>
      <c r="IBJ68"/>
      <c r="IBK68"/>
      <c r="IBL68"/>
      <c r="IBM68"/>
      <c r="IBN68"/>
      <c r="IBO68"/>
      <c r="IBP68"/>
      <c r="IBQ68"/>
      <c r="IBR68"/>
      <c r="IBS68"/>
      <c r="IBT68"/>
      <c r="IBU68"/>
      <c r="IBV68"/>
      <c r="IBW68"/>
      <c r="IBX68"/>
      <c r="IBY68"/>
      <c r="IBZ68"/>
      <c r="ICA68"/>
      <c r="ICB68"/>
      <c r="ICC68"/>
      <c r="ICD68"/>
      <c r="ICE68"/>
      <c r="ICF68"/>
      <c r="ICG68"/>
      <c r="ICH68"/>
      <c r="ICI68"/>
      <c r="ICJ68"/>
      <c r="ICK68"/>
      <c r="ICL68"/>
      <c r="ICM68"/>
      <c r="ICN68"/>
      <c r="ICO68"/>
      <c r="ICP68"/>
      <c r="ICQ68"/>
      <c r="ICR68"/>
      <c r="ICS68"/>
      <c r="ICT68"/>
      <c r="ICU68"/>
      <c r="ICV68"/>
      <c r="ICW68"/>
      <c r="ICX68"/>
      <c r="ICY68"/>
      <c r="ICZ68"/>
      <c r="IDA68"/>
      <c r="IDB68"/>
      <c r="IDC68"/>
      <c r="IDD68"/>
      <c r="IDE68"/>
      <c r="IDF68"/>
      <c r="IDG68"/>
      <c r="IDH68"/>
      <c r="IDI68"/>
      <c r="IDJ68"/>
      <c r="IDK68"/>
      <c r="IDL68"/>
      <c r="IDM68"/>
      <c r="IDN68"/>
      <c r="IDO68"/>
      <c r="IDP68"/>
      <c r="IDQ68"/>
      <c r="IDR68"/>
      <c r="IDS68"/>
      <c r="IDT68"/>
      <c r="IDU68"/>
      <c r="IDV68"/>
      <c r="IDW68"/>
      <c r="IDX68"/>
      <c r="IDY68"/>
      <c r="IDZ68"/>
      <c r="IEA68"/>
      <c r="IEB68"/>
      <c r="IEC68"/>
      <c r="IED68"/>
      <c r="IEE68"/>
      <c r="IEF68"/>
      <c r="IEG68"/>
      <c r="IEH68"/>
      <c r="IEI68"/>
      <c r="IEJ68"/>
      <c r="IEK68"/>
      <c r="IEL68"/>
      <c r="IEM68"/>
      <c r="IEN68"/>
      <c r="IEO68"/>
      <c r="IEP68"/>
      <c r="IEQ68"/>
      <c r="IER68"/>
      <c r="IES68"/>
      <c r="IET68"/>
      <c r="IEU68"/>
      <c r="IEV68"/>
      <c r="IEW68"/>
      <c r="IEX68"/>
      <c r="IEY68"/>
      <c r="IEZ68"/>
      <c r="IFA68"/>
      <c r="IFB68"/>
      <c r="IFC68"/>
      <c r="IFD68"/>
      <c r="IFE68"/>
      <c r="IFF68"/>
      <c r="IFG68"/>
      <c r="IFH68"/>
      <c r="IFI68"/>
      <c r="IFJ68"/>
      <c r="IFK68"/>
      <c r="IFL68"/>
      <c r="IFM68"/>
      <c r="IFN68"/>
      <c r="IFO68"/>
      <c r="IFP68"/>
      <c r="IFQ68"/>
      <c r="IFR68"/>
      <c r="IFS68"/>
      <c r="IFT68"/>
      <c r="IFU68"/>
      <c r="IFV68"/>
      <c r="IFW68"/>
      <c r="IFX68"/>
      <c r="IFY68"/>
      <c r="IFZ68"/>
      <c r="IGA68"/>
      <c r="IGB68"/>
      <c r="IGC68"/>
      <c r="IGD68"/>
      <c r="IGE68"/>
      <c r="IGF68"/>
      <c r="IGG68"/>
      <c r="IGH68"/>
      <c r="IGI68"/>
      <c r="IGJ68"/>
      <c r="IGK68"/>
      <c r="IGL68"/>
      <c r="IGM68"/>
      <c r="IGN68"/>
      <c r="IGO68"/>
      <c r="IGP68"/>
      <c r="IGQ68"/>
      <c r="IGR68"/>
      <c r="IGS68"/>
      <c r="IGT68"/>
      <c r="IGU68"/>
      <c r="IGV68"/>
      <c r="IGW68"/>
      <c r="IGX68"/>
      <c r="IGY68"/>
      <c r="IGZ68"/>
      <c r="IHA68"/>
      <c r="IHB68"/>
      <c r="IHC68"/>
      <c r="IHD68"/>
      <c r="IHE68"/>
      <c r="IHF68"/>
      <c r="IHG68"/>
      <c r="IHH68"/>
      <c r="IHI68"/>
      <c r="IHJ68"/>
      <c r="IHK68"/>
      <c r="IHL68"/>
      <c r="IHM68"/>
      <c r="IHN68"/>
      <c r="IHO68"/>
      <c r="IHP68"/>
      <c r="IHQ68"/>
      <c r="IHR68"/>
      <c r="IHS68"/>
      <c r="IHT68"/>
      <c r="IHU68"/>
      <c r="IHV68"/>
      <c r="IHW68"/>
      <c r="IHX68"/>
      <c r="IHY68"/>
      <c r="IHZ68"/>
      <c r="IIA68"/>
      <c r="IIB68"/>
      <c r="IIC68"/>
      <c r="IID68"/>
      <c r="IIE68"/>
      <c r="IIF68"/>
      <c r="IIG68"/>
      <c r="IIH68"/>
      <c r="III68"/>
      <c r="IIJ68"/>
      <c r="IIK68"/>
      <c r="IIL68"/>
      <c r="IIM68"/>
      <c r="IIN68"/>
      <c r="IIO68"/>
      <c r="IIP68"/>
      <c r="IIQ68"/>
      <c r="IIR68"/>
      <c r="IIS68"/>
      <c r="IIT68"/>
      <c r="IIU68"/>
      <c r="IIV68"/>
      <c r="IIW68"/>
      <c r="IIX68"/>
      <c r="IIY68"/>
      <c r="IIZ68"/>
      <c r="IJA68"/>
      <c r="IJB68"/>
      <c r="IJC68"/>
      <c r="IJD68"/>
      <c r="IJE68"/>
      <c r="IJF68"/>
      <c r="IJG68"/>
      <c r="IJH68"/>
      <c r="IJI68"/>
      <c r="IJJ68"/>
      <c r="IJK68"/>
      <c r="IJL68"/>
      <c r="IJM68"/>
      <c r="IJN68"/>
      <c r="IJO68"/>
      <c r="IJP68"/>
      <c r="IJQ68"/>
      <c r="IJR68"/>
      <c r="IJS68"/>
      <c r="IJT68"/>
      <c r="IJU68"/>
      <c r="IJV68"/>
      <c r="IJW68"/>
      <c r="IJX68"/>
      <c r="IJY68"/>
      <c r="IJZ68"/>
      <c r="IKA68"/>
      <c r="IKB68"/>
      <c r="IKC68"/>
      <c r="IKD68"/>
      <c r="IKE68"/>
      <c r="IKF68"/>
      <c r="IKG68"/>
      <c r="IKH68"/>
      <c r="IKI68"/>
      <c r="IKJ68"/>
      <c r="IKK68"/>
      <c r="IKL68"/>
      <c r="IKM68"/>
      <c r="IKN68"/>
      <c r="IKO68"/>
      <c r="IKP68"/>
      <c r="IKQ68"/>
      <c r="IKR68"/>
      <c r="IKS68"/>
      <c r="IKT68"/>
      <c r="IKU68"/>
      <c r="IKV68"/>
      <c r="IKW68"/>
      <c r="IKX68"/>
      <c r="IKY68"/>
      <c r="IKZ68"/>
      <c r="ILA68"/>
      <c r="ILB68"/>
      <c r="ILC68"/>
      <c r="ILD68"/>
      <c r="ILE68"/>
      <c r="ILF68"/>
      <c r="ILG68"/>
      <c r="ILH68"/>
      <c r="ILI68"/>
      <c r="ILJ68"/>
      <c r="ILK68"/>
      <c r="ILL68"/>
      <c r="ILM68"/>
      <c r="ILN68"/>
      <c r="ILO68"/>
      <c r="ILP68"/>
      <c r="ILQ68"/>
      <c r="ILR68"/>
      <c r="ILS68"/>
      <c r="ILT68"/>
      <c r="ILU68"/>
      <c r="ILV68"/>
      <c r="ILW68"/>
      <c r="ILX68"/>
      <c r="ILY68"/>
      <c r="ILZ68"/>
      <c r="IMA68"/>
      <c r="IMB68"/>
      <c r="IMC68"/>
      <c r="IMD68"/>
      <c r="IME68"/>
      <c r="IMF68"/>
      <c r="IMG68"/>
      <c r="IMH68"/>
      <c r="IMI68"/>
      <c r="IMJ68"/>
      <c r="IMK68"/>
      <c r="IML68"/>
      <c r="IMM68"/>
      <c r="IMN68"/>
      <c r="IMO68"/>
      <c r="IMP68"/>
      <c r="IMQ68"/>
      <c r="IMR68"/>
      <c r="IMS68"/>
      <c r="IMT68"/>
      <c r="IMU68"/>
      <c r="IMV68"/>
      <c r="IMW68"/>
      <c r="IMX68"/>
      <c r="IMY68"/>
      <c r="IMZ68"/>
      <c r="INA68"/>
      <c r="INB68"/>
      <c r="INC68"/>
      <c r="IND68"/>
      <c r="INE68"/>
      <c r="INF68"/>
      <c r="ING68"/>
      <c r="INH68"/>
      <c r="INI68"/>
      <c r="INJ68"/>
      <c r="INK68"/>
      <c r="INL68"/>
      <c r="INM68"/>
      <c r="INN68"/>
      <c r="INO68"/>
      <c r="INP68"/>
      <c r="INQ68"/>
      <c r="INR68"/>
      <c r="INS68"/>
      <c r="INT68"/>
      <c r="INU68"/>
      <c r="INV68"/>
      <c r="INW68"/>
      <c r="INX68"/>
      <c r="INY68"/>
      <c r="INZ68"/>
      <c r="IOA68"/>
      <c r="IOB68"/>
      <c r="IOC68"/>
      <c r="IOD68"/>
      <c r="IOE68"/>
      <c r="IOF68"/>
      <c r="IOG68"/>
      <c r="IOH68"/>
      <c r="IOI68"/>
      <c r="IOJ68"/>
      <c r="IOK68"/>
      <c r="IOL68"/>
      <c r="IOM68"/>
      <c r="ION68"/>
      <c r="IOO68"/>
      <c r="IOP68"/>
      <c r="IOQ68"/>
      <c r="IOR68"/>
      <c r="IOS68"/>
      <c r="IOT68"/>
      <c r="IOU68"/>
      <c r="IOV68"/>
      <c r="IOW68"/>
      <c r="IOX68"/>
      <c r="IOY68"/>
      <c r="IOZ68"/>
      <c r="IPA68"/>
      <c r="IPB68"/>
      <c r="IPC68"/>
      <c r="IPD68"/>
      <c r="IPE68"/>
      <c r="IPF68"/>
      <c r="IPG68"/>
      <c r="IPH68"/>
      <c r="IPI68"/>
      <c r="IPJ68"/>
      <c r="IPK68"/>
      <c r="IPL68"/>
      <c r="IPM68"/>
      <c r="IPN68"/>
      <c r="IPO68"/>
      <c r="IPP68"/>
      <c r="IPQ68"/>
      <c r="IPR68"/>
      <c r="IPS68"/>
      <c r="IPT68"/>
      <c r="IPU68"/>
      <c r="IPV68"/>
      <c r="IPW68"/>
      <c r="IPX68"/>
      <c r="IPY68"/>
      <c r="IPZ68"/>
      <c r="IQA68"/>
      <c r="IQB68"/>
      <c r="IQC68"/>
      <c r="IQD68"/>
      <c r="IQE68"/>
      <c r="IQF68"/>
      <c r="IQG68"/>
      <c r="IQH68"/>
      <c r="IQI68"/>
      <c r="IQJ68"/>
      <c r="IQK68"/>
      <c r="IQL68"/>
      <c r="IQM68"/>
      <c r="IQN68"/>
      <c r="IQO68"/>
      <c r="IQP68"/>
      <c r="IQQ68"/>
      <c r="IQR68"/>
      <c r="IQS68"/>
      <c r="IQT68"/>
      <c r="IQU68"/>
      <c r="IQV68"/>
      <c r="IQW68"/>
      <c r="IQX68"/>
      <c r="IQY68"/>
      <c r="IQZ68"/>
      <c r="IRA68"/>
      <c r="IRB68"/>
      <c r="IRC68"/>
      <c r="IRD68"/>
      <c r="IRE68"/>
      <c r="IRF68"/>
      <c r="IRG68"/>
      <c r="IRH68"/>
      <c r="IRI68"/>
      <c r="IRJ68"/>
      <c r="IRK68"/>
      <c r="IRL68"/>
      <c r="IRM68"/>
      <c r="IRN68"/>
      <c r="IRO68"/>
      <c r="IRP68"/>
      <c r="IRQ68"/>
      <c r="IRR68"/>
      <c r="IRS68"/>
      <c r="IRT68"/>
      <c r="IRU68"/>
      <c r="IRV68"/>
      <c r="IRW68"/>
      <c r="IRX68"/>
      <c r="IRY68"/>
      <c r="IRZ68"/>
      <c r="ISA68"/>
      <c r="ISB68"/>
      <c r="ISC68"/>
      <c r="ISD68"/>
      <c r="ISE68"/>
      <c r="ISF68"/>
      <c r="ISG68"/>
      <c r="ISH68"/>
      <c r="ISI68"/>
      <c r="ISJ68"/>
      <c r="ISK68"/>
      <c r="ISL68"/>
      <c r="ISM68"/>
      <c r="ISN68"/>
      <c r="ISO68"/>
      <c r="ISP68"/>
      <c r="ISQ68"/>
      <c r="ISR68"/>
      <c r="ISS68"/>
      <c r="IST68"/>
      <c r="ISU68"/>
      <c r="ISV68"/>
      <c r="ISW68"/>
      <c r="ISX68"/>
      <c r="ISY68"/>
      <c r="ISZ68"/>
      <c r="ITA68"/>
      <c r="ITB68"/>
      <c r="ITC68"/>
      <c r="ITD68"/>
      <c r="ITE68"/>
      <c r="ITF68"/>
      <c r="ITG68"/>
      <c r="ITH68"/>
      <c r="ITI68"/>
      <c r="ITJ68"/>
      <c r="ITK68"/>
      <c r="ITL68"/>
      <c r="ITM68"/>
      <c r="ITN68"/>
      <c r="ITO68"/>
      <c r="ITP68"/>
      <c r="ITQ68"/>
      <c r="ITR68"/>
      <c r="ITS68"/>
      <c r="ITT68"/>
      <c r="ITU68"/>
      <c r="ITV68"/>
      <c r="ITW68"/>
      <c r="ITX68"/>
      <c r="ITY68"/>
      <c r="ITZ68"/>
      <c r="IUA68"/>
      <c r="IUB68"/>
      <c r="IUC68"/>
      <c r="IUD68"/>
      <c r="IUE68"/>
      <c r="IUF68"/>
      <c r="IUG68"/>
      <c r="IUH68"/>
      <c r="IUI68"/>
      <c r="IUJ68"/>
      <c r="IUK68"/>
      <c r="IUL68"/>
      <c r="IUM68"/>
      <c r="IUN68"/>
      <c r="IUO68"/>
      <c r="IUP68"/>
      <c r="IUQ68"/>
      <c r="IUR68"/>
      <c r="IUS68"/>
      <c r="IUT68"/>
      <c r="IUU68"/>
      <c r="IUV68"/>
      <c r="IUW68"/>
      <c r="IUX68"/>
      <c r="IUY68"/>
      <c r="IUZ68"/>
      <c r="IVA68"/>
      <c r="IVB68"/>
      <c r="IVC68"/>
      <c r="IVD68"/>
      <c r="IVE68"/>
      <c r="IVF68"/>
      <c r="IVG68"/>
      <c r="IVH68"/>
      <c r="IVI68"/>
      <c r="IVJ68"/>
      <c r="IVK68"/>
      <c r="IVL68"/>
      <c r="IVM68"/>
      <c r="IVN68"/>
      <c r="IVO68"/>
      <c r="IVP68"/>
      <c r="IVQ68"/>
      <c r="IVR68"/>
      <c r="IVS68"/>
      <c r="IVT68"/>
      <c r="IVU68"/>
      <c r="IVV68"/>
      <c r="IVW68"/>
      <c r="IVX68"/>
      <c r="IVY68"/>
      <c r="IVZ68"/>
      <c r="IWA68"/>
      <c r="IWB68"/>
      <c r="IWC68"/>
      <c r="IWD68"/>
      <c r="IWE68"/>
      <c r="IWF68"/>
      <c r="IWG68"/>
      <c r="IWH68"/>
      <c r="IWI68"/>
      <c r="IWJ68"/>
      <c r="IWK68"/>
      <c r="IWL68"/>
      <c r="IWM68"/>
      <c r="IWN68"/>
      <c r="IWO68"/>
      <c r="IWP68"/>
      <c r="IWQ68"/>
      <c r="IWR68"/>
      <c r="IWS68"/>
      <c r="IWT68"/>
      <c r="IWU68"/>
      <c r="IWV68"/>
      <c r="IWW68"/>
      <c r="IWX68"/>
      <c r="IWY68"/>
      <c r="IWZ68"/>
      <c r="IXA68"/>
      <c r="IXB68"/>
      <c r="IXC68"/>
      <c r="IXD68"/>
      <c r="IXE68"/>
      <c r="IXF68"/>
      <c r="IXG68"/>
      <c r="IXH68"/>
      <c r="IXI68"/>
      <c r="IXJ68"/>
      <c r="IXK68"/>
      <c r="IXL68"/>
      <c r="IXM68"/>
      <c r="IXN68"/>
      <c r="IXO68"/>
      <c r="IXP68"/>
      <c r="IXQ68"/>
      <c r="IXR68"/>
      <c r="IXS68"/>
      <c r="IXT68"/>
      <c r="IXU68"/>
      <c r="IXV68"/>
      <c r="IXW68"/>
      <c r="IXX68"/>
      <c r="IXY68"/>
      <c r="IXZ68"/>
      <c r="IYA68"/>
      <c r="IYB68"/>
      <c r="IYC68"/>
      <c r="IYD68"/>
      <c r="IYE68"/>
      <c r="IYF68"/>
      <c r="IYG68"/>
      <c r="IYH68"/>
      <c r="IYI68"/>
      <c r="IYJ68"/>
      <c r="IYK68"/>
      <c r="IYL68"/>
      <c r="IYM68"/>
      <c r="IYN68"/>
      <c r="IYO68"/>
      <c r="IYP68"/>
      <c r="IYQ68"/>
      <c r="IYR68"/>
      <c r="IYS68"/>
      <c r="IYT68"/>
      <c r="IYU68"/>
      <c r="IYV68"/>
      <c r="IYW68"/>
      <c r="IYX68"/>
      <c r="IYY68"/>
      <c r="IYZ68"/>
      <c r="IZA68"/>
      <c r="IZB68"/>
      <c r="IZC68"/>
      <c r="IZD68"/>
      <c r="IZE68"/>
      <c r="IZF68"/>
      <c r="IZG68"/>
      <c r="IZH68"/>
      <c r="IZI68"/>
      <c r="IZJ68"/>
      <c r="IZK68"/>
      <c r="IZL68"/>
      <c r="IZM68"/>
      <c r="IZN68"/>
      <c r="IZO68"/>
      <c r="IZP68"/>
      <c r="IZQ68"/>
      <c r="IZR68"/>
      <c r="IZS68"/>
      <c r="IZT68"/>
      <c r="IZU68"/>
      <c r="IZV68"/>
      <c r="IZW68"/>
      <c r="IZX68"/>
      <c r="IZY68"/>
      <c r="IZZ68"/>
      <c r="JAA68"/>
      <c r="JAB68"/>
      <c r="JAC68"/>
      <c r="JAD68"/>
      <c r="JAE68"/>
      <c r="JAF68"/>
      <c r="JAG68"/>
      <c r="JAH68"/>
      <c r="JAI68"/>
      <c r="JAJ68"/>
      <c r="JAK68"/>
      <c r="JAL68"/>
      <c r="JAM68"/>
      <c r="JAN68"/>
      <c r="JAO68"/>
      <c r="JAP68"/>
      <c r="JAQ68"/>
      <c r="JAR68"/>
      <c r="JAS68"/>
      <c r="JAT68"/>
      <c r="JAU68"/>
      <c r="JAV68"/>
      <c r="JAW68"/>
      <c r="JAX68"/>
      <c r="JAY68"/>
      <c r="JAZ68"/>
      <c r="JBA68"/>
      <c r="JBB68"/>
      <c r="JBC68"/>
      <c r="JBD68"/>
      <c r="JBE68"/>
      <c r="JBF68"/>
      <c r="JBG68"/>
      <c r="JBH68"/>
      <c r="JBI68"/>
      <c r="JBJ68"/>
      <c r="JBK68"/>
      <c r="JBL68"/>
      <c r="JBM68"/>
      <c r="JBN68"/>
      <c r="JBO68"/>
      <c r="JBP68"/>
      <c r="JBQ68"/>
      <c r="JBR68"/>
      <c r="JBS68"/>
      <c r="JBT68"/>
      <c r="JBU68"/>
      <c r="JBV68"/>
      <c r="JBW68"/>
      <c r="JBX68"/>
      <c r="JBY68"/>
      <c r="JBZ68"/>
      <c r="JCA68"/>
      <c r="JCB68"/>
      <c r="JCC68"/>
      <c r="JCD68"/>
      <c r="JCE68"/>
      <c r="JCF68"/>
      <c r="JCG68"/>
      <c r="JCH68"/>
      <c r="JCI68"/>
      <c r="JCJ68"/>
      <c r="JCK68"/>
      <c r="JCL68"/>
      <c r="JCM68"/>
      <c r="JCN68"/>
      <c r="JCO68"/>
      <c r="JCP68"/>
      <c r="JCQ68"/>
      <c r="JCR68"/>
      <c r="JCS68"/>
      <c r="JCT68"/>
      <c r="JCU68"/>
      <c r="JCV68"/>
      <c r="JCW68"/>
      <c r="JCX68"/>
      <c r="JCY68"/>
      <c r="JCZ68"/>
      <c r="JDA68"/>
      <c r="JDB68"/>
      <c r="JDC68"/>
      <c r="JDD68"/>
      <c r="JDE68"/>
      <c r="JDF68"/>
      <c r="JDG68"/>
      <c r="JDH68"/>
      <c r="JDI68"/>
      <c r="JDJ68"/>
      <c r="JDK68"/>
      <c r="JDL68"/>
      <c r="JDM68"/>
      <c r="JDN68"/>
      <c r="JDO68"/>
      <c r="JDP68"/>
      <c r="JDQ68"/>
      <c r="JDR68"/>
      <c r="JDS68"/>
      <c r="JDT68"/>
      <c r="JDU68"/>
      <c r="JDV68"/>
      <c r="JDW68"/>
      <c r="JDX68"/>
      <c r="JDY68"/>
      <c r="JDZ68"/>
      <c r="JEA68"/>
      <c r="JEB68"/>
      <c r="JEC68"/>
      <c r="JED68"/>
      <c r="JEE68"/>
      <c r="JEF68"/>
      <c r="JEG68"/>
      <c r="JEH68"/>
      <c r="JEI68"/>
      <c r="JEJ68"/>
      <c r="JEK68"/>
      <c r="JEL68"/>
      <c r="JEM68"/>
      <c r="JEN68"/>
      <c r="JEO68"/>
      <c r="JEP68"/>
      <c r="JEQ68"/>
      <c r="JER68"/>
      <c r="JES68"/>
      <c r="JET68"/>
      <c r="JEU68"/>
      <c r="JEV68"/>
      <c r="JEW68"/>
      <c r="JEX68"/>
      <c r="JEY68"/>
      <c r="JEZ68"/>
      <c r="JFA68"/>
      <c r="JFB68"/>
      <c r="JFC68"/>
      <c r="JFD68"/>
      <c r="JFE68"/>
      <c r="JFF68"/>
      <c r="JFG68"/>
      <c r="JFH68"/>
      <c r="JFI68"/>
      <c r="JFJ68"/>
      <c r="JFK68"/>
      <c r="JFL68"/>
      <c r="JFM68"/>
      <c r="JFN68"/>
      <c r="JFO68"/>
      <c r="JFP68"/>
      <c r="JFQ68"/>
      <c r="JFR68"/>
      <c r="JFS68"/>
      <c r="JFT68"/>
      <c r="JFU68"/>
      <c r="JFV68"/>
      <c r="JFW68"/>
      <c r="JFX68"/>
      <c r="JFY68"/>
      <c r="JFZ68"/>
      <c r="JGA68"/>
      <c r="JGB68"/>
      <c r="JGC68"/>
      <c r="JGD68"/>
      <c r="JGE68"/>
      <c r="JGF68"/>
      <c r="JGG68"/>
      <c r="JGH68"/>
      <c r="JGI68"/>
      <c r="JGJ68"/>
      <c r="JGK68"/>
      <c r="JGL68"/>
      <c r="JGM68"/>
      <c r="JGN68"/>
      <c r="JGO68"/>
      <c r="JGP68"/>
      <c r="JGQ68"/>
      <c r="JGR68"/>
      <c r="JGS68"/>
      <c r="JGT68"/>
      <c r="JGU68"/>
      <c r="JGV68"/>
      <c r="JGW68"/>
      <c r="JGX68"/>
      <c r="JGY68"/>
      <c r="JGZ68"/>
      <c r="JHA68"/>
      <c r="JHB68"/>
      <c r="JHC68"/>
      <c r="JHD68"/>
      <c r="JHE68"/>
      <c r="JHF68"/>
      <c r="JHG68"/>
      <c r="JHH68"/>
      <c r="JHI68"/>
      <c r="JHJ68"/>
      <c r="JHK68"/>
      <c r="JHL68"/>
      <c r="JHM68"/>
      <c r="JHN68"/>
      <c r="JHO68"/>
      <c r="JHP68"/>
      <c r="JHQ68"/>
      <c r="JHR68"/>
      <c r="JHS68"/>
      <c r="JHT68"/>
      <c r="JHU68"/>
      <c r="JHV68"/>
      <c r="JHW68"/>
      <c r="JHX68"/>
      <c r="JHY68"/>
      <c r="JHZ68"/>
      <c r="JIA68"/>
      <c r="JIB68"/>
      <c r="JIC68"/>
      <c r="JID68"/>
      <c r="JIE68"/>
      <c r="JIF68"/>
      <c r="JIG68"/>
      <c r="JIH68"/>
      <c r="JII68"/>
      <c r="JIJ68"/>
      <c r="JIK68"/>
      <c r="JIL68"/>
      <c r="JIM68"/>
      <c r="JIN68"/>
      <c r="JIO68"/>
      <c r="JIP68"/>
      <c r="JIQ68"/>
      <c r="JIR68"/>
      <c r="JIS68"/>
      <c r="JIT68"/>
      <c r="JIU68"/>
      <c r="JIV68"/>
      <c r="JIW68"/>
      <c r="JIX68"/>
      <c r="JIY68"/>
      <c r="JIZ68"/>
      <c r="JJA68"/>
      <c r="JJB68"/>
      <c r="JJC68"/>
      <c r="JJD68"/>
      <c r="JJE68"/>
      <c r="JJF68"/>
      <c r="JJG68"/>
      <c r="JJH68"/>
      <c r="JJI68"/>
      <c r="JJJ68"/>
      <c r="JJK68"/>
      <c r="JJL68"/>
      <c r="JJM68"/>
      <c r="JJN68"/>
      <c r="JJO68"/>
      <c r="JJP68"/>
      <c r="JJQ68"/>
      <c r="JJR68"/>
      <c r="JJS68"/>
      <c r="JJT68"/>
      <c r="JJU68"/>
      <c r="JJV68"/>
      <c r="JJW68"/>
      <c r="JJX68"/>
      <c r="JJY68"/>
      <c r="JJZ68"/>
      <c r="JKA68"/>
      <c r="JKB68"/>
      <c r="JKC68"/>
      <c r="JKD68"/>
      <c r="JKE68"/>
      <c r="JKF68"/>
      <c r="JKG68"/>
      <c r="JKH68"/>
      <c r="JKI68"/>
      <c r="JKJ68"/>
      <c r="JKK68"/>
      <c r="JKL68"/>
      <c r="JKM68"/>
      <c r="JKN68"/>
      <c r="JKO68"/>
      <c r="JKP68"/>
      <c r="JKQ68"/>
      <c r="JKR68"/>
      <c r="JKS68"/>
      <c r="JKT68"/>
      <c r="JKU68"/>
      <c r="JKV68"/>
      <c r="JKW68"/>
      <c r="JKX68"/>
      <c r="JKY68"/>
      <c r="JKZ68"/>
      <c r="JLA68"/>
      <c r="JLB68"/>
      <c r="JLC68"/>
      <c r="JLD68"/>
      <c r="JLE68"/>
      <c r="JLF68"/>
      <c r="JLG68"/>
      <c r="JLH68"/>
      <c r="JLI68"/>
      <c r="JLJ68"/>
      <c r="JLK68"/>
      <c r="JLL68"/>
      <c r="JLM68"/>
      <c r="JLN68"/>
      <c r="JLO68"/>
      <c r="JLP68"/>
      <c r="JLQ68"/>
      <c r="JLR68"/>
      <c r="JLS68"/>
      <c r="JLT68"/>
      <c r="JLU68"/>
      <c r="JLV68"/>
      <c r="JLW68"/>
      <c r="JLX68"/>
      <c r="JLY68"/>
      <c r="JLZ68"/>
      <c r="JMA68"/>
      <c r="JMB68"/>
      <c r="JMC68"/>
      <c r="JMD68"/>
      <c r="JME68"/>
      <c r="JMF68"/>
      <c r="JMG68"/>
      <c r="JMH68"/>
      <c r="JMI68"/>
      <c r="JMJ68"/>
      <c r="JMK68"/>
      <c r="JML68"/>
      <c r="JMM68"/>
      <c r="JMN68"/>
      <c r="JMO68"/>
      <c r="JMP68"/>
      <c r="JMQ68"/>
      <c r="JMR68"/>
      <c r="JMS68"/>
      <c r="JMT68"/>
      <c r="JMU68"/>
      <c r="JMV68"/>
      <c r="JMW68"/>
      <c r="JMX68"/>
      <c r="JMY68"/>
      <c r="JMZ68"/>
      <c r="JNA68"/>
      <c r="JNB68"/>
      <c r="JNC68"/>
      <c r="JND68"/>
      <c r="JNE68"/>
      <c r="JNF68"/>
      <c r="JNG68"/>
      <c r="JNH68"/>
      <c r="JNI68"/>
      <c r="JNJ68"/>
      <c r="JNK68"/>
      <c r="JNL68"/>
      <c r="JNM68"/>
      <c r="JNN68"/>
      <c r="JNO68"/>
      <c r="JNP68"/>
      <c r="JNQ68"/>
      <c r="JNR68"/>
      <c r="JNS68"/>
      <c r="JNT68"/>
      <c r="JNU68"/>
      <c r="JNV68"/>
      <c r="JNW68"/>
      <c r="JNX68"/>
      <c r="JNY68"/>
      <c r="JNZ68"/>
      <c r="JOA68"/>
      <c r="JOB68"/>
      <c r="JOC68"/>
      <c r="JOD68"/>
      <c r="JOE68"/>
      <c r="JOF68"/>
      <c r="JOG68"/>
      <c r="JOH68"/>
      <c r="JOI68"/>
      <c r="JOJ68"/>
      <c r="JOK68"/>
      <c r="JOL68"/>
      <c r="JOM68"/>
      <c r="JON68"/>
      <c r="JOO68"/>
      <c r="JOP68"/>
      <c r="JOQ68"/>
      <c r="JOR68"/>
      <c r="JOS68"/>
      <c r="JOT68"/>
      <c r="JOU68"/>
      <c r="JOV68"/>
      <c r="JOW68"/>
      <c r="JOX68"/>
      <c r="JOY68"/>
      <c r="JOZ68"/>
      <c r="JPA68"/>
      <c r="JPB68"/>
      <c r="JPC68"/>
      <c r="JPD68"/>
      <c r="JPE68"/>
      <c r="JPF68"/>
      <c r="JPG68"/>
      <c r="JPH68"/>
      <c r="JPI68"/>
      <c r="JPJ68"/>
      <c r="JPK68"/>
      <c r="JPL68"/>
      <c r="JPM68"/>
      <c r="JPN68"/>
      <c r="JPO68"/>
      <c r="JPP68"/>
      <c r="JPQ68"/>
      <c r="JPR68"/>
      <c r="JPS68"/>
      <c r="JPT68"/>
      <c r="JPU68"/>
      <c r="JPV68"/>
      <c r="JPW68"/>
      <c r="JPX68"/>
      <c r="JPY68"/>
      <c r="JPZ68"/>
      <c r="JQA68"/>
      <c r="JQB68"/>
      <c r="JQC68"/>
      <c r="JQD68"/>
      <c r="JQE68"/>
      <c r="JQF68"/>
      <c r="JQG68"/>
      <c r="JQH68"/>
      <c r="JQI68"/>
      <c r="JQJ68"/>
      <c r="JQK68"/>
      <c r="JQL68"/>
      <c r="JQM68"/>
      <c r="JQN68"/>
      <c r="JQO68"/>
      <c r="JQP68"/>
      <c r="JQQ68"/>
      <c r="JQR68"/>
      <c r="JQS68"/>
      <c r="JQT68"/>
      <c r="JQU68"/>
      <c r="JQV68"/>
      <c r="JQW68"/>
      <c r="JQX68"/>
      <c r="JQY68"/>
      <c r="JQZ68"/>
      <c r="JRA68"/>
      <c r="JRB68"/>
      <c r="JRC68"/>
      <c r="JRD68"/>
      <c r="JRE68"/>
      <c r="JRF68"/>
      <c r="JRG68"/>
      <c r="JRH68"/>
      <c r="JRI68"/>
      <c r="JRJ68"/>
      <c r="JRK68"/>
      <c r="JRL68"/>
      <c r="JRM68"/>
      <c r="JRN68"/>
      <c r="JRO68"/>
      <c r="JRP68"/>
      <c r="JRQ68"/>
      <c r="JRR68"/>
      <c r="JRS68"/>
      <c r="JRT68"/>
      <c r="JRU68"/>
      <c r="JRV68"/>
      <c r="JRW68"/>
      <c r="JRX68"/>
      <c r="JRY68"/>
      <c r="JRZ68"/>
      <c r="JSA68"/>
      <c r="JSB68"/>
      <c r="JSC68"/>
      <c r="JSD68"/>
      <c r="JSE68"/>
      <c r="JSF68"/>
      <c r="JSG68"/>
      <c r="JSH68"/>
      <c r="JSI68"/>
      <c r="JSJ68"/>
      <c r="JSK68"/>
      <c r="JSL68"/>
      <c r="JSM68"/>
      <c r="JSN68"/>
      <c r="JSO68"/>
      <c r="JSP68"/>
      <c r="JSQ68"/>
      <c r="JSR68"/>
      <c r="JSS68"/>
      <c r="JST68"/>
      <c r="JSU68"/>
      <c r="JSV68"/>
      <c r="JSW68"/>
      <c r="JSX68"/>
      <c r="JSY68"/>
      <c r="JSZ68"/>
      <c r="JTA68"/>
      <c r="JTB68"/>
      <c r="JTC68"/>
      <c r="JTD68"/>
      <c r="JTE68"/>
      <c r="JTF68"/>
      <c r="JTG68"/>
      <c r="JTH68"/>
      <c r="JTI68"/>
      <c r="JTJ68"/>
      <c r="JTK68"/>
      <c r="JTL68"/>
      <c r="JTM68"/>
      <c r="JTN68"/>
      <c r="JTO68"/>
      <c r="JTP68"/>
      <c r="JTQ68"/>
      <c r="JTR68"/>
      <c r="JTS68"/>
      <c r="JTT68"/>
      <c r="JTU68"/>
      <c r="JTV68"/>
      <c r="JTW68"/>
      <c r="JTX68"/>
      <c r="JTY68"/>
      <c r="JTZ68"/>
      <c r="JUA68"/>
      <c r="JUB68"/>
      <c r="JUC68"/>
      <c r="JUD68"/>
      <c r="JUE68"/>
      <c r="JUF68"/>
      <c r="JUG68"/>
      <c r="JUH68"/>
      <c r="JUI68"/>
      <c r="JUJ68"/>
      <c r="JUK68"/>
      <c r="JUL68"/>
      <c r="JUM68"/>
      <c r="JUN68"/>
      <c r="JUO68"/>
      <c r="JUP68"/>
      <c r="JUQ68"/>
      <c r="JUR68"/>
      <c r="JUS68"/>
      <c r="JUT68"/>
      <c r="JUU68"/>
      <c r="JUV68"/>
      <c r="JUW68"/>
      <c r="JUX68"/>
      <c r="JUY68"/>
      <c r="JUZ68"/>
      <c r="JVA68"/>
      <c r="JVB68"/>
      <c r="JVC68"/>
      <c r="JVD68"/>
      <c r="JVE68"/>
      <c r="JVF68"/>
      <c r="JVG68"/>
      <c r="JVH68"/>
      <c r="JVI68"/>
      <c r="JVJ68"/>
      <c r="JVK68"/>
      <c r="JVL68"/>
      <c r="JVM68"/>
      <c r="JVN68"/>
      <c r="JVO68"/>
      <c r="JVP68"/>
      <c r="JVQ68"/>
      <c r="JVR68"/>
      <c r="JVS68"/>
      <c r="JVT68"/>
      <c r="JVU68"/>
      <c r="JVV68"/>
      <c r="JVW68"/>
      <c r="JVX68"/>
      <c r="JVY68"/>
      <c r="JVZ68"/>
      <c r="JWA68"/>
      <c r="JWB68"/>
      <c r="JWC68"/>
      <c r="JWD68"/>
      <c r="JWE68"/>
      <c r="JWF68"/>
      <c r="JWG68"/>
      <c r="JWH68"/>
      <c r="JWI68"/>
      <c r="JWJ68"/>
      <c r="JWK68"/>
      <c r="JWL68"/>
      <c r="JWM68"/>
      <c r="JWN68"/>
      <c r="JWO68"/>
      <c r="JWP68"/>
      <c r="JWQ68"/>
      <c r="JWR68"/>
      <c r="JWS68"/>
      <c r="JWT68"/>
      <c r="JWU68"/>
      <c r="JWV68"/>
      <c r="JWW68"/>
      <c r="JWX68"/>
      <c r="JWY68"/>
      <c r="JWZ68"/>
      <c r="JXA68"/>
      <c r="JXB68"/>
      <c r="JXC68"/>
      <c r="JXD68"/>
      <c r="JXE68"/>
      <c r="JXF68"/>
      <c r="JXG68"/>
      <c r="JXH68"/>
      <c r="JXI68"/>
      <c r="JXJ68"/>
      <c r="JXK68"/>
      <c r="JXL68"/>
      <c r="JXM68"/>
      <c r="JXN68"/>
      <c r="JXO68"/>
      <c r="JXP68"/>
      <c r="JXQ68"/>
      <c r="JXR68"/>
      <c r="JXS68"/>
      <c r="JXT68"/>
      <c r="JXU68"/>
      <c r="JXV68"/>
      <c r="JXW68"/>
      <c r="JXX68"/>
      <c r="JXY68"/>
      <c r="JXZ68"/>
      <c r="JYA68"/>
      <c r="JYB68"/>
      <c r="JYC68"/>
      <c r="JYD68"/>
      <c r="JYE68"/>
      <c r="JYF68"/>
      <c r="JYG68"/>
      <c r="JYH68"/>
      <c r="JYI68"/>
      <c r="JYJ68"/>
      <c r="JYK68"/>
      <c r="JYL68"/>
      <c r="JYM68"/>
      <c r="JYN68"/>
      <c r="JYO68"/>
      <c r="JYP68"/>
      <c r="JYQ68"/>
      <c r="JYR68"/>
      <c r="JYS68"/>
      <c r="JYT68"/>
      <c r="JYU68"/>
      <c r="JYV68"/>
      <c r="JYW68"/>
      <c r="JYX68"/>
      <c r="JYY68"/>
      <c r="JYZ68"/>
      <c r="JZA68"/>
      <c r="JZB68"/>
      <c r="JZC68"/>
      <c r="JZD68"/>
      <c r="JZE68"/>
      <c r="JZF68"/>
      <c r="JZG68"/>
      <c r="JZH68"/>
      <c r="JZI68"/>
      <c r="JZJ68"/>
      <c r="JZK68"/>
      <c r="JZL68"/>
      <c r="JZM68"/>
      <c r="JZN68"/>
      <c r="JZO68"/>
      <c r="JZP68"/>
      <c r="JZQ68"/>
      <c r="JZR68"/>
      <c r="JZS68"/>
      <c r="JZT68"/>
      <c r="JZU68"/>
      <c r="JZV68"/>
      <c r="JZW68"/>
      <c r="JZX68"/>
      <c r="JZY68"/>
      <c r="JZZ68"/>
      <c r="KAA68"/>
      <c r="KAB68"/>
      <c r="KAC68"/>
      <c r="KAD68"/>
      <c r="KAE68"/>
      <c r="KAF68"/>
      <c r="KAG68"/>
      <c r="KAH68"/>
      <c r="KAI68"/>
      <c r="KAJ68"/>
      <c r="KAK68"/>
      <c r="KAL68"/>
      <c r="KAM68"/>
      <c r="KAN68"/>
      <c r="KAO68"/>
      <c r="KAP68"/>
      <c r="KAQ68"/>
      <c r="KAR68"/>
      <c r="KAS68"/>
      <c r="KAT68"/>
      <c r="KAU68"/>
      <c r="KAV68"/>
      <c r="KAW68"/>
      <c r="KAX68"/>
      <c r="KAY68"/>
      <c r="KAZ68"/>
      <c r="KBA68"/>
      <c r="KBB68"/>
      <c r="KBC68"/>
      <c r="KBD68"/>
      <c r="KBE68"/>
      <c r="KBF68"/>
      <c r="KBG68"/>
      <c r="KBH68"/>
      <c r="KBI68"/>
      <c r="KBJ68"/>
      <c r="KBK68"/>
      <c r="KBL68"/>
      <c r="KBM68"/>
      <c r="KBN68"/>
      <c r="KBO68"/>
      <c r="KBP68"/>
      <c r="KBQ68"/>
      <c r="KBR68"/>
      <c r="KBS68"/>
      <c r="KBT68"/>
      <c r="KBU68"/>
      <c r="KBV68"/>
      <c r="KBW68"/>
      <c r="KBX68"/>
      <c r="KBY68"/>
      <c r="KBZ68"/>
      <c r="KCA68"/>
      <c r="KCB68"/>
      <c r="KCC68"/>
      <c r="KCD68"/>
      <c r="KCE68"/>
      <c r="KCF68"/>
      <c r="KCG68"/>
      <c r="KCH68"/>
      <c r="KCI68"/>
      <c r="KCJ68"/>
      <c r="KCK68"/>
      <c r="KCL68"/>
      <c r="KCM68"/>
      <c r="KCN68"/>
      <c r="KCO68"/>
      <c r="KCP68"/>
      <c r="KCQ68"/>
      <c r="KCR68"/>
      <c r="KCS68"/>
      <c r="KCT68"/>
      <c r="KCU68"/>
      <c r="KCV68"/>
      <c r="KCW68"/>
      <c r="KCX68"/>
      <c r="KCY68"/>
      <c r="KCZ68"/>
      <c r="KDA68"/>
      <c r="KDB68"/>
      <c r="KDC68"/>
      <c r="KDD68"/>
      <c r="KDE68"/>
      <c r="KDF68"/>
      <c r="KDG68"/>
      <c r="KDH68"/>
      <c r="KDI68"/>
      <c r="KDJ68"/>
      <c r="KDK68"/>
      <c r="KDL68"/>
      <c r="KDM68"/>
      <c r="KDN68"/>
      <c r="KDO68"/>
      <c r="KDP68"/>
      <c r="KDQ68"/>
      <c r="KDR68"/>
      <c r="KDS68"/>
      <c r="KDT68"/>
      <c r="KDU68"/>
      <c r="KDV68"/>
      <c r="KDW68"/>
      <c r="KDX68"/>
      <c r="KDY68"/>
      <c r="KDZ68"/>
      <c r="KEA68"/>
      <c r="KEB68"/>
      <c r="KEC68"/>
      <c r="KED68"/>
      <c r="KEE68"/>
      <c r="KEF68"/>
      <c r="KEG68"/>
      <c r="KEH68"/>
      <c r="KEI68"/>
      <c r="KEJ68"/>
      <c r="KEK68"/>
      <c r="KEL68"/>
      <c r="KEM68"/>
      <c r="KEN68"/>
      <c r="KEO68"/>
      <c r="KEP68"/>
      <c r="KEQ68"/>
      <c r="KER68"/>
      <c r="KES68"/>
      <c r="KET68"/>
      <c r="KEU68"/>
      <c r="KEV68"/>
      <c r="KEW68"/>
      <c r="KEX68"/>
      <c r="KEY68"/>
      <c r="KEZ68"/>
      <c r="KFA68"/>
      <c r="KFB68"/>
      <c r="KFC68"/>
      <c r="KFD68"/>
      <c r="KFE68"/>
      <c r="KFF68"/>
      <c r="KFG68"/>
      <c r="KFH68"/>
      <c r="KFI68"/>
      <c r="KFJ68"/>
      <c r="KFK68"/>
      <c r="KFL68"/>
      <c r="KFM68"/>
      <c r="KFN68"/>
      <c r="KFO68"/>
      <c r="KFP68"/>
      <c r="KFQ68"/>
      <c r="KFR68"/>
      <c r="KFS68"/>
      <c r="KFT68"/>
      <c r="KFU68"/>
      <c r="KFV68"/>
      <c r="KFW68"/>
      <c r="KFX68"/>
      <c r="KFY68"/>
      <c r="KFZ68"/>
      <c r="KGA68"/>
      <c r="KGB68"/>
      <c r="KGC68"/>
      <c r="KGD68"/>
      <c r="KGE68"/>
      <c r="KGF68"/>
      <c r="KGG68"/>
      <c r="KGH68"/>
      <c r="KGI68"/>
      <c r="KGJ68"/>
      <c r="KGK68"/>
      <c r="KGL68"/>
      <c r="KGM68"/>
      <c r="KGN68"/>
      <c r="KGO68"/>
      <c r="KGP68"/>
      <c r="KGQ68"/>
      <c r="KGR68"/>
      <c r="KGS68"/>
      <c r="KGT68"/>
      <c r="KGU68"/>
      <c r="KGV68"/>
      <c r="KGW68"/>
      <c r="KGX68"/>
      <c r="KGY68"/>
      <c r="KGZ68"/>
      <c r="KHA68"/>
      <c r="KHB68"/>
      <c r="KHC68"/>
      <c r="KHD68"/>
      <c r="KHE68"/>
      <c r="KHF68"/>
      <c r="KHG68"/>
      <c r="KHH68"/>
      <c r="KHI68"/>
      <c r="KHJ68"/>
      <c r="KHK68"/>
      <c r="KHL68"/>
      <c r="KHM68"/>
      <c r="KHN68"/>
      <c r="KHO68"/>
      <c r="KHP68"/>
      <c r="KHQ68"/>
      <c r="KHR68"/>
      <c r="KHS68"/>
      <c r="KHT68"/>
      <c r="KHU68"/>
      <c r="KHV68"/>
      <c r="KHW68"/>
      <c r="KHX68"/>
      <c r="KHY68"/>
      <c r="KHZ68"/>
      <c r="KIA68"/>
      <c r="KIB68"/>
      <c r="KIC68"/>
      <c r="KID68"/>
      <c r="KIE68"/>
      <c r="KIF68"/>
      <c r="KIG68"/>
      <c r="KIH68"/>
      <c r="KII68"/>
      <c r="KIJ68"/>
      <c r="KIK68"/>
      <c r="KIL68"/>
      <c r="KIM68"/>
      <c r="KIN68"/>
      <c r="KIO68"/>
      <c r="KIP68"/>
      <c r="KIQ68"/>
      <c r="KIR68"/>
      <c r="KIS68"/>
      <c r="KIT68"/>
      <c r="KIU68"/>
      <c r="KIV68"/>
      <c r="KIW68"/>
      <c r="KIX68"/>
      <c r="KIY68"/>
      <c r="KIZ68"/>
      <c r="KJA68"/>
      <c r="KJB68"/>
      <c r="KJC68"/>
      <c r="KJD68"/>
      <c r="KJE68"/>
      <c r="KJF68"/>
      <c r="KJG68"/>
      <c r="KJH68"/>
      <c r="KJI68"/>
      <c r="KJJ68"/>
      <c r="KJK68"/>
      <c r="KJL68"/>
      <c r="KJM68"/>
      <c r="KJN68"/>
      <c r="KJO68"/>
      <c r="KJP68"/>
      <c r="KJQ68"/>
      <c r="KJR68"/>
      <c r="KJS68"/>
      <c r="KJT68"/>
      <c r="KJU68"/>
      <c r="KJV68"/>
      <c r="KJW68"/>
      <c r="KJX68"/>
      <c r="KJY68"/>
      <c r="KJZ68"/>
      <c r="KKA68"/>
      <c r="KKB68"/>
      <c r="KKC68"/>
      <c r="KKD68"/>
      <c r="KKE68"/>
      <c r="KKF68"/>
      <c r="KKG68"/>
      <c r="KKH68"/>
      <c r="KKI68"/>
      <c r="KKJ68"/>
      <c r="KKK68"/>
      <c r="KKL68"/>
      <c r="KKM68"/>
      <c r="KKN68"/>
      <c r="KKO68"/>
      <c r="KKP68"/>
      <c r="KKQ68"/>
      <c r="KKR68"/>
      <c r="KKS68"/>
      <c r="KKT68"/>
      <c r="KKU68"/>
      <c r="KKV68"/>
      <c r="KKW68"/>
      <c r="KKX68"/>
      <c r="KKY68"/>
      <c r="KKZ68"/>
      <c r="KLA68"/>
      <c r="KLB68"/>
      <c r="KLC68"/>
      <c r="KLD68"/>
      <c r="KLE68"/>
      <c r="KLF68"/>
      <c r="KLG68"/>
      <c r="KLH68"/>
      <c r="KLI68"/>
      <c r="KLJ68"/>
      <c r="KLK68"/>
      <c r="KLL68"/>
      <c r="KLM68"/>
      <c r="KLN68"/>
      <c r="KLO68"/>
      <c r="KLP68"/>
      <c r="KLQ68"/>
      <c r="KLR68"/>
      <c r="KLS68"/>
      <c r="KLT68"/>
      <c r="KLU68"/>
      <c r="KLV68"/>
      <c r="KLW68"/>
      <c r="KLX68"/>
      <c r="KLY68"/>
      <c r="KLZ68"/>
      <c r="KMA68"/>
      <c r="KMB68"/>
      <c r="KMC68"/>
      <c r="KMD68"/>
      <c r="KME68"/>
      <c r="KMF68"/>
      <c r="KMG68"/>
      <c r="KMH68"/>
      <c r="KMI68"/>
      <c r="KMJ68"/>
      <c r="KMK68"/>
      <c r="KML68"/>
      <c r="KMM68"/>
      <c r="KMN68"/>
      <c r="KMO68"/>
      <c r="KMP68"/>
      <c r="KMQ68"/>
      <c r="KMR68"/>
      <c r="KMS68"/>
      <c r="KMT68"/>
      <c r="KMU68"/>
      <c r="KMV68"/>
      <c r="KMW68"/>
      <c r="KMX68"/>
      <c r="KMY68"/>
      <c r="KMZ68"/>
      <c r="KNA68"/>
      <c r="KNB68"/>
      <c r="KNC68"/>
      <c r="KND68"/>
      <c r="KNE68"/>
      <c r="KNF68"/>
      <c r="KNG68"/>
      <c r="KNH68"/>
      <c r="KNI68"/>
      <c r="KNJ68"/>
      <c r="KNK68"/>
      <c r="KNL68"/>
      <c r="KNM68"/>
      <c r="KNN68"/>
      <c r="KNO68"/>
      <c r="KNP68"/>
      <c r="KNQ68"/>
      <c r="KNR68"/>
      <c r="KNS68"/>
      <c r="KNT68"/>
      <c r="KNU68"/>
      <c r="KNV68"/>
      <c r="KNW68"/>
      <c r="KNX68"/>
      <c r="KNY68"/>
      <c r="KNZ68"/>
      <c r="KOA68"/>
      <c r="KOB68"/>
      <c r="KOC68"/>
      <c r="KOD68"/>
      <c r="KOE68"/>
      <c r="KOF68"/>
      <c r="KOG68"/>
      <c r="KOH68"/>
      <c r="KOI68"/>
      <c r="KOJ68"/>
      <c r="KOK68"/>
      <c r="KOL68"/>
      <c r="KOM68"/>
      <c r="KON68"/>
      <c r="KOO68"/>
      <c r="KOP68"/>
      <c r="KOQ68"/>
      <c r="KOR68"/>
      <c r="KOS68"/>
      <c r="KOT68"/>
      <c r="KOU68"/>
      <c r="KOV68"/>
      <c r="KOW68"/>
      <c r="KOX68"/>
      <c r="KOY68"/>
      <c r="KOZ68"/>
      <c r="KPA68"/>
      <c r="KPB68"/>
      <c r="KPC68"/>
      <c r="KPD68"/>
      <c r="KPE68"/>
      <c r="KPF68"/>
      <c r="KPG68"/>
      <c r="KPH68"/>
      <c r="KPI68"/>
      <c r="KPJ68"/>
      <c r="KPK68"/>
      <c r="KPL68"/>
      <c r="KPM68"/>
      <c r="KPN68"/>
      <c r="KPO68"/>
      <c r="KPP68"/>
      <c r="KPQ68"/>
      <c r="KPR68"/>
      <c r="KPS68"/>
      <c r="KPT68"/>
      <c r="KPU68"/>
      <c r="KPV68"/>
      <c r="KPW68"/>
      <c r="KPX68"/>
      <c r="KPY68"/>
      <c r="KPZ68"/>
      <c r="KQA68"/>
      <c r="KQB68"/>
      <c r="KQC68"/>
      <c r="KQD68"/>
      <c r="KQE68"/>
      <c r="KQF68"/>
      <c r="KQG68"/>
      <c r="KQH68"/>
      <c r="KQI68"/>
      <c r="KQJ68"/>
      <c r="KQK68"/>
      <c r="KQL68"/>
      <c r="KQM68"/>
      <c r="KQN68"/>
      <c r="KQO68"/>
      <c r="KQP68"/>
      <c r="KQQ68"/>
      <c r="KQR68"/>
      <c r="KQS68"/>
      <c r="KQT68"/>
      <c r="KQU68"/>
      <c r="KQV68"/>
      <c r="KQW68"/>
      <c r="KQX68"/>
      <c r="KQY68"/>
      <c r="KQZ68"/>
      <c r="KRA68"/>
      <c r="KRB68"/>
      <c r="KRC68"/>
      <c r="KRD68"/>
      <c r="KRE68"/>
      <c r="KRF68"/>
      <c r="KRG68"/>
      <c r="KRH68"/>
      <c r="KRI68"/>
      <c r="KRJ68"/>
      <c r="KRK68"/>
      <c r="KRL68"/>
      <c r="KRM68"/>
      <c r="KRN68"/>
      <c r="KRO68"/>
      <c r="KRP68"/>
      <c r="KRQ68"/>
      <c r="KRR68"/>
      <c r="KRS68"/>
      <c r="KRT68"/>
      <c r="KRU68"/>
      <c r="KRV68"/>
      <c r="KRW68"/>
      <c r="KRX68"/>
      <c r="KRY68"/>
      <c r="KRZ68"/>
      <c r="KSA68"/>
      <c r="KSB68"/>
      <c r="KSC68"/>
      <c r="KSD68"/>
      <c r="KSE68"/>
      <c r="KSF68"/>
      <c r="KSG68"/>
      <c r="KSH68"/>
      <c r="KSI68"/>
      <c r="KSJ68"/>
      <c r="KSK68"/>
      <c r="KSL68"/>
      <c r="KSM68"/>
      <c r="KSN68"/>
      <c r="KSO68"/>
      <c r="KSP68"/>
      <c r="KSQ68"/>
      <c r="KSR68"/>
      <c r="KSS68"/>
      <c r="KST68"/>
      <c r="KSU68"/>
      <c r="KSV68"/>
      <c r="KSW68"/>
      <c r="KSX68"/>
      <c r="KSY68"/>
      <c r="KSZ68"/>
      <c r="KTA68"/>
      <c r="KTB68"/>
      <c r="KTC68"/>
      <c r="KTD68"/>
      <c r="KTE68"/>
      <c r="KTF68"/>
      <c r="KTG68"/>
      <c r="KTH68"/>
      <c r="KTI68"/>
      <c r="KTJ68"/>
      <c r="KTK68"/>
      <c r="KTL68"/>
      <c r="KTM68"/>
      <c r="KTN68"/>
      <c r="KTO68"/>
      <c r="KTP68"/>
      <c r="KTQ68"/>
      <c r="KTR68"/>
      <c r="KTS68"/>
      <c r="KTT68"/>
      <c r="KTU68"/>
      <c r="KTV68"/>
      <c r="KTW68"/>
      <c r="KTX68"/>
      <c r="KTY68"/>
      <c r="KTZ68"/>
      <c r="KUA68"/>
      <c r="KUB68"/>
      <c r="KUC68"/>
      <c r="KUD68"/>
      <c r="KUE68"/>
      <c r="KUF68"/>
      <c r="KUG68"/>
      <c r="KUH68"/>
      <c r="KUI68"/>
      <c r="KUJ68"/>
      <c r="KUK68"/>
      <c r="KUL68"/>
      <c r="KUM68"/>
      <c r="KUN68"/>
      <c r="KUO68"/>
      <c r="KUP68"/>
      <c r="KUQ68"/>
      <c r="KUR68"/>
      <c r="KUS68"/>
      <c r="KUT68"/>
      <c r="KUU68"/>
      <c r="KUV68"/>
      <c r="KUW68"/>
      <c r="KUX68"/>
      <c r="KUY68"/>
      <c r="KUZ68"/>
      <c r="KVA68"/>
      <c r="KVB68"/>
      <c r="KVC68"/>
      <c r="KVD68"/>
      <c r="KVE68"/>
      <c r="KVF68"/>
      <c r="KVG68"/>
      <c r="KVH68"/>
      <c r="KVI68"/>
      <c r="KVJ68"/>
      <c r="KVK68"/>
      <c r="KVL68"/>
      <c r="KVM68"/>
      <c r="KVN68"/>
      <c r="KVO68"/>
      <c r="KVP68"/>
      <c r="KVQ68"/>
      <c r="KVR68"/>
      <c r="KVS68"/>
      <c r="KVT68"/>
      <c r="KVU68"/>
      <c r="KVV68"/>
      <c r="KVW68"/>
      <c r="KVX68"/>
      <c r="KVY68"/>
      <c r="KVZ68"/>
      <c r="KWA68"/>
      <c r="KWB68"/>
      <c r="KWC68"/>
      <c r="KWD68"/>
      <c r="KWE68"/>
      <c r="KWF68"/>
      <c r="KWG68"/>
      <c r="KWH68"/>
      <c r="KWI68"/>
      <c r="KWJ68"/>
      <c r="KWK68"/>
      <c r="KWL68"/>
      <c r="KWM68"/>
      <c r="KWN68"/>
      <c r="KWO68"/>
      <c r="KWP68"/>
      <c r="KWQ68"/>
      <c r="KWR68"/>
      <c r="KWS68"/>
      <c r="KWT68"/>
      <c r="KWU68"/>
      <c r="KWV68"/>
      <c r="KWW68"/>
      <c r="KWX68"/>
      <c r="KWY68"/>
      <c r="KWZ68"/>
      <c r="KXA68"/>
      <c r="KXB68"/>
      <c r="KXC68"/>
      <c r="KXD68"/>
      <c r="KXE68"/>
      <c r="KXF68"/>
      <c r="KXG68"/>
      <c r="KXH68"/>
      <c r="KXI68"/>
      <c r="KXJ68"/>
      <c r="KXK68"/>
      <c r="KXL68"/>
      <c r="KXM68"/>
      <c r="KXN68"/>
      <c r="KXO68"/>
      <c r="KXP68"/>
      <c r="KXQ68"/>
      <c r="KXR68"/>
      <c r="KXS68"/>
      <c r="KXT68"/>
      <c r="KXU68"/>
      <c r="KXV68"/>
      <c r="KXW68"/>
      <c r="KXX68"/>
      <c r="KXY68"/>
      <c r="KXZ68"/>
      <c r="KYA68"/>
      <c r="KYB68"/>
      <c r="KYC68"/>
      <c r="KYD68"/>
      <c r="KYE68"/>
      <c r="KYF68"/>
      <c r="KYG68"/>
      <c r="KYH68"/>
      <c r="KYI68"/>
      <c r="KYJ68"/>
      <c r="KYK68"/>
      <c r="KYL68"/>
      <c r="KYM68"/>
      <c r="KYN68"/>
      <c r="KYO68"/>
      <c r="KYP68"/>
      <c r="KYQ68"/>
      <c r="KYR68"/>
      <c r="KYS68"/>
      <c r="KYT68"/>
      <c r="KYU68"/>
      <c r="KYV68"/>
      <c r="KYW68"/>
      <c r="KYX68"/>
      <c r="KYY68"/>
      <c r="KYZ68"/>
      <c r="KZA68"/>
      <c r="KZB68"/>
      <c r="KZC68"/>
      <c r="KZD68"/>
      <c r="KZE68"/>
      <c r="KZF68"/>
      <c r="KZG68"/>
      <c r="KZH68"/>
      <c r="KZI68"/>
      <c r="KZJ68"/>
      <c r="KZK68"/>
      <c r="KZL68"/>
      <c r="KZM68"/>
      <c r="KZN68"/>
      <c r="KZO68"/>
      <c r="KZP68"/>
      <c r="KZQ68"/>
      <c r="KZR68"/>
      <c r="KZS68"/>
      <c r="KZT68"/>
      <c r="KZU68"/>
      <c r="KZV68"/>
      <c r="KZW68"/>
      <c r="KZX68"/>
      <c r="KZY68"/>
      <c r="KZZ68"/>
      <c r="LAA68"/>
      <c r="LAB68"/>
      <c r="LAC68"/>
      <c r="LAD68"/>
      <c r="LAE68"/>
      <c r="LAF68"/>
      <c r="LAG68"/>
      <c r="LAH68"/>
      <c r="LAI68"/>
      <c r="LAJ68"/>
      <c r="LAK68"/>
      <c r="LAL68"/>
      <c r="LAM68"/>
      <c r="LAN68"/>
      <c r="LAO68"/>
      <c r="LAP68"/>
      <c r="LAQ68"/>
      <c r="LAR68"/>
      <c r="LAS68"/>
      <c r="LAT68"/>
      <c r="LAU68"/>
      <c r="LAV68"/>
      <c r="LAW68"/>
      <c r="LAX68"/>
      <c r="LAY68"/>
      <c r="LAZ68"/>
      <c r="LBA68"/>
      <c r="LBB68"/>
      <c r="LBC68"/>
      <c r="LBD68"/>
      <c r="LBE68"/>
      <c r="LBF68"/>
      <c r="LBG68"/>
      <c r="LBH68"/>
      <c r="LBI68"/>
      <c r="LBJ68"/>
      <c r="LBK68"/>
      <c r="LBL68"/>
      <c r="LBM68"/>
      <c r="LBN68"/>
      <c r="LBO68"/>
      <c r="LBP68"/>
      <c r="LBQ68"/>
      <c r="LBR68"/>
      <c r="LBS68"/>
      <c r="LBT68"/>
      <c r="LBU68"/>
      <c r="LBV68"/>
      <c r="LBW68"/>
      <c r="LBX68"/>
      <c r="LBY68"/>
      <c r="LBZ68"/>
      <c r="LCA68"/>
      <c r="LCB68"/>
      <c r="LCC68"/>
      <c r="LCD68"/>
      <c r="LCE68"/>
      <c r="LCF68"/>
      <c r="LCG68"/>
      <c r="LCH68"/>
      <c r="LCI68"/>
      <c r="LCJ68"/>
      <c r="LCK68"/>
      <c r="LCL68"/>
      <c r="LCM68"/>
      <c r="LCN68"/>
      <c r="LCO68"/>
      <c r="LCP68"/>
      <c r="LCQ68"/>
      <c r="LCR68"/>
      <c r="LCS68"/>
      <c r="LCT68"/>
      <c r="LCU68"/>
      <c r="LCV68"/>
      <c r="LCW68"/>
      <c r="LCX68"/>
      <c r="LCY68"/>
      <c r="LCZ68"/>
      <c r="LDA68"/>
      <c r="LDB68"/>
      <c r="LDC68"/>
      <c r="LDD68"/>
      <c r="LDE68"/>
      <c r="LDF68"/>
      <c r="LDG68"/>
      <c r="LDH68"/>
      <c r="LDI68"/>
      <c r="LDJ68"/>
      <c r="LDK68"/>
      <c r="LDL68"/>
      <c r="LDM68"/>
      <c r="LDN68"/>
      <c r="LDO68"/>
      <c r="LDP68"/>
      <c r="LDQ68"/>
      <c r="LDR68"/>
      <c r="LDS68"/>
      <c r="LDT68"/>
      <c r="LDU68"/>
      <c r="LDV68"/>
      <c r="LDW68"/>
      <c r="LDX68"/>
      <c r="LDY68"/>
      <c r="LDZ68"/>
      <c r="LEA68"/>
      <c r="LEB68"/>
      <c r="LEC68"/>
      <c r="LED68"/>
      <c r="LEE68"/>
      <c r="LEF68"/>
      <c r="LEG68"/>
      <c r="LEH68"/>
      <c r="LEI68"/>
      <c r="LEJ68"/>
      <c r="LEK68"/>
      <c r="LEL68"/>
      <c r="LEM68"/>
      <c r="LEN68"/>
      <c r="LEO68"/>
      <c r="LEP68"/>
      <c r="LEQ68"/>
      <c r="LER68"/>
      <c r="LES68"/>
      <c r="LET68"/>
      <c r="LEU68"/>
      <c r="LEV68"/>
      <c r="LEW68"/>
      <c r="LEX68"/>
      <c r="LEY68"/>
      <c r="LEZ68"/>
      <c r="LFA68"/>
      <c r="LFB68"/>
      <c r="LFC68"/>
      <c r="LFD68"/>
      <c r="LFE68"/>
      <c r="LFF68"/>
      <c r="LFG68"/>
      <c r="LFH68"/>
      <c r="LFI68"/>
      <c r="LFJ68"/>
      <c r="LFK68"/>
      <c r="LFL68"/>
      <c r="LFM68"/>
      <c r="LFN68"/>
      <c r="LFO68"/>
      <c r="LFP68"/>
      <c r="LFQ68"/>
      <c r="LFR68"/>
      <c r="LFS68"/>
      <c r="LFT68"/>
      <c r="LFU68"/>
      <c r="LFV68"/>
      <c r="LFW68"/>
      <c r="LFX68"/>
      <c r="LFY68"/>
      <c r="LFZ68"/>
      <c r="LGA68"/>
      <c r="LGB68"/>
      <c r="LGC68"/>
      <c r="LGD68"/>
      <c r="LGE68"/>
      <c r="LGF68"/>
      <c r="LGG68"/>
      <c r="LGH68"/>
      <c r="LGI68"/>
      <c r="LGJ68"/>
      <c r="LGK68"/>
      <c r="LGL68"/>
      <c r="LGM68"/>
      <c r="LGN68"/>
      <c r="LGO68"/>
      <c r="LGP68"/>
      <c r="LGQ68"/>
      <c r="LGR68"/>
      <c r="LGS68"/>
      <c r="LGT68"/>
      <c r="LGU68"/>
      <c r="LGV68"/>
      <c r="LGW68"/>
      <c r="LGX68"/>
      <c r="LGY68"/>
      <c r="LGZ68"/>
      <c r="LHA68"/>
      <c r="LHB68"/>
      <c r="LHC68"/>
      <c r="LHD68"/>
      <c r="LHE68"/>
      <c r="LHF68"/>
      <c r="LHG68"/>
      <c r="LHH68"/>
      <c r="LHI68"/>
      <c r="LHJ68"/>
      <c r="LHK68"/>
      <c r="LHL68"/>
      <c r="LHM68"/>
      <c r="LHN68"/>
      <c r="LHO68"/>
      <c r="LHP68"/>
      <c r="LHQ68"/>
      <c r="LHR68"/>
      <c r="LHS68"/>
      <c r="LHT68"/>
      <c r="LHU68"/>
      <c r="LHV68"/>
      <c r="LHW68"/>
      <c r="LHX68"/>
      <c r="LHY68"/>
      <c r="LHZ68"/>
      <c r="LIA68"/>
      <c r="LIB68"/>
      <c r="LIC68"/>
      <c r="LID68"/>
      <c r="LIE68"/>
      <c r="LIF68"/>
      <c r="LIG68"/>
      <c r="LIH68"/>
      <c r="LII68"/>
      <c r="LIJ68"/>
      <c r="LIK68"/>
      <c r="LIL68"/>
      <c r="LIM68"/>
      <c r="LIN68"/>
      <c r="LIO68"/>
      <c r="LIP68"/>
      <c r="LIQ68"/>
      <c r="LIR68"/>
      <c r="LIS68"/>
      <c r="LIT68"/>
      <c r="LIU68"/>
      <c r="LIV68"/>
      <c r="LIW68"/>
      <c r="LIX68"/>
      <c r="LIY68"/>
      <c r="LIZ68"/>
      <c r="LJA68"/>
      <c r="LJB68"/>
      <c r="LJC68"/>
      <c r="LJD68"/>
      <c r="LJE68"/>
      <c r="LJF68"/>
      <c r="LJG68"/>
      <c r="LJH68"/>
      <c r="LJI68"/>
      <c r="LJJ68"/>
      <c r="LJK68"/>
      <c r="LJL68"/>
      <c r="LJM68"/>
      <c r="LJN68"/>
      <c r="LJO68"/>
      <c r="LJP68"/>
      <c r="LJQ68"/>
      <c r="LJR68"/>
      <c r="LJS68"/>
      <c r="LJT68"/>
      <c r="LJU68"/>
      <c r="LJV68"/>
      <c r="LJW68"/>
      <c r="LJX68"/>
      <c r="LJY68"/>
      <c r="LJZ68"/>
      <c r="LKA68"/>
      <c r="LKB68"/>
      <c r="LKC68"/>
      <c r="LKD68"/>
      <c r="LKE68"/>
      <c r="LKF68"/>
      <c r="LKG68"/>
      <c r="LKH68"/>
      <c r="LKI68"/>
      <c r="LKJ68"/>
      <c r="LKK68"/>
      <c r="LKL68"/>
      <c r="LKM68"/>
      <c r="LKN68"/>
      <c r="LKO68"/>
      <c r="LKP68"/>
      <c r="LKQ68"/>
      <c r="LKR68"/>
      <c r="LKS68"/>
      <c r="LKT68"/>
      <c r="LKU68"/>
      <c r="LKV68"/>
      <c r="LKW68"/>
      <c r="LKX68"/>
      <c r="LKY68"/>
      <c r="LKZ68"/>
      <c r="LLA68"/>
      <c r="LLB68"/>
      <c r="LLC68"/>
      <c r="LLD68"/>
      <c r="LLE68"/>
      <c r="LLF68"/>
      <c r="LLG68"/>
      <c r="LLH68"/>
      <c r="LLI68"/>
      <c r="LLJ68"/>
      <c r="LLK68"/>
      <c r="LLL68"/>
      <c r="LLM68"/>
      <c r="LLN68"/>
      <c r="LLO68"/>
      <c r="LLP68"/>
      <c r="LLQ68"/>
      <c r="LLR68"/>
      <c r="LLS68"/>
      <c r="LLT68"/>
      <c r="LLU68"/>
      <c r="LLV68"/>
      <c r="LLW68"/>
      <c r="LLX68"/>
      <c r="LLY68"/>
      <c r="LLZ68"/>
      <c r="LMA68"/>
      <c r="LMB68"/>
      <c r="LMC68"/>
      <c r="LMD68"/>
      <c r="LME68"/>
      <c r="LMF68"/>
      <c r="LMG68"/>
      <c r="LMH68"/>
      <c r="LMI68"/>
      <c r="LMJ68"/>
      <c r="LMK68"/>
      <c r="LML68"/>
      <c r="LMM68"/>
      <c r="LMN68"/>
      <c r="LMO68"/>
      <c r="LMP68"/>
      <c r="LMQ68"/>
      <c r="LMR68"/>
      <c r="LMS68"/>
      <c r="LMT68"/>
      <c r="LMU68"/>
      <c r="LMV68"/>
      <c r="LMW68"/>
      <c r="LMX68"/>
      <c r="LMY68"/>
      <c r="LMZ68"/>
      <c r="LNA68"/>
      <c r="LNB68"/>
      <c r="LNC68"/>
      <c r="LND68"/>
      <c r="LNE68"/>
      <c r="LNF68"/>
      <c r="LNG68"/>
      <c r="LNH68"/>
      <c r="LNI68"/>
      <c r="LNJ68"/>
      <c r="LNK68"/>
      <c r="LNL68"/>
      <c r="LNM68"/>
      <c r="LNN68"/>
      <c r="LNO68"/>
      <c r="LNP68"/>
      <c r="LNQ68"/>
      <c r="LNR68"/>
      <c r="LNS68"/>
      <c r="LNT68"/>
      <c r="LNU68"/>
      <c r="LNV68"/>
      <c r="LNW68"/>
      <c r="LNX68"/>
      <c r="LNY68"/>
      <c r="LNZ68"/>
      <c r="LOA68"/>
      <c r="LOB68"/>
      <c r="LOC68"/>
      <c r="LOD68"/>
      <c r="LOE68"/>
      <c r="LOF68"/>
      <c r="LOG68"/>
      <c r="LOH68"/>
      <c r="LOI68"/>
      <c r="LOJ68"/>
      <c r="LOK68"/>
      <c r="LOL68"/>
      <c r="LOM68"/>
      <c r="LON68"/>
      <c r="LOO68"/>
      <c r="LOP68"/>
      <c r="LOQ68"/>
      <c r="LOR68"/>
      <c r="LOS68"/>
      <c r="LOT68"/>
      <c r="LOU68"/>
      <c r="LOV68"/>
      <c r="LOW68"/>
      <c r="LOX68"/>
      <c r="LOY68"/>
      <c r="LOZ68"/>
      <c r="LPA68"/>
      <c r="LPB68"/>
      <c r="LPC68"/>
      <c r="LPD68"/>
      <c r="LPE68"/>
      <c r="LPF68"/>
      <c r="LPG68"/>
      <c r="LPH68"/>
      <c r="LPI68"/>
      <c r="LPJ68"/>
      <c r="LPK68"/>
      <c r="LPL68"/>
      <c r="LPM68"/>
      <c r="LPN68"/>
      <c r="LPO68"/>
      <c r="LPP68"/>
      <c r="LPQ68"/>
      <c r="LPR68"/>
      <c r="LPS68"/>
      <c r="LPT68"/>
      <c r="LPU68"/>
      <c r="LPV68"/>
      <c r="LPW68"/>
      <c r="LPX68"/>
      <c r="LPY68"/>
      <c r="LPZ68"/>
      <c r="LQA68"/>
      <c r="LQB68"/>
      <c r="LQC68"/>
      <c r="LQD68"/>
      <c r="LQE68"/>
      <c r="LQF68"/>
      <c r="LQG68"/>
      <c r="LQH68"/>
      <c r="LQI68"/>
      <c r="LQJ68"/>
      <c r="LQK68"/>
      <c r="LQL68"/>
      <c r="LQM68"/>
      <c r="LQN68"/>
      <c r="LQO68"/>
      <c r="LQP68"/>
      <c r="LQQ68"/>
      <c r="LQR68"/>
      <c r="LQS68"/>
      <c r="LQT68"/>
      <c r="LQU68"/>
      <c r="LQV68"/>
      <c r="LQW68"/>
      <c r="LQX68"/>
      <c r="LQY68"/>
      <c r="LQZ68"/>
      <c r="LRA68"/>
      <c r="LRB68"/>
      <c r="LRC68"/>
      <c r="LRD68"/>
      <c r="LRE68"/>
      <c r="LRF68"/>
      <c r="LRG68"/>
      <c r="LRH68"/>
      <c r="LRI68"/>
      <c r="LRJ68"/>
      <c r="LRK68"/>
      <c r="LRL68"/>
      <c r="LRM68"/>
      <c r="LRN68"/>
      <c r="LRO68"/>
      <c r="LRP68"/>
      <c r="LRQ68"/>
      <c r="LRR68"/>
      <c r="LRS68"/>
      <c r="LRT68"/>
      <c r="LRU68"/>
      <c r="LRV68"/>
      <c r="LRW68"/>
      <c r="LRX68"/>
      <c r="LRY68"/>
      <c r="LRZ68"/>
      <c r="LSA68"/>
      <c r="LSB68"/>
      <c r="LSC68"/>
      <c r="LSD68"/>
      <c r="LSE68"/>
      <c r="LSF68"/>
      <c r="LSG68"/>
      <c r="LSH68"/>
      <c r="LSI68"/>
      <c r="LSJ68"/>
      <c r="LSK68"/>
      <c r="LSL68"/>
      <c r="LSM68"/>
      <c r="LSN68"/>
      <c r="LSO68"/>
      <c r="LSP68"/>
      <c r="LSQ68"/>
      <c r="LSR68"/>
      <c r="LSS68"/>
      <c r="LST68"/>
      <c r="LSU68"/>
      <c r="LSV68"/>
      <c r="LSW68"/>
      <c r="LSX68"/>
      <c r="LSY68"/>
      <c r="LSZ68"/>
      <c r="LTA68"/>
      <c r="LTB68"/>
      <c r="LTC68"/>
      <c r="LTD68"/>
      <c r="LTE68"/>
      <c r="LTF68"/>
      <c r="LTG68"/>
      <c r="LTH68"/>
      <c r="LTI68"/>
      <c r="LTJ68"/>
      <c r="LTK68"/>
      <c r="LTL68"/>
      <c r="LTM68"/>
      <c r="LTN68"/>
      <c r="LTO68"/>
      <c r="LTP68"/>
      <c r="LTQ68"/>
      <c r="LTR68"/>
      <c r="LTS68"/>
      <c r="LTT68"/>
      <c r="LTU68"/>
      <c r="LTV68"/>
      <c r="LTW68"/>
      <c r="LTX68"/>
      <c r="LTY68"/>
      <c r="LTZ68"/>
      <c r="LUA68"/>
      <c r="LUB68"/>
      <c r="LUC68"/>
      <c r="LUD68"/>
      <c r="LUE68"/>
      <c r="LUF68"/>
      <c r="LUG68"/>
      <c r="LUH68"/>
      <c r="LUI68"/>
      <c r="LUJ68"/>
      <c r="LUK68"/>
      <c r="LUL68"/>
      <c r="LUM68"/>
      <c r="LUN68"/>
      <c r="LUO68"/>
      <c r="LUP68"/>
      <c r="LUQ68"/>
      <c r="LUR68"/>
      <c r="LUS68"/>
      <c r="LUT68"/>
      <c r="LUU68"/>
      <c r="LUV68"/>
      <c r="LUW68"/>
      <c r="LUX68"/>
      <c r="LUY68"/>
      <c r="LUZ68"/>
      <c r="LVA68"/>
      <c r="LVB68"/>
      <c r="LVC68"/>
      <c r="LVD68"/>
      <c r="LVE68"/>
      <c r="LVF68"/>
      <c r="LVG68"/>
      <c r="LVH68"/>
      <c r="LVI68"/>
      <c r="LVJ68"/>
      <c r="LVK68"/>
      <c r="LVL68"/>
      <c r="LVM68"/>
      <c r="LVN68"/>
      <c r="LVO68"/>
      <c r="LVP68"/>
      <c r="LVQ68"/>
      <c r="LVR68"/>
      <c r="LVS68"/>
      <c r="LVT68"/>
      <c r="LVU68"/>
      <c r="LVV68"/>
      <c r="LVW68"/>
      <c r="LVX68"/>
      <c r="LVY68"/>
      <c r="LVZ68"/>
      <c r="LWA68"/>
      <c r="LWB68"/>
      <c r="LWC68"/>
      <c r="LWD68"/>
      <c r="LWE68"/>
      <c r="LWF68"/>
      <c r="LWG68"/>
      <c r="LWH68"/>
      <c r="LWI68"/>
      <c r="LWJ68"/>
      <c r="LWK68"/>
      <c r="LWL68"/>
      <c r="LWM68"/>
      <c r="LWN68"/>
      <c r="LWO68"/>
      <c r="LWP68"/>
      <c r="LWQ68"/>
      <c r="LWR68"/>
      <c r="LWS68"/>
      <c r="LWT68"/>
      <c r="LWU68"/>
      <c r="LWV68"/>
      <c r="LWW68"/>
      <c r="LWX68"/>
      <c r="LWY68"/>
      <c r="LWZ68"/>
      <c r="LXA68"/>
      <c r="LXB68"/>
      <c r="LXC68"/>
      <c r="LXD68"/>
      <c r="LXE68"/>
      <c r="LXF68"/>
      <c r="LXG68"/>
      <c r="LXH68"/>
      <c r="LXI68"/>
      <c r="LXJ68"/>
      <c r="LXK68"/>
      <c r="LXL68"/>
      <c r="LXM68"/>
      <c r="LXN68"/>
      <c r="LXO68"/>
      <c r="LXP68"/>
      <c r="LXQ68"/>
      <c r="LXR68"/>
      <c r="LXS68"/>
      <c r="LXT68"/>
      <c r="LXU68"/>
      <c r="LXV68"/>
      <c r="LXW68"/>
      <c r="LXX68"/>
      <c r="LXY68"/>
      <c r="LXZ68"/>
      <c r="LYA68"/>
      <c r="LYB68"/>
      <c r="LYC68"/>
      <c r="LYD68"/>
      <c r="LYE68"/>
      <c r="LYF68"/>
      <c r="LYG68"/>
      <c r="LYH68"/>
      <c r="LYI68"/>
      <c r="LYJ68"/>
      <c r="LYK68"/>
      <c r="LYL68"/>
      <c r="LYM68"/>
      <c r="LYN68"/>
      <c r="LYO68"/>
      <c r="LYP68"/>
      <c r="LYQ68"/>
      <c r="LYR68"/>
      <c r="LYS68"/>
      <c r="LYT68"/>
      <c r="LYU68"/>
      <c r="LYV68"/>
      <c r="LYW68"/>
      <c r="LYX68"/>
      <c r="LYY68"/>
      <c r="LYZ68"/>
      <c r="LZA68"/>
      <c r="LZB68"/>
      <c r="LZC68"/>
      <c r="LZD68"/>
      <c r="LZE68"/>
      <c r="LZF68"/>
      <c r="LZG68"/>
      <c r="LZH68"/>
      <c r="LZI68"/>
      <c r="LZJ68"/>
      <c r="LZK68"/>
      <c r="LZL68"/>
      <c r="LZM68"/>
      <c r="LZN68"/>
      <c r="LZO68"/>
      <c r="LZP68"/>
      <c r="LZQ68"/>
      <c r="LZR68"/>
      <c r="LZS68"/>
      <c r="LZT68"/>
      <c r="LZU68"/>
      <c r="LZV68"/>
      <c r="LZW68"/>
      <c r="LZX68"/>
      <c r="LZY68"/>
      <c r="LZZ68"/>
      <c r="MAA68"/>
      <c r="MAB68"/>
      <c r="MAC68"/>
      <c r="MAD68"/>
      <c r="MAE68"/>
      <c r="MAF68"/>
      <c r="MAG68"/>
      <c r="MAH68"/>
      <c r="MAI68"/>
      <c r="MAJ68"/>
      <c r="MAK68"/>
      <c r="MAL68"/>
      <c r="MAM68"/>
      <c r="MAN68"/>
      <c r="MAO68"/>
      <c r="MAP68"/>
      <c r="MAQ68"/>
      <c r="MAR68"/>
      <c r="MAS68"/>
      <c r="MAT68"/>
      <c r="MAU68"/>
      <c r="MAV68"/>
      <c r="MAW68"/>
      <c r="MAX68"/>
      <c r="MAY68"/>
      <c r="MAZ68"/>
      <c r="MBA68"/>
      <c r="MBB68"/>
      <c r="MBC68"/>
      <c r="MBD68"/>
      <c r="MBE68"/>
      <c r="MBF68"/>
      <c r="MBG68"/>
      <c r="MBH68"/>
      <c r="MBI68"/>
      <c r="MBJ68"/>
      <c r="MBK68"/>
      <c r="MBL68"/>
      <c r="MBM68"/>
      <c r="MBN68"/>
      <c r="MBO68"/>
      <c r="MBP68"/>
      <c r="MBQ68"/>
      <c r="MBR68"/>
      <c r="MBS68"/>
      <c r="MBT68"/>
      <c r="MBU68"/>
      <c r="MBV68"/>
      <c r="MBW68"/>
      <c r="MBX68"/>
      <c r="MBY68"/>
      <c r="MBZ68"/>
      <c r="MCA68"/>
      <c r="MCB68"/>
      <c r="MCC68"/>
      <c r="MCD68"/>
      <c r="MCE68"/>
      <c r="MCF68"/>
      <c r="MCG68"/>
      <c r="MCH68"/>
      <c r="MCI68"/>
      <c r="MCJ68"/>
      <c r="MCK68"/>
      <c r="MCL68"/>
      <c r="MCM68"/>
      <c r="MCN68"/>
      <c r="MCO68"/>
      <c r="MCP68"/>
      <c r="MCQ68"/>
      <c r="MCR68"/>
      <c r="MCS68"/>
      <c r="MCT68"/>
      <c r="MCU68"/>
      <c r="MCV68"/>
      <c r="MCW68"/>
      <c r="MCX68"/>
      <c r="MCY68"/>
      <c r="MCZ68"/>
      <c r="MDA68"/>
      <c r="MDB68"/>
      <c r="MDC68"/>
      <c r="MDD68"/>
      <c r="MDE68"/>
      <c r="MDF68"/>
      <c r="MDG68"/>
      <c r="MDH68"/>
      <c r="MDI68"/>
      <c r="MDJ68"/>
      <c r="MDK68"/>
      <c r="MDL68"/>
      <c r="MDM68"/>
      <c r="MDN68"/>
      <c r="MDO68"/>
      <c r="MDP68"/>
      <c r="MDQ68"/>
      <c r="MDR68"/>
      <c r="MDS68"/>
      <c r="MDT68"/>
      <c r="MDU68"/>
      <c r="MDV68"/>
      <c r="MDW68"/>
      <c r="MDX68"/>
      <c r="MDY68"/>
      <c r="MDZ68"/>
      <c r="MEA68"/>
      <c r="MEB68"/>
      <c r="MEC68"/>
      <c r="MED68"/>
      <c r="MEE68"/>
      <c r="MEF68"/>
      <c r="MEG68"/>
      <c r="MEH68"/>
      <c r="MEI68"/>
      <c r="MEJ68"/>
      <c r="MEK68"/>
      <c r="MEL68"/>
      <c r="MEM68"/>
      <c r="MEN68"/>
      <c r="MEO68"/>
      <c r="MEP68"/>
      <c r="MEQ68"/>
      <c r="MER68"/>
      <c r="MES68"/>
      <c r="MET68"/>
      <c r="MEU68"/>
      <c r="MEV68"/>
      <c r="MEW68"/>
      <c r="MEX68"/>
      <c r="MEY68"/>
      <c r="MEZ68"/>
      <c r="MFA68"/>
      <c r="MFB68"/>
      <c r="MFC68"/>
      <c r="MFD68"/>
      <c r="MFE68"/>
      <c r="MFF68"/>
      <c r="MFG68"/>
      <c r="MFH68"/>
      <c r="MFI68"/>
      <c r="MFJ68"/>
      <c r="MFK68"/>
      <c r="MFL68"/>
      <c r="MFM68"/>
      <c r="MFN68"/>
      <c r="MFO68"/>
      <c r="MFP68"/>
      <c r="MFQ68"/>
      <c r="MFR68"/>
      <c r="MFS68"/>
      <c r="MFT68"/>
      <c r="MFU68"/>
      <c r="MFV68"/>
      <c r="MFW68"/>
      <c r="MFX68"/>
      <c r="MFY68"/>
      <c r="MFZ68"/>
      <c r="MGA68"/>
      <c r="MGB68"/>
      <c r="MGC68"/>
      <c r="MGD68"/>
      <c r="MGE68"/>
      <c r="MGF68"/>
      <c r="MGG68"/>
      <c r="MGH68"/>
      <c r="MGI68"/>
      <c r="MGJ68"/>
      <c r="MGK68"/>
      <c r="MGL68"/>
      <c r="MGM68"/>
      <c r="MGN68"/>
      <c r="MGO68"/>
      <c r="MGP68"/>
      <c r="MGQ68"/>
      <c r="MGR68"/>
      <c r="MGS68"/>
      <c r="MGT68"/>
      <c r="MGU68"/>
      <c r="MGV68"/>
      <c r="MGW68"/>
      <c r="MGX68"/>
      <c r="MGY68"/>
      <c r="MGZ68"/>
      <c r="MHA68"/>
      <c r="MHB68"/>
      <c r="MHC68"/>
      <c r="MHD68"/>
      <c r="MHE68"/>
      <c r="MHF68"/>
      <c r="MHG68"/>
      <c r="MHH68"/>
      <c r="MHI68"/>
      <c r="MHJ68"/>
      <c r="MHK68"/>
      <c r="MHL68"/>
      <c r="MHM68"/>
      <c r="MHN68"/>
      <c r="MHO68"/>
      <c r="MHP68"/>
      <c r="MHQ68"/>
      <c r="MHR68"/>
      <c r="MHS68"/>
      <c r="MHT68"/>
      <c r="MHU68"/>
      <c r="MHV68"/>
      <c r="MHW68"/>
      <c r="MHX68"/>
      <c r="MHY68"/>
      <c r="MHZ68"/>
      <c r="MIA68"/>
      <c r="MIB68"/>
      <c r="MIC68"/>
      <c r="MID68"/>
      <c r="MIE68"/>
      <c r="MIF68"/>
      <c r="MIG68"/>
      <c r="MIH68"/>
      <c r="MII68"/>
      <c r="MIJ68"/>
      <c r="MIK68"/>
      <c r="MIL68"/>
      <c r="MIM68"/>
      <c r="MIN68"/>
      <c r="MIO68"/>
      <c r="MIP68"/>
      <c r="MIQ68"/>
      <c r="MIR68"/>
      <c r="MIS68"/>
      <c r="MIT68"/>
      <c r="MIU68"/>
      <c r="MIV68"/>
      <c r="MIW68"/>
      <c r="MIX68"/>
      <c r="MIY68"/>
      <c r="MIZ68"/>
      <c r="MJA68"/>
      <c r="MJB68"/>
      <c r="MJC68"/>
      <c r="MJD68"/>
      <c r="MJE68"/>
      <c r="MJF68"/>
      <c r="MJG68"/>
      <c r="MJH68"/>
      <c r="MJI68"/>
      <c r="MJJ68"/>
      <c r="MJK68"/>
      <c r="MJL68"/>
      <c r="MJM68"/>
      <c r="MJN68"/>
      <c r="MJO68"/>
      <c r="MJP68"/>
      <c r="MJQ68"/>
      <c r="MJR68"/>
      <c r="MJS68"/>
      <c r="MJT68"/>
      <c r="MJU68"/>
      <c r="MJV68"/>
      <c r="MJW68"/>
      <c r="MJX68"/>
      <c r="MJY68"/>
      <c r="MJZ68"/>
      <c r="MKA68"/>
      <c r="MKB68"/>
      <c r="MKC68"/>
      <c r="MKD68"/>
      <c r="MKE68"/>
      <c r="MKF68"/>
      <c r="MKG68"/>
      <c r="MKH68"/>
      <c r="MKI68"/>
      <c r="MKJ68"/>
      <c r="MKK68"/>
      <c r="MKL68"/>
      <c r="MKM68"/>
      <c r="MKN68"/>
      <c r="MKO68"/>
      <c r="MKP68"/>
      <c r="MKQ68"/>
      <c r="MKR68"/>
      <c r="MKS68"/>
      <c r="MKT68"/>
      <c r="MKU68"/>
      <c r="MKV68"/>
      <c r="MKW68"/>
      <c r="MKX68"/>
      <c r="MKY68"/>
      <c r="MKZ68"/>
      <c r="MLA68"/>
      <c r="MLB68"/>
      <c r="MLC68"/>
      <c r="MLD68"/>
      <c r="MLE68"/>
      <c r="MLF68"/>
      <c r="MLG68"/>
      <c r="MLH68"/>
      <c r="MLI68"/>
      <c r="MLJ68"/>
      <c r="MLK68"/>
      <c r="MLL68"/>
      <c r="MLM68"/>
      <c r="MLN68"/>
      <c r="MLO68"/>
      <c r="MLP68"/>
      <c r="MLQ68"/>
      <c r="MLR68"/>
      <c r="MLS68"/>
      <c r="MLT68"/>
      <c r="MLU68"/>
      <c r="MLV68"/>
      <c r="MLW68"/>
      <c r="MLX68"/>
      <c r="MLY68"/>
      <c r="MLZ68"/>
      <c r="MMA68"/>
      <c r="MMB68"/>
      <c r="MMC68"/>
      <c r="MMD68"/>
      <c r="MME68"/>
      <c r="MMF68"/>
      <c r="MMG68"/>
      <c r="MMH68"/>
      <c r="MMI68"/>
      <c r="MMJ68"/>
      <c r="MMK68"/>
      <c r="MML68"/>
      <c r="MMM68"/>
      <c r="MMN68"/>
      <c r="MMO68"/>
      <c r="MMP68"/>
      <c r="MMQ68"/>
      <c r="MMR68"/>
      <c r="MMS68"/>
      <c r="MMT68"/>
      <c r="MMU68"/>
      <c r="MMV68"/>
      <c r="MMW68"/>
      <c r="MMX68"/>
      <c r="MMY68"/>
      <c r="MMZ68"/>
      <c r="MNA68"/>
      <c r="MNB68"/>
      <c r="MNC68"/>
      <c r="MND68"/>
      <c r="MNE68"/>
      <c r="MNF68"/>
      <c r="MNG68"/>
      <c r="MNH68"/>
      <c r="MNI68"/>
      <c r="MNJ68"/>
      <c r="MNK68"/>
      <c r="MNL68"/>
      <c r="MNM68"/>
      <c r="MNN68"/>
      <c r="MNO68"/>
      <c r="MNP68"/>
      <c r="MNQ68"/>
      <c r="MNR68"/>
      <c r="MNS68"/>
      <c r="MNT68"/>
      <c r="MNU68"/>
      <c r="MNV68"/>
      <c r="MNW68"/>
      <c r="MNX68"/>
      <c r="MNY68"/>
      <c r="MNZ68"/>
      <c r="MOA68"/>
      <c r="MOB68"/>
      <c r="MOC68"/>
      <c r="MOD68"/>
      <c r="MOE68"/>
      <c r="MOF68"/>
      <c r="MOG68"/>
      <c r="MOH68"/>
      <c r="MOI68"/>
      <c r="MOJ68"/>
      <c r="MOK68"/>
      <c r="MOL68"/>
      <c r="MOM68"/>
      <c r="MON68"/>
      <c r="MOO68"/>
      <c r="MOP68"/>
      <c r="MOQ68"/>
      <c r="MOR68"/>
      <c r="MOS68"/>
      <c r="MOT68"/>
      <c r="MOU68"/>
      <c r="MOV68"/>
      <c r="MOW68"/>
      <c r="MOX68"/>
      <c r="MOY68"/>
      <c r="MOZ68"/>
      <c r="MPA68"/>
      <c r="MPB68"/>
      <c r="MPC68"/>
      <c r="MPD68"/>
      <c r="MPE68"/>
      <c r="MPF68"/>
      <c r="MPG68"/>
      <c r="MPH68"/>
      <c r="MPI68"/>
      <c r="MPJ68"/>
      <c r="MPK68"/>
      <c r="MPL68"/>
      <c r="MPM68"/>
      <c r="MPN68"/>
      <c r="MPO68"/>
      <c r="MPP68"/>
      <c r="MPQ68"/>
      <c r="MPR68"/>
      <c r="MPS68"/>
      <c r="MPT68"/>
      <c r="MPU68"/>
      <c r="MPV68"/>
      <c r="MPW68"/>
      <c r="MPX68"/>
      <c r="MPY68"/>
      <c r="MPZ68"/>
      <c r="MQA68"/>
      <c r="MQB68"/>
      <c r="MQC68"/>
      <c r="MQD68"/>
      <c r="MQE68"/>
      <c r="MQF68"/>
      <c r="MQG68"/>
      <c r="MQH68"/>
      <c r="MQI68"/>
      <c r="MQJ68"/>
      <c r="MQK68"/>
      <c r="MQL68"/>
      <c r="MQM68"/>
      <c r="MQN68"/>
      <c r="MQO68"/>
      <c r="MQP68"/>
      <c r="MQQ68"/>
      <c r="MQR68"/>
      <c r="MQS68"/>
      <c r="MQT68"/>
      <c r="MQU68"/>
      <c r="MQV68"/>
      <c r="MQW68"/>
      <c r="MQX68"/>
      <c r="MQY68"/>
      <c r="MQZ68"/>
      <c r="MRA68"/>
      <c r="MRB68"/>
      <c r="MRC68"/>
      <c r="MRD68"/>
      <c r="MRE68"/>
      <c r="MRF68"/>
      <c r="MRG68"/>
      <c r="MRH68"/>
      <c r="MRI68"/>
      <c r="MRJ68"/>
      <c r="MRK68"/>
      <c r="MRL68"/>
      <c r="MRM68"/>
      <c r="MRN68"/>
      <c r="MRO68"/>
      <c r="MRP68"/>
      <c r="MRQ68"/>
      <c r="MRR68"/>
      <c r="MRS68"/>
      <c r="MRT68"/>
      <c r="MRU68"/>
      <c r="MRV68"/>
      <c r="MRW68"/>
      <c r="MRX68"/>
      <c r="MRY68"/>
      <c r="MRZ68"/>
      <c r="MSA68"/>
      <c r="MSB68"/>
      <c r="MSC68"/>
      <c r="MSD68"/>
      <c r="MSE68"/>
      <c r="MSF68"/>
      <c r="MSG68"/>
      <c r="MSH68"/>
      <c r="MSI68"/>
      <c r="MSJ68"/>
      <c r="MSK68"/>
      <c r="MSL68"/>
      <c r="MSM68"/>
      <c r="MSN68"/>
      <c r="MSO68"/>
      <c r="MSP68"/>
      <c r="MSQ68"/>
      <c r="MSR68"/>
      <c r="MSS68"/>
      <c r="MST68"/>
      <c r="MSU68"/>
      <c r="MSV68"/>
      <c r="MSW68"/>
      <c r="MSX68"/>
      <c r="MSY68"/>
      <c r="MSZ68"/>
      <c r="MTA68"/>
      <c r="MTB68"/>
      <c r="MTC68"/>
      <c r="MTD68"/>
      <c r="MTE68"/>
      <c r="MTF68"/>
      <c r="MTG68"/>
      <c r="MTH68"/>
      <c r="MTI68"/>
      <c r="MTJ68"/>
      <c r="MTK68"/>
      <c r="MTL68"/>
      <c r="MTM68"/>
      <c r="MTN68"/>
      <c r="MTO68"/>
      <c r="MTP68"/>
      <c r="MTQ68"/>
      <c r="MTR68"/>
      <c r="MTS68"/>
      <c r="MTT68"/>
      <c r="MTU68"/>
      <c r="MTV68"/>
      <c r="MTW68"/>
      <c r="MTX68"/>
      <c r="MTY68"/>
      <c r="MTZ68"/>
      <c r="MUA68"/>
      <c r="MUB68"/>
      <c r="MUC68"/>
      <c r="MUD68"/>
      <c r="MUE68"/>
      <c r="MUF68"/>
      <c r="MUG68"/>
      <c r="MUH68"/>
      <c r="MUI68"/>
      <c r="MUJ68"/>
      <c r="MUK68"/>
      <c r="MUL68"/>
      <c r="MUM68"/>
      <c r="MUN68"/>
      <c r="MUO68"/>
      <c r="MUP68"/>
      <c r="MUQ68"/>
      <c r="MUR68"/>
      <c r="MUS68"/>
      <c r="MUT68"/>
      <c r="MUU68"/>
      <c r="MUV68"/>
      <c r="MUW68"/>
      <c r="MUX68"/>
      <c r="MUY68"/>
      <c r="MUZ68"/>
      <c r="MVA68"/>
      <c r="MVB68"/>
      <c r="MVC68"/>
      <c r="MVD68"/>
      <c r="MVE68"/>
      <c r="MVF68"/>
      <c r="MVG68"/>
      <c r="MVH68"/>
      <c r="MVI68"/>
      <c r="MVJ68"/>
      <c r="MVK68"/>
      <c r="MVL68"/>
      <c r="MVM68"/>
      <c r="MVN68"/>
      <c r="MVO68"/>
      <c r="MVP68"/>
      <c r="MVQ68"/>
      <c r="MVR68"/>
      <c r="MVS68"/>
      <c r="MVT68"/>
      <c r="MVU68"/>
      <c r="MVV68"/>
      <c r="MVW68"/>
      <c r="MVX68"/>
      <c r="MVY68"/>
      <c r="MVZ68"/>
      <c r="MWA68"/>
      <c r="MWB68"/>
      <c r="MWC68"/>
      <c r="MWD68"/>
      <c r="MWE68"/>
      <c r="MWF68"/>
      <c r="MWG68"/>
      <c r="MWH68"/>
      <c r="MWI68"/>
      <c r="MWJ68"/>
      <c r="MWK68"/>
      <c r="MWL68"/>
      <c r="MWM68"/>
      <c r="MWN68"/>
      <c r="MWO68"/>
      <c r="MWP68"/>
      <c r="MWQ68"/>
      <c r="MWR68"/>
      <c r="MWS68"/>
      <c r="MWT68"/>
      <c r="MWU68"/>
      <c r="MWV68"/>
      <c r="MWW68"/>
      <c r="MWX68"/>
      <c r="MWY68"/>
      <c r="MWZ68"/>
      <c r="MXA68"/>
      <c r="MXB68"/>
      <c r="MXC68"/>
      <c r="MXD68"/>
      <c r="MXE68"/>
      <c r="MXF68"/>
      <c r="MXG68"/>
      <c r="MXH68"/>
      <c r="MXI68"/>
      <c r="MXJ68"/>
      <c r="MXK68"/>
      <c r="MXL68"/>
      <c r="MXM68"/>
      <c r="MXN68"/>
      <c r="MXO68"/>
      <c r="MXP68"/>
      <c r="MXQ68"/>
      <c r="MXR68"/>
      <c r="MXS68"/>
      <c r="MXT68"/>
      <c r="MXU68"/>
      <c r="MXV68"/>
      <c r="MXW68"/>
      <c r="MXX68"/>
      <c r="MXY68"/>
      <c r="MXZ68"/>
      <c r="MYA68"/>
      <c r="MYB68"/>
      <c r="MYC68"/>
      <c r="MYD68"/>
      <c r="MYE68"/>
      <c r="MYF68"/>
      <c r="MYG68"/>
      <c r="MYH68"/>
      <c r="MYI68"/>
      <c r="MYJ68"/>
      <c r="MYK68"/>
      <c r="MYL68"/>
      <c r="MYM68"/>
      <c r="MYN68"/>
      <c r="MYO68"/>
      <c r="MYP68"/>
      <c r="MYQ68"/>
      <c r="MYR68"/>
      <c r="MYS68"/>
      <c r="MYT68"/>
      <c r="MYU68"/>
      <c r="MYV68"/>
      <c r="MYW68"/>
      <c r="MYX68"/>
      <c r="MYY68"/>
      <c r="MYZ68"/>
      <c r="MZA68"/>
      <c r="MZB68"/>
      <c r="MZC68"/>
      <c r="MZD68"/>
      <c r="MZE68"/>
      <c r="MZF68"/>
      <c r="MZG68"/>
      <c r="MZH68"/>
      <c r="MZI68"/>
      <c r="MZJ68"/>
      <c r="MZK68"/>
      <c r="MZL68"/>
      <c r="MZM68"/>
      <c r="MZN68"/>
      <c r="MZO68"/>
      <c r="MZP68"/>
      <c r="MZQ68"/>
      <c r="MZR68"/>
      <c r="MZS68"/>
      <c r="MZT68"/>
      <c r="MZU68"/>
      <c r="MZV68"/>
      <c r="MZW68"/>
      <c r="MZX68"/>
      <c r="MZY68"/>
      <c r="MZZ68"/>
      <c r="NAA68"/>
      <c r="NAB68"/>
      <c r="NAC68"/>
      <c r="NAD68"/>
      <c r="NAE68"/>
      <c r="NAF68"/>
      <c r="NAG68"/>
      <c r="NAH68"/>
      <c r="NAI68"/>
      <c r="NAJ68"/>
      <c r="NAK68"/>
      <c r="NAL68"/>
      <c r="NAM68"/>
      <c r="NAN68"/>
      <c r="NAO68"/>
      <c r="NAP68"/>
      <c r="NAQ68"/>
      <c r="NAR68"/>
      <c r="NAS68"/>
      <c r="NAT68"/>
      <c r="NAU68"/>
      <c r="NAV68"/>
      <c r="NAW68"/>
      <c r="NAX68"/>
      <c r="NAY68"/>
      <c r="NAZ68"/>
      <c r="NBA68"/>
      <c r="NBB68"/>
      <c r="NBC68"/>
      <c r="NBD68"/>
      <c r="NBE68"/>
      <c r="NBF68"/>
      <c r="NBG68"/>
      <c r="NBH68"/>
      <c r="NBI68"/>
      <c r="NBJ68"/>
      <c r="NBK68"/>
      <c r="NBL68"/>
      <c r="NBM68"/>
      <c r="NBN68"/>
      <c r="NBO68"/>
      <c r="NBP68"/>
      <c r="NBQ68"/>
      <c r="NBR68"/>
      <c r="NBS68"/>
      <c r="NBT68"/>
      <c r="NBU68"/>
      <c r="NBV68"/>
      <c r="NBW68"/>
      <c r="NBX68"/>
      <c r="NBY68"/>
      <c r="NBZ68"/>
      <c r="NCA68"/>
      <c r="NCB68"/>
      <c r="NCC68"/>
      <c r="NCD68"/>
      <c r="NCE68"/>
      <c r="NCF68"/>
      <c r="NCG68"/>
      <c r="NCH68"/>
      <c r="NCI68"/>
      <c r="NCJ68"/>
      <c r="NCK68"/>
      <c r="NCL68"/>
      <c r="NCM68"/>
      <c r="NCN68"/>
      <c r="NCO68"/>
      <c r="NCP68"/>
      <c r="NCQ68"/>
      <c r="NCR68"/>
      <c r="NCS68"/>
      <c r="NCT68"/>
      <c r="NCU68"/>
      <c r="NCV68"/>
      <c r="NCW68"/>
      <c r="NCX68"/>
      <c r="NCY68"/>
      <c r="NCZ68"/>
      <c r="NDA68"/>
      <c r="NDB68"/>
      <c r="NDC68"/>
      <c r="NDD68"/>
      <c r="NDE68"/>
      <c r="NDF68"/>
      <c r="NDG68"/>
      <c r="NDH68"/>
      <c r="NDI68"/>
      <c r="NDJ68"/>
      <c r="NDK68"/>
      <c r="NDL68"/>
      <c r="NDM68"/>
      <c r="NDN68"/>
      <c r="NDO68"/>
      <c r="NDP68"/>
      <c r="NDQ68"/>
      <c r="NDR68"/>
      <c r="NDS68"/>
      <c r="NDT68"/>
      <c r="NDU68"/>
      <c r="NDV68"/>
      <c r="NDW68"/>
      <c r="NDX68"/>
      <c r="NDY68"/>
      <c r="NDZ68"/>
      <c r="NEA68"/>
      <c r="NEB68"/>
      <c r="NEC68"/>
      <c r="NED68"/>
      <c r="NEE68"/>
      <c r="NEF68"/>
      <c r="NEG68"/>
      <c r="NEH68"/>
      <c r="NEI68"/>
      <c r="NEJ68"/>
      <c r="NEK68"/>
      <c r="NEL68"/>
      <c r="NEM68"/>
      <c r="NEN68"/>
      <c r="NEO68"/>
      <c r="NEP68"/>
      <c r="NEQ68"/>
      <c r="NER68"/>
      <c r="NES68"/>
      <c r="NET68"/>
      <c r="NEU68"/>
      <c r="NEV68"/>
      <c r="NEW68"/>
      <c r="NEX68"/>
      <c r="NEY68"/>
      <c r="NEZ68"/>
      <c r="NFA68"/>
      <c r="NFB68"/>
      <c r="NFC68"/>
      <c r="NFD68"/>
      <c r="NFE68"/>
      <c r="NFF68"/>
      <c r="NFG68"/>
      <c r="NFH68"/>
      <c r="NFI68"/>
      <c r="NFJ68"/>
      <c r="NFK68"/>
      <c r="NFL68"/>
      <c r="NFM68"/>
      <c r="NFN68"/>
      <c r="NFO68"/>
      <c r="NFP68"/>
      <c r="NFQ68"/>
      <c r="NFR68"/>
      <c r="NFS68"/>
      <c r="NFT68"/>
      <c r="NFU68"/>
      <c r="NFV68"/>
      <c r="NFW68"/>
      <c r="NFX68"/>
      <c r="NFY68"/>
      <c r="NFZ68"/>
      <c r="NGA68"/>
      <c r="NGB68"/>
      <c r="NGC68"/>
      <c r="NGD68"/>
      <c r="NGE68"/>
      <c r="NGF68"/>
      <c r="NGG68"/>
      <c r="NGH68"/>
      <c r="NGI68"/>
      <c r="NGJ68"/>
      <c r="NGK68"/>
      <c r="NGL68"/>
      <c r="NGM68"/>
      <c r="NGN68"/>
      <c r="NGO68"/>
      <c r="NGP68"/>
      <c r="NGQ68"/>
      <c r="NGR68"/>
      <c r="NGS68"/>
      <c r="NGT68"/>
      <c r="NGU68"/>
      <c r="NGV68"/>
      <c r="NGW68"/>
      <c r="NGX68"/>
      <c r="NGY68"/>
      <c r="NGZ68"/>
      <c r="NHA68"/>
      <c r="NHB68"/>
      <c r="NHC68"/>
      <c r="NHD68"/>
      <c r="NHE68"/>
      <c r="NHF68"/>
      <c r="NHG68"/>
      <c r="NHH68"/>
      <c r="NHI68"/>
      <c r="NHJ68"/>
      <c r="NHK68"/>
      <c r="NHL68"/>
      <c r="NHM68"/>
      <c r="NHN68"/>
      <c r="NHO68"/>
      <c r="NHP68"/>
      <c r="NHQ68"/>
      <c r="NHR68"/>
      <c r="NHS68"/>
      <c r="NHT68"/>
      <c r="NHU68"/>
      <c r="NHV68"/>
      <c r="NHW68"/>
      <c r="NHX68"/>
      <c r="NHY68"/>
      <c r="NHZ68"/>
      <c r="NIA68"/>
      <c r="NIB68"/>
      <c r="NIC68"/>
      <c r="NID68"/>
      <c r="NIE68"/>
      <c r="NIF68"/>
      <c r="NIG68"/>
      <c r="NIH68"/>
      <c r="NII68"/>
      <c r="NIJ68"/>
      <c r="NIK68"/>
      <c r="NIL68"/>
      <c r="NIM68"/>
      <c r="NIN68"/>
      <c r="NIO68"/>
      <c r="NIP68"/>
      <c r="NIQ68"/>
      <c r="NIR68"/>
      <c r="NIS68"/>
      <c r="NIT68"/>
      <c r="NIU68"/>
      <c r="NIV68"/>
      <c r="NIW68"/>
      <c r="NIX68"/>
      <c r="NIY68"/>
      <c r="NIZ68"/>
      <c r="NJA68"/>
      <c r="NJB68"/>
      <c r="NJC68"/>
      <c r="NJD68"/>
      <c r="NJE68"/>
      <c r="NJF68"/>
      <c r="NJG68"/>
      <c r="NJH68"/>
      <c r="NJI68"/>
      <c r="NJJ68"/>
      <c r="NJK68"/>
      <c r="NJL68"/>
      <c r="NJM68"/>
      <c r="NJN68"/>
      <c r="NJO68"/>
      <c r="NJP68"/>
      <c r="NJQ68"/>
      <c r="NJR68"/>
      <c r="NJS68"/>
      <c r="NJT68"/>
      <c r="NJU68"/>
      <c r="NJV68"/>
      <c r="NJW68"/>
      <c r="NJX68"/>
      <c r="NJY68"/>
      <c r="NJZ68"/>
      <c r="NKA68"/>
      <c r="NKB68"/>
      <c r="NKC68"/>
      <c r="NKD68"/>
      <c r="NKE68"/>
      <c r="NKF68"/>
      <c r="NKG68"/>
      <c r="NKH68"/>
      <c r="NKI68"/>
      <c r="NKJ68"/>
      <c r="NKK68"/>
      <c r="NKL68"/>
      <c r="NKM68"/>
      <c r="NKN68"/>
      <c r="NKO68"/>
      <c r="NKP68"/>
      <c r="NKQ68"/>
      <c r="NKR68"/>
      <c r="NKS68"/>
      <c r="NKT68"/>
      <c r="NKU68"/>
      <c r="NKV68"/>
      <c r="NKW68"/>
      <c r="NKX68"/>
      <c r="NKY68"/>
      <c r="NKZ68"/>
      <c r="NLA68"/>
      <c r="NLB68"/>
      <c r="NLC68"/>
      <c r="NLD68"/>
      <c r="NLE68"/>
      <c r="NLF68"/>
      <c r="NLG68"/>
      <c r="NLH68"/>
      <c r="NLI68"/>
      <c r="NLJ68"/>
      <c r="NLK68"/>
      <c r="NLL68"/>
      <c r="NLM68"/>
      <c r="NLN68"/>
      <c r="NLO68"/>
      <c r="NLP68"/>
      <c r="NLQ68"/>
      <c r="NLR68"/>
      <c r="NLS68"/>
      <c r="NLT68"/>
      <c r="NLU68"/>
      <c r="NLV68"/>
      <c r="NLW68"/>
      <c r="NLX68"/>
      <c r="NLY68"/>
      <c r="NLZ68"/>
      <c r="NMA68"/>
      <c r="NMB68"/>
      <c r="NMC68"/>
      <c r="NMD68"/>
      <c r="NME68"/>
      <c r="NMF68"/>
      <c r="NMG68"/>
      <c r="NMH68"/>
      <c r="NMI68"/>
      <c r="NMJ68"/>
      <c r="NMK68"/>
      <c r="NML68"/>
      <c r="NMM68"/>
      <c r="NMN68"/>
      <c r="NMO68"/>
      <c r="NMP68"/>
      <c r="NMQ68"/>
      <c r="NMR68"/>
      <c r="NMS68"/>
      <c r="NMT68"/>
      <c r="NMU68"/>
      <c r="NMV68"/>
      <c r="NMW68"/>
      <c r="NMX68"/>
      <c r="NMY68"/>
      <c r="NMZ68"/>
      <c r="NNA68"/>
      <c r="NNB68"/>
      <c r="NNC68"/>
      <c r="NND68"/>
      <c r="NNE68"/>
      <c r="NNF68"/>
      <c r="NNG68"/>
      <c r="NNH68"/>
      <c r="NNI68"/>
      <c r="NNJ68"/>
      <c r="NNK68"/>
      <c r="NNL68"/>
      <c r="NNM68"/>
      <c r="NNN68"/>
      <c r="NNO68"/>
      <c r="NNP68"/>
      <c r="NNQ68"/>
      <c r="NNR68"/>
      <c r="NNS68"/>
      <c r="NNT68"/>
      <c r="NNU68"/>
      <c r="NNV68"/>
      <c r="NNW68"/>
      <c r="NNX68"/>
      <c r="NNY68"/>
      <c r="NNZ68"/>
      <c r="NOA68"/>
      <c r="NOB68"/>
      <c r="NOC68"/>
      <c r="NOD68"/>
      <c r="NOE68"/>
      <c r="NOF68"/>
      <c r="NOG68"/>
      <c r="NOH68"/>
      <c r="NOI68"/>
      <c r="NOJ68"/>
      <c r="NOK68"/>
      <c r="NOL68"/>
      <c r="NOM68"/>
      <c r="NON68"/>
      <c r="NOO68"/>
      <c r="NOP68"/>
      <c r="NOQ68"/>
      <c r="NOR68"/>
      <c r="NOS68"/>
      <c r="NOT68"/>
      <c r="NOU68"/>
      <c r="NOV68"/>
      <c r="NOW68"/>
      <c r="NOX68"/>
      <c r="NOY68"/>
      <c r="NOZ68"/>
      <c r="NPA68"/>
      <c r="NPB68"/>
      <c r="NPC68"/>
      <c r="NPD68"/>
      <c r="NPE68"/>
      <c r="NPF68"/>
      <c r="NPG68"/>
      <c r="NPH68"/>
      <c r="NPI68"/>
      <c r="NPJ68"/>
      <c r="NPK68"/>
      <c r="NPL68"/>
      <c r="NPM68"/>
      <c r="NPN68"/>
      <c r="NPO68"/>
      <c r="NPP68"/>
      <c r="NPQ68"/>
      <c r="NPR68"/>
      <c r="NPS68"/>
      <c r="NPT68"/>
      <c r="NPU68"/>
      <c r="NPV68"/>
      <c r="NPW68"/>
      <c r="NPX68"/>
      <c r="NPY68"/>
      <c r="NPZ68"/>
      <c r="NQA68"/>
      <c r="NQB68"/>
      <c r="NQC68"/>
      <c r="NQD68"/>
      <c r="NQE68"/>
      <c r="NQF68"/>
      <c r="NQG68"/>
      <c r="NQH68"/>
      <c r="NQI68"/>
      <c r="NQJ68"/>
      <c r="NQK68"/>
      <c r="NQL68"/>
      <c r="NQM68"/>
      <c r="NQN68"/>
      <c r="NQO68"/>
      <c r="NQP68"/>
      <c r="NQQ68"/>
      <c r="NQR68"/>
      <c r="NQS68"/>
      <c r="NQT68"/>
      <c r="NQU68"/>
      <c r="NQV68"/>
      <c r="NQW68"/>
      <c r="NQX68"/>
      <c r="NQY68"/>
      <c r="NQZ68"/>
      <c r="NRA68"/>
      <c r="NRB68"/>
      <c r="NRC68"/>
      <c r="NRD68"/>
      <c r="NRE68"/>
      <c r="NRF68"/>
      <c r="NRG68"/>
      <c r="NRH68"/>
      <c r="NRI68"/>
      <c r="NRJ68"/>
      <c r="NRK68"/>
      <c r="NRL68"/>
      <c r="NRM68"/>
      <c r="NRN68"/>
      <c r="NRO68"/>
      <c r="NRP68"/>
      <c r="NRQ68"/>
      <c r="NRR68"/>
      <c r="NRS68"/>
      <c r="NRT68"/>
      <c r="NRU68"/>
      <c r="NRV68"/>
      <c r="NRW68"/>
      <c r="NRX68"/>
      <c r="NRY68"/>
      <c r="NRZ68"/>
      <c r="NSA68"/>
      <c r="NSB68"/>
      <c r="NSC68"/>
      <c r="NSD68"/>
      <c r="NSE68"/>
      <c r="NSF68"/>
      <c r="NSG68"/>
      <c r="NSH68"/>
      <c r="NSI68"/>
      <c r="NSJ68"/>
      <c r="NSK68"/>
      <c r="NSL68"/>
      <c r="NSM68"/>
      <c r="NSN68"/>
      <c r="NSO68"/>
      <c r="NSP68"/>
      <c r="NSQ68"/>
      <c r="NSR68"/>
      <c r="NSS68"/>
      <c r="NST68"/>
      <c r="NSU68"/>
      <c r="NSV68"/>
      <c r="NSW68"/>
      <c r="NSX68"/>
      <c r="NSY68"/>
      <c r="NSZ68"/>
      <c r="NTA68"/>
      <c r="NTB68"/>
      <c r="NTC68"/>
      <c r="NTD68"/>
      <c r="NTE68"/>
      <c r="NTF68"/>
      <c r="NTG68"/>
      <c r="NTH68"/>
      <c r="NTI68"/>
      <c r="NTJ68"/>
      <c r="NTK68"/>
      <c r="NTL68"/>
      <c r="NTM68"/>
      <c r="NTN68"/>
      <c r="NTO68"/>
      <c r="NTP68"/>
      <c r="NTQ68"/>
      <c r="NTR68"/>
      <c r="NTS68"/>
      <c r="NTT68"/>
      <c r="NTU68"/>
      <c r="NTV68"/>
      <c r="NTW68"/>
      <c r="NTX68"/>
      <c r="NTY68"/>
      <c r="NTZ68"/>
      <c r="NUA68"/>
      <c r="NUB68"/>
      <c r="NUC68"/>
      <c r="NUD68"/>
      <c r="NUE68"/>
      <c r="NUF68"/>
      <c r="NUG68"/>
      <c r="NUH68"/>
      <c r="NUI68"/>
      <c r="NUJ68"/>
      <c r="NUK68"/>
      <c r="NUL68"/>
      <c r="NUM68"/>
      <c r="NUN68"/>
      <c r="NUO68"/>
      <c r="NUP68"/>
      <c r="NUQ68"/>
      <c r="NUR68"/>
      <c r="NUS68"/>
      <c r="NUT68"/>
      <c r="NUU68"/>
      <c r="NUV68"/>
      <c r="NUW68"/>
      <c r="NUX68"/>
      <c r="NUY68"/>
      <c r="NUZ68"/>
      <c r="NVA68"/>
      <c r="NVB68"/>
      <c r="NVC68"/>
      <c r="NVD68"/>
      <c r="NVE68"/>
      <c r="NVF68"/>
      <c r="NVG68"/>
      <c r="NVH68"/>
      <c r="NVI68"/>
      <c r="NVJ68"/>
      <c r="NVK68"/>
      <c r="NVL68"/>
      <c r="NVM68"/>
      <c r="NVN68"/>
      <c r="NVO68"/>
      <c r="NVP68"/>
      <c r="NVQ68"/>
      <c r="NVR68"/>
      <c r="NVS68"/>
      <c r="NVT68"/>
      <c r="NVU68"/>
      <c r="NVV68"/>
      <c r="NVW68"/>
      <c r="NVX68"/>
      <c r="NVY68"/>
      <c r="NVZ68"/>
      <c r="NWA68"/>
      <c r="NWB68"/>
      <c r="NWC68"/>
      <c r="NWD68"/>
      <c r="NWE68"/>
      <c r="NWF68"/>
      <c r="NWG68"/>
      <c r="NWH68"/>
      <c r="NWI68"/>
      <c r="NWJ68"/>
      <c r="NWK68"/>
      <c r="NWL68"/>
      <c r="NWM68"/>
      <c r="NWN68"/>
      <c r="NWO68"/>
      <c r="NWP68"/>
      <c r="NWQ68"/>
      <c r="NWR68"/>
      <c r="NWS68"/>
      <c r="NWT68"/>
      <c r="NWU68"/>
      <c r="NWV68"/>
      <c r="NWW68"/>
      <c r="NWX68"/>
      <c r="NWY68"/>
      <c r="NWZ68"/>
      <c r="NXA68"/>
      <c r="NXB68"/>
      <c r="NXC68"/>
      <c r="NXD68"/>
      <c r="NXE68"/>
      <c r="NXF68"/>
      <c r="NXG68"/>
      <c r="NXH68"/>
      <c r="NXI68"/>
      <c r="NXJ68"/>
      <c r="NXK68"/>
      <c r="NXL68"/>
      <c r="NXM68"/>
      <c r="NXN68"/>
      <c r="NXO68"/>
      <c r="NXP68"/>
      <c r="NXQ68"/>
      <c r="NXR68"/>
      <c r="NXS68"/>
      <c r="NXT68"/>
      <c r="NXU68"/>
      <c r="NXV68"/>
      <c r="NXW68"/>
      <c r="NXX68"/>
      <c r="NXY68"/>
      <c r="NXZ68"/>
      <c r="NYA68"/>
      <c r="NYB68"/>
      <c r="NYC68"/>
      <c r="NYD68"/>
      <c r="NYE68"/>
      <c r="NYF68"/>
      <c r="NYG68"/>
      <c r="NYH68"/>
      <c r="NYI68"/>
      <c r="NYJ68"/>
      <c r="NYK68"/>
      <c r="NYL68"/>
      <c r="NYM68"/>
      <c r="NYN68"/>
      <c r="NYO68"/>
      <c r="NYP68"/>
      <c r="NYQ68"/>
      <c r="NYR68"/>
      <c r="NYS68"/>
      <c r="NYT68"/>
      <c r="NYU68"/>
      <c r="NYV68"/>
      <c r="NYW68"/>
      <c r="NYX68"/>
      <c r="NYY68"/>
      <c r="NYZ68"/>
      <c r="NZA68"/>
      <c r="NZB68"/>
      <c r="NZC68"/>
      <c r="NZD68"/>
      <c r="NZE68"/>
      <c r="NZF68"/>
      <c r="NZG68"/>
      <c r="NZH68"/>
      <c r="NZI68"/>
      <c r="NZJ68"/>
      <c r="NZK68"/>
      <c r="NZL68"/>
      <c r="NZM68"/>
      <c r="NZN68"/>
      <c r="NZO68"/>
      <c r="NZP68"/>
      <c r="NZQ68"/>
      <c r="NZR68"/>
      <c r="NZS68"/>
      <c r="NZT68"/>
      <c r="NZU68"/>
      <c r="NZV68"/>
      <c r="NZW68"/>
      <c r="NZX68"/>
      <c r="NZY68"/>
      <c r="NZZ68"/>
      <c r="OAA68"/>
      <c r="OAB68"/>
      <c r="OAC68"/>
      <c r="OAD68"/>
      <c r="OAE68"/>
      <c r="OAF68"/>
      <c r="OAG68"/>
      <c r="OAH68"/>
      <c r="OAI68"/>
      <c r="OAJ68"/>
      <c r="OAK68"/>
      <c r="OAL68"/>
      <c r="OAM68"/>
      <c r="OAN68"/>
      <c r="OAO68"/>
      <c r="OAP68"/>
      <c r="OAQ68"/>
      <c r="OAR68"/>
      <c r="OAS68"/>
      <c r="OAT68"/>
      <c r="OAU68"/>
      <c r="OAV68"/>
      <c r="OAW68"/>
      <c r="OAX68"/>
      <c r="OAY68"/>
      <c r="OAZ68"/>
      <c r="OBA68"/>
      <c r="OBB68"/>
      <c r="OBC68"/>
      <c r="OBD68"/>
      <c r="OBE68"/>
      <c r="OBF68"/>
      <c r="OBG68"/>
      <c r="OBH68"/>
      <c r="OBI68"/>
      <c r="OBJ68"/>
      <c r="OBK68"/>
      <c r="OBL68"/>
      <c r="OBM68"/>
      <c r="OBN68"/>
      <c r="OBO68"/>
      <c r="OBP68"/>
      <c r="OBQ68"/>
      <c r="OBR68"/>
      <c r="OBS68"/>
      <c r="OBT68"/>
      <c r="OBU68"/>
      <c r="OBV68"/>
      <c r="OBW68"/>
      <c r="OBX68"/>
      <c r="OBY68"/>
      <c r="OBZ68"/>
      <c r="OCA68"/>
      <c r="OCB68"/>
      <c r="OCC68"/>
      <c r="OCD68"/>
      <c r="OCE68"/>
      <c r="OCF68"/>
      <c r="OCG68"/>
      <c r="OCH68"/>
      <c r="OCI68"/>
      <c r="OCJ68"/>
      <c r="OCK68"/>
      <c r="OCL68"/>
      <c r="OCM68"/>
      <c r="OCN68"/>
      <c r="OCO68"/>
      <c r="OCP68"/>
      <c r="OCQ68"/>
      <c r="OCR68"/>
      <c r="OCS68"/>
      <c r="OCT68"/>
      <c r="OCU68"/>
      <c r="OCV68"/>
      <c r="OCW68"/>
      <c r="OCX68"/>
      <c r="OCY68"/>
      <c r="OCZ68"/>
      <c r="ODA68"/>
      <c r="ODB68"/>
      <c r="ODC68"/>
      <c r="ODD68"/>
      <c r="ODE68"/>
      <c r="ODF68"/>
      <c r="ODG68"/>
      <c r="ODH68"/>
      <c r="ODI68"/>
      <c r="ODJ68"/>
      <c r="ODK68"/>
      <c r="ODL68"/>
      <c r="ODM68"/>
      <c r="ODN68"/>
      <c r="ODO68"/>
      <c r="ODP68"/>
      <c r="ODQ68"/>
      <c r="ODR68"/>
      <c r="ODS68"/>
      <c r="ODT68"/>
      <c r="ODU68"/>
      <c r="ODV68"/>
      <c r="ODW68"/>
      <c r="ODX68"/>
      <c r="ODY68"/>
      <c r="ODZ68"/>
      <c r="OEA68"/>
      <c r="OEB68"/>
      <c r="OEC68"/>
      <c r="OED68"/>
      <c r="OEE68"/>
      <c r="OEF68"/>
      <c r="OEG68"/>
      <c r="OEH68"/>
      <c r="OEI68"/>
      <c r="OEJ68"/>
      <c r="OEK68"/>
      <c r="OEL68"/>
      <c r="OEM68"/>
      <c r="OEN68"/>
      <c r="OEO68"/>
      <c r="OEP68"/>
      <c r="OEQ68"/>
      <c r="OER68"/>
      <c r="OES68"/>
      <c r="OET68"/>
      <c r="OEU68"/>
      <c r="OEV68"/>
      <c r="OEW68"/>
      <c r="OEX68"/>
      <c r="OEY68"/>
      <c r="OEZ68"/>
      <c r="OFA68"/>
      <c r="OFB68"/>
      <c r="OFC68"/>
      <c r="OFD68"/>
      <c r="OFE68"/>
      <c r="OFF68"/>
      <c r="OFG68"/>
      <c r="OFH68"/>
      <c r="OFI68"/>
      <c r="OFJ68"/>
      <c r="OFK68"/>
      <c r="OFL68"/>
      <c r="OFM68"/>
      <c r="OFN68"/>
      <c r="OFO68"/>
      <c r="OFP68"/>
      <c r="OFQ68"/>
      <c r="OFR68"/>
      <c r="OFS68"/>
      <c r="OFT68"/>
      <c r="OFU68"/>
      <c r="OFV68"/>
      <c r="OFW68"/>
      <c r="OFX68"/>
      <c r="OFY68"/>
      <c r="OFZ68"/>
      <c r="OGA68"/>
      <c r="OGB68"/>
      <c r="OGC68"/>
      <c r="OGD68"/>
      <c r="OGE68"/>
      <c r="OGF68"/>
      <c r="OGG68"/>
      <c r="OGH68"/>
      <c r="OGI68"/>
      <c r="OGJ68"/>
      <c r="OGK68"/>
      <c r="OGL68"/>
      <c r="OGM68"/>
      <c r="OGN68"/>
      <c r="OGO68"/>
      <c r="OGP68"/>
      <c r="OGQ68"/>
      <c r="OGR68"/>
      <c r="OGS68"/>
      <c r="OGT68"/>
      <c r="OGU68"/>
      <c r="OGV68"/>
      <c r="OGW68"/>
      <c r="OGX68"/>
      <c r="OGY68"/>
      <c r="OGZ68"/>
      <c r="OHA68"/>
      <c r="OHB68"/>
      <c r="OHC68"/>
      <c r="OHD68"/>
      <c r="OHE68"/>
      <c r="OHF68"/>
      <c r="OHG68"/>
      <c r="OHH68"/>
      <c r="OHI68"/>
      <c r="OHJ68"/>
      <c r="OHK68"/>
      <c r="OHL68"/>
      <c r="OHM68"/>
      <c r="OHN68"/>
      <c r="OHO68"/>
      <c r="OHP68"/>
      <c r="OHQ68"/>
      <c r="OHR68"/>
      <c r="OHS68"/>
      <c r="OHT68"/>
      <c r="OHU68"/>
      <c r="OHV68"/>
      <c r="OHW68"/>
      <c r="OHX68"/>
      <c r="OHY68"/>
      <c r="OHZ68"/>
      <c r="OIA68"/>
      <c r="OIB68"/>
      <c r="OIC68"/>
      <c r="OID68"/>
      <c r="OIE68"/>
      <c r="OIF68"/>
      <c r="OIG68"/>
      <c r="OIH68"/>
      <c r="OII68"/>
      <c r="OIJ68"/>
      <c r="OIK68"/>
      <c r="OIL68"/>
      <c r="OIM68"/>
      <c r="OIN68"/>
      <c r="OIO68"/>
      <c r="OIP68"/>
      <c r="OIQ68"/>
      <c r="OIR68"/>
      <c r="OIS68"/>
      <c r="OIT68"/>
      <c r="OIU68"/>
      <c r="OIV68"/>
      <c r="OIW68"/>
      <c r="OIX68"/>
      <c r="OIY68"/>
      <c r="OIZ68"/>
      <c r="OJA68"/>
      <c r="OJB68"/>
      <c r="OJC68"/>
      <c r="OJD68"/>
      <c r="OJE68"/>
      <c r="OJF68"/>
      <c r="OJG68"/>
      <c r="OJH68"/>
      <c r="OJI68"/>
      <c r="OJJ68"/>
      <c r="OJK68"/>
      <c r="OJL68"/>
      <c r="OJM68"/>
      <c r="OJN68"/>
      <c r="OJO68"/>
      <c r="OJP68"/>
      <c r="OJQ68"/>
      <c r="OJR68"/>
      <c r="OJS68"/>
      <c r="OJT68"/>
      <c r="OJU68"/>
      <c r="OJV68"/>
      <c r="OJW68"/>
      <c r="OJX68"/>
      <c r="OJY68"/>
      <c r="OJZ68"/>
      <c r="OKA68"/>
      <c r="OKB68"/>
      <c r="OKC68"/>
      <c r="OKD68"/>
      <c r="OKE68"/>
      <c r="OKF68"/>
      <c r="OKG68"/>
      <c r="OKH68"/>
      <c r="OKI68"/>
      <c r="OKJ68"/>
      <c r="OKK68"/>
      <c r="OKL68"/>
      <c r="OKM68"/>
      <c r="OKN68"/>
      <c r="OKO68"/>
      <c r="OKP68"/>
      <c r="OKQ68"/>
      <c r="OKR68"/>
      <c r="OKS68"/>
      <c r="OKT68"/>
      <c r="OKU68"/>
      <c r="OKV68"/>
      <c r="OKW68"/>
      <c r="OKX68"/>
      <c r="OKY68"/>
      <c r="OKZ68"/>
      <c r="OLA68"/>
      <c r="OLB68"/>
      <c r="OLC68"/>
      <c r="OLD68"/>
      <c r="OLE68"/>
      <c r="OLF68"/>
      <c r="OLG68"/>
      <c r="OLH68"/>
      <c r="OLI68"/>
      <c r="OLJ68"/>
      <c r="OLK68"/>
      <c r="OLL68"/>
      <c r="OLM68"/>
      <c r="OLN68"/>
      <c r="OLO68"/>
      <c r="OLP68"/>
      <c r="OLQ68"/>
      <c r="OLR68"/>
      <c r="OLS68"/>
      <c r="OLT68"/>
      <c r="OLU68"/>
      <c r="OLV68"/>
      <c r="OLW68"/>
      <c r="OLX68"/>
      <c r="OLY68"/>
      <c r="OLZ68"/>
      <c r="OMA68"/>
      <c r="OMB68"/>
      <c r="OMC68"/>
      <c r="OMD68"/>
      <c r="OME68"/>
      <c r="OMF68"/>
      <c r="OMG68"/>
      <c r="OMH68"/>
      <c r="OMI68"/>
      <c r="OMJ68"/>
      <c r="OMK68"/>
      <c r="OML68"/>
      <c r="OMM68"/>
      <c r="OMN68"/>
      <c r="OMO68"/>
      <c r="OMP68"/>
      <c r="OMQ68"/>
      <c r="OMR68"/>
      <c r="OMS68"/>
      <c r="OMT68"/>
      <c r="OMU68"/>
      <c r="OMV68"/>
      <c r="OMW68"/>
      <c r="OMX68"/>
      <c r="OMY68"/>
      <c r="OMZ68"/>
      <c r="ONA68"/>
      <c r="ONB68"/>
      <c r="ONC68"/>
      <c r="OND68"/>
      <c r="ONE68"/>
      <c r="ONF68"/>
      <c r="ONG68"/>
      <c r="ONH68"/>
      <c r="ONI68"/>
      <c r="ONJ68"/>
      <c r="ONK68"/>
      <c r="ONL68"/>
      <c r="ONM68"/>
      <c r="ONN68"/>
      <c r="ONO68"/>
      <c r="ONP68"/>
      <c r="ONQ68"/>
      <c r="ONR68"/>
      <c r="ONS68"/>
      <c r="ONT68"/>
      <c r="ONU68"/>
      <c r="ONV68"/>
      <c r="ONW68"/>
      <c r="ONX68"/>
      <c r="ONY68"/>
      <c r="ONZ68"/>
      <c r="OOA68"/>
      <c r="OOB68"/>
      <c r="OOC68"/>
      <c r="OOD68"/>
      <c r="OOE68"/>
      <c r="OOF68"/>
      <c r="OOG68"/>
      <c r="OOH68"/>
      <c r="OOI68"/>
      <c r="OOJ68"/>
      <c r="OOK68"/>
      <c r="OOL68"/>
      <c r="OOM68"/>
      <c r="OON68"/>
      <c r="OOO68"/>
      <c r="OOP68"/>
      <c r="OOQ68"/>
      <c r="OOR68"/>
      <c r="OOS68"/>
      <c r="OOT68"/>
      <c r="OOU68"/>
      <c r="OOV68"/>
      <c r="OOW68"/>
      <c r="OOX68"/>
      <c r="OOY68"/>
      <c r="OOZ68"/>
      <c r="OPA68"/>
      <c r="OPB68"/>
      <c r="OPC68"/>
      <c r="OPD68"/>
      <c r="OPE68"/>
      <c r="OPF68"/>
      <c r="OPG68"/>
      <c r="OPH68"/>
      <c r="OPI68"/>
      <c r="OPJ68"/>
      <c r="OPK68"/>
      <c r="OPL68"/>
      <c r="OPM68"/>
      <c r="OPN68"/>
      <c r="OPO68"/>
      <c r="OPP68"/>
      <c r="OPQ68"/>
      <c r="OPR68"/>
      <c r="OPS68"/>
      <c r="OPT68"/>
      <c r="OPU68"/>
      <c r="OPV68"/>
      <c r="OPW68"/>
      <c r="OPX68"/>
      <c r="OPY68"/>
      <c r="OPZ68"/>
      <c r="OQA68"/>
      <c r="OQB68"/>
      <c r="OQC68"/>
      <c r="OQD68"/>
      <c r="OQE68"/>
      <c r="OQF68"/>
      <c r="OQG68"/>
      <c r="OQH68"/>
      <c r="OQI68"/>
      <c r="OQJ68"/>
      <c r="OQK68"/>
      <c r="OQL68"/>
      <c r="OQM68"/>
      <c r="OQN68"/>
      <c r="OQO68"/>
      <c r="OQP68"/>
      <c r="OQQ68"/>
      <c r="OQR68"/>
      <c r="OQS68"/>
      <c r="OQT68"/>
      <c r="OQU68"/>
      <c r="OQV68"/>
      <c r="OQW68"/>
      <c r="OQX68"/>
      <c r="OQY68"/>
      <c r="OQZ68"/>
      <c r="ORA68"/>
      <c r="ORB68"/>
      <c r="ORC68"/>
      <c r="ORD68"/>
      <c r="ORE68"/>
      <c r="ORF68"/>
      <c r="ORG68"/>
      <c r="ORH68"/>
      <c r="ORI68"/>
      <c r="ORJ68"/>
      <c r="ORK68"/>
      <c r="ORL68"/>
      <c r="ORM68"/>
      <c r="ORN68"/>
      <c r="ORO68"/>
      <c r="ORP68"/>
      <c r="ORQ68"/>
      <c r="ORR68"/>
      <c r="ORS68"/>
      <c r="ORT68"/>
      <c r="ORU68"/>
      <c r="ORV68"/>
      <c r="ORW68"/>
      <c r="ORX68"/>
      <c r="ORY68"/>
      <c r="ORZ68"/>
      <c r="OSA68"/>
      <c r="OSB68"/>
      <c r="OSC68"/>
      <c r="OSD68"/>
      <c r="OSE68"/>
      <c r="OSF68"/>
      <c r="OSG68"/>
      <c r="OSH68"/>
      <c r="OSI68"/>
      <c r="OSJ68"/>
      <c r="OSK68"/>
      <c r="OSL68"/>
      <c r="OSM68"/>
      <c r="OSN68"/>
      <c r="OSO68"/>
      <c r="OSP68"/>
      <c r="OSQ68"/>
      <c r="OSR68"/>
      <c r="OSS68"/>
      <c r="OST68"/>
      <c r="OSU68"/>
      <c r="OSV68"/>
      <c r="OSW68"/>
      <c r="OSX68"/>
      <c r="OSY68"/>
      <c r="OSZ68"/>
      <c r="OTA68"/>
      <c r="OTB68"/>
      <c r="OTC68"/>
      <c r="OTD68"/>
      <c r="OTE68"/>
      <c r="OTF68"/>
      <c r="OTG68"/>
      <c r="OTH68"/>
      <c r="OTI68"/>
      <c r="OTJ68"/>
      <c r="OTK68"/>
      <c r="OTL68"/>
      <c r="OTM68"/>
      <c r="OTN68"/>
      <c r="OTO68"/>
      <c r="OTP68"/>
      <c r="OTQ68"/>
      <c r="OTR68"/>
      <c r="OTS68"/>
      <c r="OTT68"/>
      <c r="OTU68"/>
      <c r="OTV68"/>
      <c r="OTW68"/>
      <c r="OTX68"/>
      <c r="OTY68"/>
      <c r="OTZ68"/>
      <c r="OUA68"/>
      <c r="OUB68"/>
      <c r="OUC68"/>
      <c r="OUD68"/>
      <c r="OUE68"/>
      <c r="OUF68"/>
      <c r="OUG68"/>
      <c r="OUH68"/>
      <c r="OUI68"/>
      <c r="OUJ68"/>
      <c r="OUK68"/>
      <c r="OUL68"/>
      <c r="OUM68"/>
      <c r="OUN68"/>
      <c r="OUO68"/>
      <c r="OUP68"/>
      <c r="OUQ68"/>
      <c r="OUR68"/>
      <c r="OUS68"/>
      <c r="OUT68"/>
      <c r="OUU68"/>
      <c r="OUV68"/>
      <c r="OUW68"/>
      <c r="OUX68"/>
      <c r="OUY68"/>
      <c r="OUZ68"/>
      <c r="OVA68"/>
      <c r="OVB68"/>
      <c r="OVC68"/>
      <c r="OVD68"/>
      <c r="OVE68"/>
      <c r="OVF68"/>
      <c r="OVG68"/>
      <c r="OVH68"/>
      <c r="OVI68"/>
      <c r="OVJ68"/>
      <c r="OVK68"/>
      <c r="OVL68"/>
      <c r="OVM68"/>
      <c r="OVN68"/>
      <c r="OVO68"/>
      <c r="OVP68"/>
      <c r="OVQ68"/>
      <c r="OVR68"/>
      <c r="OVS68"/>
      <c r="OVT68"/>
      <c r="OVU68"/>
      <c r="OVV68"/>
      <c r="OVW68"/>
      <c r="OVX68"/>
      <c r="OVY68"/>
      <c r="OVZ68"/>
      <c r="OWA68"/>
      <c r="OWB68"/>
      <c r="OWC68"/>
      <c r="OWD68"/>
      <c r="OWE68"/>
      <c r="OWF68"/>
      <c r="OWG68"/>
      <c r="OWH68"/>
      <c r="OWI68"/>
      <c r="OWJ68"/>
      <c r="OWK68"/>
      <c r="OWL68"/>
      <c r="OWM68"/>
      <c r="OWN68"/>
      <c r="OWO68"/>
      <c r="OWP68"/>
      <c r="OWQ68"/>
      <c r="OWR68"/>
      <c r="OWS68"/>
      <c r="OWT68"/>
      <c r="OWU68"/>
      <c r="OWV68"/>
      <c r="OWW68"/>
      <c r="OWX68"/>
      <c r="OWY68"/>
      <c r="OWZ68"/>
      <c r="OXA68"/>
      <c r="OXB68"/>
      <c r="OXC68"/>
      <c r="OXD68"/>
      <c r="OXE68"/>
      <c r="OXF68"/>
      <c r="OXG68"/>
      <c r="OXH68"/>
      <c r="OXI68"/>
      <c r="OXJ68"/>
      <c r="OXK68"/>
      <c r="OXL68"/>
      <c r="OXM68"/>
      <c r="OXN68"/>
      <c r="OXO68"/>
      <c r="OXP68"/>
      <c r="OXQ68"/>
      <c r="OXR68"/>
      <c r="OXS68"/>
      <c r="OXT68"/>
      <c r="OXU68"/>
      <c r="OXV68"/>
      <c r="OXW68"/>
      <c r="OXX68"/>
      <c r="OXY68"/>
      <c r="OXZ68"/>
      <c r="OYA68"/>
      <c r="OYB68"/>
      <c r="OYC68"/>
      <c r="OYD68"/>
      <c r="OYE68"/>
      <c r="OYF68"/>
      <c r="OYG68"/>
      <c r="OYH68"/>
      <c r="OYI68"/>
      <c r="OYJ68"/>
      <c r="OYK68"/>
      <c r="OYL68"/>
      <c r="OYM68"/>
      <c r="OYN68"/>
      <c r="OYO68"/>
      <c r="OYP68"/>
      <c r="OYQ68"/>
      <c r="OYR68"/>
      <c r="OYS68"/>
      <c r="OYT68"/>
      <c r="OYU68"/>
      <c r="OYV68"/>
      <c r="OYW68"/>
      <c r="OYX68"/>
      <c r="OYY68"/>
      <c r="OYZ68"/>
      <c r="OZA68"/>
      <c r="OZB68"/>
      <c r="OZC68"/>
      <c r="OZD68"/>
      <c r="OZE68"/>
      <c r="OZF68"/>
      <c r="OZG68"/>
      <c r="OZH68"/>
      <c r="OZI68"/>
      <c r="OZJ68"/>
      <c r="OZK68"/>
      <c r="OZL68"/>
      <c r="OZM68"/>
      <c r="OZN68"/>
      <c r="OZO68"/>
      <c r="OZP68"/>
      <c r="OZQ68"/>
      <c r="OZR68"/>
      <c r="OZS68"/>
      <c r="OZT68"/>
      <c r="OZU68"/>
      <c r="OZV68"/>
      <c r="OZW68"/>
      <c r="OZX68"/>
      <c r="OZY68"/>
      <c r="OZZ68"/>
      <c r="PAA68"/>
      <c r="PAB68"/>
      <c r="PAC68"/>
      <c r="PAD68"/>
      <c r="PAE68"/>
      <c r="PAF68"/>
      <c r="PAG68"/>
      <c r="PAH68"/>
      <c r="PAI68"/>
      <c r="PAJ68"/>
      <c r="PAK68"/>
      <c r="PAL68"/>
      <c r="PAM68"/>
      <c r="PAN68"/>
      <c r="PAO68"/>
      <c r="PAP68"/>
      <c r="PAQ68"/>
      <c r="PAR68"/>
      <c r="PAS68"/>
      <c r="PAT68"/>
      <c r="PAU68"/>
      <c r="PAV68"/>
      <c r="PAW68"/>
      <c r="PAX68"/>
      <c r="PAY68"/>
      <c r="PAZ68"/>
      <c r="PBA68"/>
      <c r="PBB68"/>
      <c r="PBC68"/>
      <c r="PBD68"/>
      <c r="PBE68"/>
      <c r="PBF68"/>
      <c r="PBG68"/>
      <c r="PBH68"/>
      <c r="PBI68"/>
      <c r="PBJ68"/>
      <c r="PBK68"/>
      <c r="PBL68"/>
      <c r="PBM68"/>
      <c r="PBN68"/>
      <c r="PBO68"/>
      <c r="PBP68"/>
      <c r="PBQ68"/>
      <c r="PBR68"/>
      <c r="PBS68"/>
      <c r="PBT68"/>
      <c r="PBU68"/>
      <c r="PBV68"/>
      <c r="PBW68"/>
      <c r="PBX68"/>
      <c r="PBY68"/>
      <c r="PBZ68"/>
      <c r="PCA68"/>
      <c r="PCB68"/>
      <c r="PCC68"/>
      <c r="PCD68"/>
      <c r="PCE68"/>
      <c r="PCF68"/>
      <c r="PCG68"/>
      <c r="PCH68"/>
      <c r="PCI68"/>
      <c r="PCJ68"/>
      <c r="PCK68"/>
      <c r="PCL68"/>
      <c r="PCM68"/>
      <c r="PCN68"/>
      <c r="PCO68"/>
      <c r="PCP68"/>
      <c r="PCQ68"/>
      <c r="PCR68"/>
      <c r="PCS68"/>
      <c r="PCT68"/>
      <c r="PCU68"/>
      <c r="PCV68"/>
      <c r="PCW68"/>
      <c r="PCX68"/>
      <c r="PCY68"/>
      <c r="PCZ68"/>
      <c r="PDA68"/>
      <c r="PDB68"/>
      <c r="PDC68"/>
      <c r="PDD68"/>
      <c r="PDE68"/>
      <c r="PDF68"/>
      <c r="PDG68"/>
      <c r="PDH68"/>
      <c r="PDI68"/>
      <c r="PDJ68"/>
      <c r="PDK68"/>
      <c r="PDL68"/>
      <c r="PDM68"/>
      <c r="PDN68"/>
      <c r="PDO68"/>
      <c r="PDP68"/>
      <c r="PDQ68"/>
      <c r="PDR68"/>
      <c r="PDS68"/>
      <c r="PDT68"/>
      <c r="PDU68"/>
      <c r="PDV68"/>
      <c r="PDW68"/>
      <c r="PDX68"/>
      <c r="PDY68"/>
      <c r="PDZ68"/>
      <c r="PEA68"/>
      <c r="PEB68"/>
      <c r="PEC68"/>
      <c r="PED68"/>
      <c r="PEE68"/>
      <c r="PEF68"/>
      <c r="PEG68"/>
      <c r="PEH68"/>
      <c r="PEI68"/>
      <c r="PEJ68"/>
      <c r="PEK68"/>
      <c r="PEL68"/>
      <c r="PEM68"/>
      <c r="PEN68"/>
      <c r="PEO68"/>
      <c r="PEP68"/>
      <c r="PEQ68"/>
      <c r="PER68"/>
      <c r="PES68"/>
      <c r="PET68"/>
      <c r="PEU68"/>
      <c r="PEV68"/>
      <c r="PEW68"/>
      <c r="PEX68"/>
      <c r="PEY68"/>
      <c r="PEZ68"/>
      <c r="PFA68"/>
      <c r="PFB68"/>
      <c r="PFC68"/>
      <c r="PFD68"/>
      <c r="PFE68"/>
      <c r="PFF68"/>
      <c r="PFG68"/>
      <c r="PFH68"/>
      <c r="PFI68"/>
      <c r="PFJ68"/>
      <c r="PFK68"/>
      <c r="PFL68"/>
      <c r="PFM68"/>
      <c r="PFN68"/>
      <c r="PFO68"/>
      <c r="PFP68"/>
      <c r="PFQ68"/>
      <c r="PFR68"/>
      <c r="PFS68"/>
      <c r="PFT68"/>
      <c r="PFU68"/>
      <c r="PFV68"/>
      <c r="PFW68"/>
      <c r="PFX68"/>
      <c r="PFY68"/>
      <c r="PFZ68"/>
      <c r="PGA68"/>
      <c r="PGB68"/>
      <c r="PGC68"/>
      <c r="PGD68"/>
      <c r="PGE68"/>
      <c r="PGF68"/>
      <c r="PGG68"/>
      <c r="PGH68"/>
      <c r="PGI68"/>
      <c r="PGJ68"/>
      <c r="PGK68"/>
      <c r="PGL68"/>
      <c r="PGM68"/>
      <c r="PGN68"/>
      <c r="PGO68"/>
      <c r="PGP68"/>
      <c r="PGQ68"/>
      <c r="PGR68"/>
      <c r="PGS68"/>
      <c r="PGT68"/>
      <c r="PGU68"/>
      <c r="PGV68"/>
      <c r="PGW68"/>
      <c r="PGX68"/>
      <c r="PGY68"/>
      <c r="PGZ68"/>
      <c r="PHA68"/>
      <c r="PHB68"/>
      <c r="PHC68"/>
      <c r="PHD68"/>
      <c r="PHE68"/>
      <c r="PHF68"/>
      <c r="PHG68"/>
      <c r="PHH68"/>
      <c r="PHI68"/>
      <c r="PHJ68"/>
      <c r="PHK68"/>
      <c r="PHL68"/>
      <c r="PHM68"/>
      <c r="PHN68"/>
      <c r="PHO68"/>
      <c r="PHP68"/>
      <c r="PHQ68"/>
      <c r="PHR68"/>
      <c r="PHS68"/>
      <c r="PHT68"/>
      <c r="PHU68"/>
      <c r="PHV68"/>
      <c r="PHW68"/>
      <c r="PHX68"/>
      <c r="PHY68"/>
      <c r="PHZ68"/>
      <c r="PIA68"/>
      <c r="PIB68"/>
      <c r="PIC68"/>
      <c r="PID68"/>
      <c r="PIE68"/>
      <c r="PIF68"/>
      <c r="PIG68"/>
      <c r="PIH68"/>
      <c r="PII68"/>
      <c r="PIJ68"/>
      <c r="PIK68"/>
      <c r="PIL68"/>
      <c r="PIM68"/>
      <c r="PIN68"/>
      <c r="PIO68"/>
      <c r="PIP68"/>
      <c r="PIQ68"/>
      <c r="PIR68"/>
      <c r="PIS68"/>
      <c r="PIT68"/>
      <c r="PIU68"/>
      <c r="PIV68"/>
      <c r="PIW68"/>
      <c r="PIX68"/>
      <c r="PIY68"/>
      <c r="PIZ68"/>
      <c r="PJA68"/>
      <c r="PJB68"/>
      <c r="PJC68"/>
      <c r="PJD68"/>
      <c r="PJE68"/>
      <c r="PJF68"/>
      <c r="PJG68"/>
      <c r="PJH68"/>
      <c r="PJI68"/>
      <c r="PJJ68"/>
      <c r="PJK68"/>
      <c r="PJL68"/>
      <c r="PJM68"/>
      <c r="PJN68"/>
      <c r="PJO68"/>
      <c r="PJP68"/>
      <c r="PJQ68"/>
      <c r="PJR68"/>
      <c r="PJS68"/>
      <c r="PJT68"/>
      <c r="PJU68"/>
      <c r="PJV68"/>
      <c r="PJW68"/>
      <c r="PJX68"/>
      <c r="PJY68"/>
      <c r="PJZ68"/>
      <c r="PKA68"/>
      <c r="PKB68"/>
      <c r="PKC68"/>
      <c r="PKD68"/>
      <c r="PKE68"/>
      <c r="PKF68"/>
      <c r="PKG68"/>
      <c r="PKH68"/>
      <c r="PKI68"/>
      <c r="PKJ68"/>
      <c r="PKK68"/>
      <c r="PKL68"/>
      <c r="PKM68"/>
      <c r="PKN68"/>
      <c r="PKO68"/>
      <c r="PKP68"/>
      <c r="PKQ68"/>
      <c r="PKR68"/>
      <c r="PKS68"/>
      <c r="PKT68"/>
      <c r="PKU68"/>
      <c r="PKV68"/>
      <c r="PKW68"/>
      <c r="PKX68"/>
      <c r="PKY68"/>
      <c r="PKZ68"/>
      <c r="PLA68"/>
      <c r="PLB68"/>
      <c r="PLC68"/>
      <c r="PLD68"/>
      <c r="PLE68"/>
      <c r="PLF68"/>
      <c r="PLG68"/>
      <c r="PLH68"/>
      <c r="PLI68"/>
      <c r="PLJ68"/>
      <c r="PLK68"/>
      <c r="PLL68"/>
      <c r="PLM68"/>
      <c r="PLN68"/>
      <c r="PLO68"/>
      <c r="PLP68"/>
      <c r="PLQ68"/>
      <c r="PLR68"/>
      <c r="PLS68"/>
      <c r="PLT68"/>
      <c r="PLU68"/>
      <c r="PLV68"/>
      <c r="PLW68"/>
      <c r="PLX68"/>
      <c r="PLY68"/>
      <c r="PLZ68"/>
      <c r="PMA68"/>
      <c r="PMB68"/>
      <c r="PMC68"/>
      <c r="PMD68"/>
      <c r="PME68"/>
      <c r="PMF68"/>
      <c r="PMG68"/>
      <c r="PMH68"/>
      <c r="PMI68"/>
      <c r="PMJ68"/>
      <c r="PMK68"/>
      <c r="PML68"/>
      <c r="PMM68"/>
      <c r="PMN68"/>
      <c r="PMO68"/>
      <c r="PMP68"/>
      <c r="PMQ68"/>
      <c r="PMR68"/>
      <c r="PMS68"/>
      <c r="PMT68"/>
      <c r="PMU68"/>
      <c r="PMV68"/>
      <c r="PMW68"/>
      <c r="PMX68"/>
      <c r="PMY68"/>
      <c r="PMZ68"/>
      <c r="PNA68"/>
      <c r="PNB68"/>
      <c r="PNC68"/>
      <c r="PND68"/>
      <c r="PNE68"/>
      <c r="PNF68"/>
      <c r="PNG68"/>
      <c r="PNH68"/>
      <c r="PNI68"/>
      <c r="PNJ68"/>
      <c r="PNK68"/>
      <c r="PNL68"/>
      <c r="PNM68"/>
      <c r="PNN68"/>
      <c r="PNO68"/>
      <c r="PNP68"/>
      <c r="PNQ68"/>
      <c r="PNR68"/>
      <c r="PNS68"/>
      <c r="PNT68"/>
      <c r="PNU68"/>
      <c r="PNV68"/>
      <c r="PNW68"/>
      <c r="PNX68"/>
      <c r="PNY68"/>
      <c r="PNZ68"/>
      <c r="POA68"/>
      <c r="POB68"/>
      <c r="POC68"/>
      <c r="POD68"/>
      <c r="POE68"/>
      <c r="POF68"/>
      <c r="POG68"/>
      <c r="POH68"/>
      <c r="POI68"/>
      <c r="POJ68"/>
      <c r="POK68"/>
      <c r="POL68"/>
      <c r="POM68"/>
      <c r="PON68"/>
      <c r="POO68"/>
      <c r="POP68"/>
      <c r="POQ68"/>
      <c r="POR68"/>
      <c r="POS68"/>
      <c r="POT68"/>
      <c r="POU68"/>
      <c r="POV68"/>
      <c r="POW68"/>
      <c r="POX68"/>
      <c r="POY68"/>
      <c r="POZ68"/>
      <c r="PPA68"/>
      <c r="PPB68"/>
      <c r="PPC68"/>
      <c r="PPD68"/>
      <c r="PPE68"/>
      <c r="PPF68"/>
      <c r="PPG68"/>
      <c r="PPH68"/>
      <c r="PPI68"/>
      <c r="PPJ68"/>
      <c r="PPK68"/>
      <c r="PPL68"/>
      <c r="PPM68"/>
      <c r="PPN68"/>
      <c r="PPO68"/>
      <c r="PPP68"/>
      <c r="PPQ68"/>
      <c r="PPR68"/>
      <c r="PPS68"/>
      <c r="PPT68"/>
      <c r="PPU68"/>
      <c r="PPV68"/>
      <c r="PPW68"/>
      <c r="PPX68"/>
      <c r="PPY68"/>
      <c r="PPZ68"/>
      <c r="PQA68"/>
      <c r="PQB68"/>
      <c r="PQC68"/>
      <c r="PQD68"/>
      <c r="PQE68"/>
      <c r="PQF68"/>
      <c r="PQG68"/>
      <c r="PQH68"/>
      <c r="PQI68"/>
      <c r="PQJ68"/>
      <c r="PQK68"/>
      <c r="PQL68"/>
      <c r="PQM68"/>
      <c r="PQN68"/>
      <c r="PQO68"/>
      <c r="PQP68"/>
      <c r="PQQ68"/>
      <c r="PQR68"/>
      <c r="PQS68"/>
      <c r="PQT68"/>
      <c r="PQU68"/>
      <c r="PQV68"/>
      <c r="PQW68"/>
      <c r="PQX68"/>
      <c r="PQY68"/>
      <c r="PQZ68"/>
      <c r="PRA68"/>
      <c r="PRB68"/>
      <c r="PRC68"/>
      <c r="PRD68"/>
      <c r="PRE68"/>
      <c r="PRF68"/>
      <c r="PRG68"/>
      <c r="PRH68"/>
      <c r="PRI68"/>
      <c r="PRJ68"/>
      <c r="PRK68"/>
      <c r="PRL68"/>
      <c r="PRM68"/>
      <c r="PRN68"/>
      <c r="PRO68"/>
      <c r="PRP68"/>
      <c r="PRQ68"/>
      <c r="PRR68"/>
      <c r="PRS68"/>
      <c r="PRT68"/>
      <c r="PRU68"/>
      <c r="PRV68"/>
      <c r="PRW68"/>
      <c r="PRX68"/>
      <c r="PRY68"/>
      <c r="PRZ68"/>
      <c r="PSA68"/>
      <c r="PSB68"/>
      <c r="PSC68"/>
      <c r="PSD68"/>
      <c r="PSE68"/>
      <c r="PSF68"/>
      <c r="PSG68"/>
      <c r="PSH68"/>
      <c r="PSI68"/>
      <c r="PSJ68"/>
      <c r="PSK68"/>
      <c r="PSL68"/>
      <c r="PSM68"/>
      <c r="PSN68"/>
      <c r="PSO68"/>
      <c r="PSP68"/>
      <c r="PSQ68"/>
      <c r="PSR68"/>
      <c r="PSS68"/>
      <c r="PST68"/>
      <c r="PSU68"/>
      <c r="PSV68"/>
      <c r="PSW68"/>
      <c r="PSX68"/>
      <c r="PSY68"/>
      <c r="PSZ68"/>
      <c r="PTA68"/>
      <c r="PTB68"/>
      <c r="PTC68"/>
      <c r="PTD68"/>
      <c r="PTE68"/>
      <c r="PTF68"/>
      <c r="PTG68"/>
      <c r="PTH68"/>
      <c r="PTI68"/>
      <c r="PTJ68"/>
      <c r="PTK68"/>
      <c r="PTL68"/>
      <c r="PTM68"/>
      <c r="PTN68"/>
      <c r="PTO68"/>
      <c r="PTP68"/>
      <c r="PTQ68"/>
      <c r="PTR68"/>
      <c r="PTS68"/>
      <c r="PTT68"/>
      <c r="PTU68"/>
      <c r="PTV68"/>
      <c r="PTW68"/>
      <c r="PTX68"/>
      <c r="PTY68"/>
      <c r="PTZ68"/>
      <c r="PUA68"/>
      <c r="PUB68"/>
      <c r="PUC68"/>
      <c r="PUD68"/>
      <c r="PUE68"/>
      <c r="PUF68"/>
      <c r="PUG68"/>
      <c r="PUH68"/>
      <c r="PUI68"/>
      <c r="PUJ68"/>
      <c r="PUK68"/>
      <c r="PUL68"/>
      <c r="PUM68"/>
      <c r="PUN68"/>
      <c r="PUO68"/>
      <c r="PUP68"/>
      <c r="PUQ68"/>
      <c r="PUR68"/>
      <c r="PUS68"/>
      <c r="PUT68"/>
      <c r="PUU68"/>
      <c r="PUV68"/>
      <c r="PUW68"/>
      <c r="PUX68"/>
      <c r="PUY68"/>
      <c r="PUZ68"/>
      <c r="PVA68"/>
      <c r="PVB68"/>
      <c r="PVC68"/>
      <c r="PVD68"/>
      <c r="PVE68"/>
      <c r="PVF68"/>
      <c r="PVG68"/>
      <c r="PVH68"/>
      <c r="PVI68"/>
      <c r="PVJ68"/>
      <c r="PVK68"/>
      <c r="PVL68"/>
      <c r="PVM68"/>
      <c r="PVN68"/>
      <c r="PVO68"/>
      <c r="PVP68"/>
      <c r="PVQ68"/>
      <c r="PVR68"/>
      <c r="PVS68"/>
      <c r="PVT68"/>
      <c r="PVU68"/>
      <c r="PVV68"/>
      <c r="PVW68"/>
      <c r="PVX68"/>
      <c r="PVY68"/>
      <c r="PVZ68"/>
      <c r="PWA68"/>
      <c r="PWB68"/>
      <c r="PWC68"/>
      <c r="PWD68"/>
      <c r="PWE68"/>
      <c r="PWF68"/>
      <c r="PWG68"/>
      <c r="PWH68"/>
      <c r="PWI68"/>
      <c r="PWJ68"/>
      <c r="PWK68"/>
      <c r="PWL68"/>
      <c r="PWM68"/>
      <c r="PWN68"/>
      <c r="PWO68"/>
      <c r="PWP68"/>
      <c r="PWQ68"/>
      <c r="PWR68"/>
      <c r="PWS68"/>
      <c r="PWT68"/>
      <c r="PWU68"/>
      <c r="PWV68"/>
      <c r="PWW68"/>
      <c r="PWX68"/>
      <c r="PWY68"/>
      <c r="PWZ68"/>
      <c r="PXA68"/>
      <c r="PXB68"/>
      <c r="PXC68"/>
      <c r="PXD68"/>
      <c r="PXE68"/>
      <c r="PXF68"/>
      <c r="PXG68"/>
      <c r="PXH68"/>
      <c r="PXI68"/>
      <c r="PXJ68"/>
      <c r="PXK68"/>
      <c r="PXL68"/>
      <c r="PXM68"/>
      <c r="PXN68"/>
      <c r="PXO68"/>
      <c r="PXP68"/>
      <c r="PXQ68"/>
      <c r="PXR68"/>
      <c r="PXS68"/>
      <c r="PXT68"/>
      <c r="PXU68"/>
      <c r="PXV68"/>
      <c r="PXW68"/>
      <c r="PXX68"/>
      <c r="PXY68"/>
      <c r="PXZ68"/>
      <c r="PYA68"/>
      <c r="PYB68"/>
      <c r="PYC68"/>
      <c r="PYD68"/>
      <c r="PYE68"/>
      <c r="PYF68"/>
      <c r="PYG68"/>
      <c r="PYH68"/>
      <c r="PYI68"/>
      <c r="PYJ68"/>
      <c r="PYK68"/>
      <c r="PYL68"/>
      <c r="PYM68"/>
      <c r="PYN68"/>
      <c r="PYO68"/>
      <c r="PYP68"/>
      <c r="PYQ68"/>
      <c r="PYR68"/>
      <c r="PYS68"/>
      <c r="PYT68"/>
      <c r="PYU68"/>
      <c r="PYV68"/>
      <c r="PYW68"/>
      <c r="PYX68"/>
      <c r="PYY68"/>
      <c r="PYZ68"/>
      <c r="PZA68"/>
      <c r="PZB68"/>
      <c r="PZC68"/>
      <c r="PZD68"/>
      <c r="PZE68"/>
      <c r="PZF68"/>
      <c r="PZG68"/>
      <c r="PZH68"/>
      <c r="PZI68"/>
      <c r="PZJ68"/>
      <c r="PZK68"/>
      <c r="PZL68"/>
      <c r="PZM68"/>
      <c r="PZN68"/>
      <c r="PZO68"/>
      <c r="PZP68"/>
      <c r="PZQ68"/>
      <c r="PZR68"/>
      <c r="PZS68"/>
      <c r="PZT68"/>
      <c r="PZU68"/>
      <c r="PZV68"/>
      <c r="PZW68"/>
      <c r="PZX68"/>
      <c r="PZY68"/>
      <c r="PZZ68"/>
      <c r="QAA68"/>
      <c r="QAB68"/>
      <c r="QAC68"/>
      <c r="QAD68"/>
      <c r="QAE68"/>
      <c r="QAF68"/>
      <c r="QAG68"/>
      <c r="QAH68"/>
      <c r="QAI68"/>
      <c r="QAJ68"/>
      <c r="QAK68"/>
      <c r="QAL68"/>
      <c r="QAM68"/>
      <c r="QAN68"/>
      <c r="QAO68"/>
      <c r="QAP68"/>
      <c r="QAQ68"/>
      <c r="QAR68"/>
      <c r="QAS68"/>
      <c r="QAT68"/>
      <c r="QAU68"/>
      <c r="QAV68"/>
      <c r="QAW68"/>
      <c r="QAX68"/>
      <c r="QAY68"/>
      <c r="QAZ68"/>
      <c r="QBA68"/>
      <c r="QBB68"/>
      <c r="QBC68"/>
      <c r="QBD68"/>
      <c r="QBE68"/>
      <c r="QBF68"/>
      <c r="QBG68"/>
      <c r="QBH68"/>
      <c r="QBI68"/>
      <c r="QBJ68"/>
      <c r="QBK68"/>
      <c r="QBL68"/>
      <c r="QBM68"/>
      <c r="QBN68"/>
      <c r="QBO68"/>
      <c r="QBP68"/>
      <c r="QBQ68"/>
      <c r="QBR68"/>
      <c r="QBS68"/>
      <c r="QBT68"/>
      <c r="QBU68"/>
      <c r="QBV68"/>
      <c r="QBW68"/>
      <c r="QBX68"/>
      <c r="QBY68"/>
      <c r="QBZ68"/>
      <c r="QCA68"/>
      <c r="QCB68"/>
      <c r="QCC68"/>
      <c r="QCD68"/>
      <c r="QCE68"/>
      <c r="QCF68"/>
      <c r="QCG68"/>
      <c r="QCH68"/>
      <c r="QCI68"/>
      <c r="QCJ68"/>
      <c r="QCK68"/>
      <c r="QCL68"/>
      <c r="QCM68"/>
      <c r="QCN68"/>
      <c r="QCO68"/>
      <c r="QCP68"/>
      <c r="QCQ68"/>
      <c r="QCR68"/>
      <c r="QCS68"/>
      <c r="QCT68"/>
      <c r="QCU68"/>
      <c r="QCV68"/>
      <c r="QCW68"/>
      <c r="QCX68"/>
      <c r="QCY68"/>
      <c r="QCZ68"/>
      <c r="QDA68"/>
      <c r="QDB68"/>
      <c r="QDC68"/>
      <c r="QDD68"/>
      <c r="QDE68"/>
      <c r="QDF68"/>
      <c r="QDG68"/>
      <c r="QDH68"/>
      <c r="QDI68"/>
      <c r="QDJ68"/>
      <c r="QDK68"/>
      <c r="QDL68"/>
      <c r="QDM68"/>
      <c r="QDN68"/>
      <c r="QDO68"/>
      <c r="QDP68"/>
      <c r="QDQ68"/>
      <c r="QDR68"/>
      <c r="QDS68"/>
      <c r="QDT68"/>
      <c r="QDU68"/>
      <c r="QDV68"/>
      <c r="QDW68"/>
      <c r="QDX68"/>
      <c r="QDY68"/>
      <c r="QDZ68"/>
      <c r="QEA68"/>
      <c r="QEB68"/>
      <c r="QEC68"/>
      <c r="QED68"/>
      <c r="QEE68"/>
      <c r="QEF68"/>
      <c r="QEG68"/>
      <c r="QEH68"/>
      <c r="QEI68"/>
      <c r="QEJ68"/>
      <c r="QEK68"/>
      <c r="QEL68"/>
      <c r="QEM68"/>
      <c r="QEN68"/>
      <c r="QEO68"/>
      <c r="QEP68"/>
      <c r="QEQ68"/>
      <c r="QER68"/>
      <c r="QES68"/>
      <c r="QET68"/>
      <c r="QEU68"/>
      <c r="QEV68"/>
      <c r="QEW68"/>
      <c r="QEX68"/>
      <c r="QEY68"/>
      <c r="QEZ68"/>
      <c r="QFA68"/>
      <c r="QFB68"/>
      <c r="QFC68"/>
      <c r="QFD68"/>
      <c r="QFE68"/>
      <c r="QFF68"/>
      <c r="QFG68"/>
      <c r="QFH68"/>
      <c r="QFI68"/>
      <c r="QFJ68"/>
      <c r="QFK68"/>
      <c r="QFL68"/>
      <c r="QFM68"/>
      <c r="QFN68"/>
      <c r="QFO68"/>
      <c r="QFP68"/>
      <c r="QFQ68"/>
      <c r="QFR68"/>
      <c r="QFS68"/>
      <c r="QFT68"/>
      <c r="QFU68"/>
      <c r="QFV68"/>
      <c r="QFW68"/>
      <c r="QFX68"/>
      <c r="QFY68"/>
      <c r="QFZ68"/>
      <c r="QGA68"/>
      <c r="QGB68"/>
      <c r="QGC68"/>
      <c r="QGD68"/>
      <c r="QGE68"/>
      <c r="QGF68"/>
      <c r="QGG68"/>
      <c r="QGH68"/>
      <c r="QGI68"/>
      <c r="QGJ68"/>
      <c r="QGK68"/>
      <c r="QGL68"/>
      <c r="QGM68"/>
      <c r="QGN68"/>
      <c r="QGO68"/>
      <c r="QGP68"/>
      <c r="QGQ68"/>
      <c r="QGR68"/>
      <c r="QGS68"/>
      <c r="QGT68"/>
      <c r="QGU68"/>
      <c r="QGV68"/>
      <c r="QGW68"/>
      <c r="QGX68"/>
      <c r="QGY68"/>
      <c r="QGZ68"/>
      <c r="QHA68"/>
      <c r="QHB68"/>
      <c r="QHC68"/>
      <c r="QHD68"/>
      <c r="QHE68"/>
      <c r="QHF68"/>
      <c r="QHG68"/>
      <c r="QHH68"/>
      <c r="QHI68"/>
      <c r="QHJ68"/>
      <c r="QHK68"/>
      <c r="QHL68"/>
      <c r="QHM68"/>
      <c r="QHN68"/>
      <c r="QHO68"/>
      <c r="QHP68"/>
      <c r="QHQ68"/>
      <c r="QHR68"/>
      <c r="QHS68"/>
      <c r="QHT68"/>
      <c r="QHU68"/>
      <c r="QHV68"/>
      <c r="QHW68"/>
      <c r="QHX68"/>
      <c r="QHY68"/>
      <c r="QHZ68"/>
      <c r="QIA68"/>
      <c r="QIB68"/>
      <c r="QIC68"/>
      <c r="QID68"/>
      <c r="QIE68"/>
      <c r="QIF68"/>
      <c r="QIG68"/>
      <c r="QIH68"/>
      <c r="QII68"/>
      <c r="QIJ68"/>
      <c r="QIK68"/>
      <c r="QIL68"/>
      <c r="QIM68"/>
      <c r="QIN68"/>
      <c r="QIO68"/>
      <c r="QIP68"/>
      <c r="QIQ68"/>
      <c r="QIR68"/>
      <c r="QIS68"/>
      <c r="QIT68"/>
      <c r="QIU68"/>
      <c r="QIV68"/>
      <c r="QIW68"/>
      <c r="QIX68"/>
      <c r="QIY68"/>
      <c r="QIZ68"/>
      <c r="QJA68"/>
      <c r="QJB68"/>
      <c r="QJC68"/>
      <c r="QJD68"/>
      <c r="QJE68"/>
      <c r="QJF68"/>
      <c r="QJG68"/>
      <c r="QJH68"/>
      <c r="QJI68"/>
      <c r="QJJ68"/>
      <c r="QJK68"/>
      <c r="QJL68"/>
      <c r="QJM68"/>
      <c r="QJN68"/>
      <c r="QJO68"/>
      <c r="QJP68"/>
      <c r="QJQ68"/>
      <c r="QJR68"/>
      <c r="QJS68"/>
      <c r="QJT68"/>
      <c r="QJU68"/>
      <c r="QJV68"/>
      <c r="QJW68"/>
      <c r="QJX68"/>
      <c r="QJY68"/>
      <c r="QJZ68"/>
      <c r="QKA68"/>
      <c r="QKB68"/>
      <c r="QKC68"/>
      <c r="QKD68"/>
      <c r="QKE68"/>
      <c r="QKF68"/>
      <c r="QKG68"/>
      <c r="QKH68"/>
      <c r="QKI68"/>
      <c r="QKJ68"/>
      <c r="QKK68"/>
      <c r="QKL68"/>
      <c r="QKM68"/>
      <c r="QKN68"/>
      <c r="QKO68"/>
      <c r="QKP68"/>
      <c r="QKQ68"/>
      <c r="QKR68"/>
      <c r="QKS68"/>
      <c r="QKT68"/>
      <c r="QKU68"/>
      <c r="QKV68"/>
      <c r="QKW68"/>
      <c r="QKX68"/>
      <c r="QKY68"/>
      <c r="QKZ68"/>
      <c r="QLA68"/>
      <c r="QLB68"/>
      <c r="QLC68"/>
      <c r="QLD68"/>
      <c r="QLE68"/>
      <c r="QLF68"/>
      <c r="QLG68"/>
      <c r="QLH68"/>
      <c r="QLI68"/>
      <c r="QLJ68"/>
      <c r="QLK68"/>
      <c r="QLL68"/>
      <c r="QLM68"/>
      <c r="QLN68"/>
      <c r="QLO68"/>
      <c r="QLP68"/>
      <c r="QLQ68"/>
      <c r="QLR68"/>
      <c r="QLS68"/>
      <c r="QLT68"/>
      <c r="QLU68"/>
      <c r="QLV68"/>
      <c r="QLW68"/>
      <c r="QLX68"/>
      <c r="QLY68"/>
      <c r="QLZ68"/>
      <c r="QMA68"/>
      <c r="QMB68"/>
      <c r="QMC68"/>
      <c r="QMD68"/>
      <c r="QME68"/>
      <c r="QMF68"/>
      <c r="QMG68"/>
      <c r="QMH68"/>
      <c r="QMI68"/>
      <c r="QMJ68"/>
      <c r="QMK68"/>
      <c r="QML68"/>
      <c r="QMM68"/>
      <c r="QMN68"/>
      <c r="QMO68"/>
      <c r="QMP68"/>
      <c r="QMQ68"/>
      <c r="QMR68"/>
      <c r="QMS68"/>
      <c r="QMT68"/>
      <c r="QMU68"/>
      <c r="QMV68"/>
      <c r="QMW68"/>
      <c r="QMX68"/>
      <c r="QMY68"/>
      <c r="QMZ68"/>
      <c r="QNA68"/>
      <c r="QNB68"/>
      <c r="QNC68"/>
      <c r="QND68"/>
      <c r="QNE68"/>
      <c r="QNF68"/>
      <c r="QNG68"/>
      <c r="QNH68"/>
      <c r="QNI68"/>
      <c r="QNJ68"/>
      <c r="QNK68"/>
      <c r="QNL68"/>
      <c r="QNM68"/>
      <c r="QNN68"/>
      <c r="QNO68"/>
      <c r="QNP68"/>
      <c r="QNQ68"/>
      <c r="QNR68"/>
      <c r="QNS68"/>
      <c r="QNT68"/>
      <c r="QNU68"/>
      <c r="QNV68"/>
      <c r="QNW68"/>
      <c r="QNX68"/>
      <c r="QNY68"/>
      <c r="QNZ68"/>
      <c r="QOA68"/>
      <c r="QOB68"/>
      <c r="QOC68"/>
      <c r="QOD68"/>
      <c r="QOE68"/>
      <c r="QOF68"/>
      <c r="QOG68"/>
      <c r="QOH68"/>
      <c r="QOI68"/>
      <c r="QOJ68"/>
      <c r="QOK68"/>
      <c r="QOL68"/>
      <c r="QOM68"/>
      <c r="QON68"/>
      <c r="QOO68"/>
      <c r="QOP68"/>
      <c r="QOQ68"/>
      <c r="QOR68"/>
      <c r="QOS68"/>
      <c r="QOT68"/>
      <c r="QOU68"/>
      <c r="QOV68"/>
      <c r="QOW68"/>
      <c r="QOX68"/>
      <c r="QOY68"/>
      <c r="QOZ68"/>
      <c r="QPA68"/>
      <c r="QPB68"/>
      <c r="QPC68"/>
      <c r="QPD68"/>
      <c r="QPE68"/>
      <c r="QPF68"/>
      <c r="QPG68"/>
      <c r="QPH68"/>
      <c r="QPI68"/>
      <c r="QPJ68"/>
      <c r="QPK68"/>
      <c r="QPL68"/>
      <c r="QPM68"/>
      <c r="QPN68"/>
      <c r="QPO68"/>
      <c r="QPP68"/>
      <c r="QPQ68"/>
      <c r="QPR68"/>
      <c r="QPS68"/>
      <c r="QPT68"/>
      <c r="QPU68"/>
      <c r="QPV68"/>
      <c r="QPW68"/>
      <c r="QPX68"/>
      <c r="QPY68"/>
      <c r="QPZ68"/>
      <c r="QQA68"/>
      <c r="QQB68"/>
      <c r="QQC68"/>
      <c r="QQD68"/>
      <c r="QQE68"/>
      <c r="QQF68"/>
      <c r="QQG68"/>
      <c r="QQH68"/>
      <c r="QQI68"/>
      <c r="QQJ68"/>
      <c r="QQK68"/>
      <c r="QQL68"/>
      <c r="QQM68"/>
      <c r="QQN68"/>
      <c r="QQO68"/>
      <c r="QQP68"/>
      <c r="QQQ68"/>
      <c r="QQR68"/>
      <c r="QQS68"/>
      <c r="QQT68"/>
      <c r="QQU68"/>
      <c r="QQV68"/>
      <c r="QQW68"/>
      <c r="QQX68"/>
      <c r="QQY68"/>
      <c r="QQZ68"/>
      <c r="QRA68"/>
      <c r="QRB68"/>
      <c r="QRC68"/>
      <c r="QRD68"/>
      <c r="QRE68"/>
      <c r="QRF68"/>
      <c r="QRG68"/>
      <c r="QRH68"/>
      <c r="QRI68"/>
      <c r="QRJ68"/>
      <c r="QRK68"/>
      <c r="QRL68"/>
      <c r="QRM68"/>
      <c r="QRN68"/>
      <c r="QRO68"/>
      <c r="QRP68"/>
      <c r="QRQ68"/>
      <c r="QRR68"/>
      <c r="QRS68"/>
      <c r="QRT68"/>
      <c r="QRU68"/>
      <c r="QRV68"/>
      <c r="QRW68"/>
      <c r="QRX68"/>
      <c r="QRY68"/>
      <c r="QRZ68"/>
      <c r="QSA68"/>
      <c r="QSB68"/>
      <c r="QSC68"/>
      <c r="QSD68"/>
      <c r="QSE68"/>
      <c r="QSF68"/>
      <c r="QSG68"/>
      <c r="QSH68"/>
      <c r="QSI68"/>
      <c r="QSJ68"/>
      <c r="QSK68"/>
      <c r="QSL68"/>
      <c r="QSM68"/>
      <c r="QSN68"/>
      <c r="QSO68"/>
      <c r="QSP68"/>
      <c r="QSQ68"/>
      <c r="QSR68"/>
      <c r="QSS68"/>
      <c r="QST68"/>
      <c r="QSU68"/>
      <c r="QSV68"/>
      <c r="QSW68"/>
      <c r="QSX68"/>
      <c r="QSY68"/>
      <c r="QSZ68"/>
      <c r="QTA68"/>
      <c r="QTB68"/>
      <c r="QTC68"/>
      <c r="QTD68"/>
      <c r="QTE68"/>
      <c r="QTF68"/>
      <c r="QTG68"/>
      <c r="QTH68"/>
      <c r="QTI68"/>
      <c r="QTJ68"/>
      <c r="QTK68"/>
      <c r="QTL68"/>
      <c r="QTM68"/>
      <c r="QTN68"/>
      <c r="QTO68"/>
      <c r="QTP68"/>
      <c r="QTQ68"/>
      <c r="QTR68"/>
      <c r="QTS68"/>
      <c r="QTT68"/>
      <c r="QTU68"/>
      <c r="QTV68"/>
      <c r="QTW68"/>
      <c r="QTX68"/>
      <c r="QTY68"/>
      <c r="QTZ68"/>
      <c r="QUA68"/>
      <c r="QUB68"/>
      <c r="QUC68"/>
      <c r="QUD68"/>
      <c r="QUE68"/>
      <c r="QUF68"/>
      <c r="QUG68"/>
      <c r="QUH68"/>
      <c r="QUI68"/>
      <c r="QUJ68"/>
      <c r="QUK68"/>
      <c r="QUL68"/>
      <c r="QUM68"/>
      <c r="QUN68"/>
      <c r="QUO68"/>
      <c r="QUP68"/>
      <c r="QUQ68"/>
      <c r="QUR68"/>
      <c r="QUS68"/>
      <c r="QUT68"/>
      <c r="QUU68"/>
      <c r="QUV68"/>
      <c r="QUW68"/>
      <c r="QUX68"/>
      <c r="QUY68"/>
      <c r="QUZ68"/>
      <c r="QVA68"/>
      <c r="QVB68"/>
      <c r="QVC68"/>
      <c r="QVD68"/>
      <c r="QVE68"/>
      <c r="QVF68"/>
      <c r="QVG68"/>
      <c r="QVH68"/>
      <c r="QVI68"/>
      <c r="QVJ68"/>
      <c r="QVK68"/>
      <c r="QVL68"/>
      <c r="QVM68"/>
      <c r="QVN68"/>
      <c r="QVO68"/>
      <c r="QVP68"/>
      <c r="QVQ68"/>
      <c r="QVR68"/>
      <c r="QVS68"/>
      <c r="QVT68"/>
      <c r="QVU68"/>
      <c r="QVV68"/>
      <c r="QVW68"/>
      <c r="QVX68"/>
      <c r="QVY68"/>
      <c r="QVZ68"/>
      <c r="QWA68"/>
      <c r="QWB68"/>
      <c r="QWC68"/>
      <c r="QWD68"/>
      <c r="QWE68"/>
      <c r="QWF68"/>
      <c r="QWG68"/>
      <c r="QWH68"/>
      <c r="QWI68"/>
      <c r="QWJ68"/>
      <c r="QWK68"/>
      <c r="QWL68"/>
      <c r="QWM68"/>
      <c r="QWN68"/>
      <c r="QWO68"/>
      <c r="QWP68"/>
      <c r="QWQ68"/>
      <c r="QWR68"/>
      <c r="QWS68"/>
      <c r="QWT68"/>
      <c r="QWU68"/>
      <c r="QWV68"/>
      <c r="QWW68"/>
      <c r="QWX68"/>
      <c r="QWY68"/>
      <c r="QWZ68"/>
      <c r="QXA68"/>
      <c r="QXB68"/>
      <c r="QXC68"/>
      <c r="QXD68"/>
      <c r="QXE68"/>
      <c r="QXF68"/>
      <c r="QXG68"/>
      <c r="QXH68"/>
      <c r="QXI68"/>
      <c r="QXJ68"/>
      <c r="QXK68"/>
      <c r="QXL68"/>
      <c r="QXM68"/>
      <c r="QXN68"/>
      <c r="QXO68"/>
      <c r="QXP68"/>
      <c r="QXQ68"/>
      <c r="QXR68"/>
      <c r="QXS68"/>
      <c r="QXT68"/>
      <c r="QXU68"/>
      <c r="QXV68"/>
      <c r="QXW68"/>
      <c r="QXX68"/>
      <c r="QXY68"/>
      <c r="QXZ68"/>
      <c r="QYA68"/>
      <c r="QYB68"/>
      <c r="QYC68"/>
      <c r="QYD68"/>
      <c r="QYE68"/>
      <c r="QYF68"/>
      <c r="QYG68"/>
      <c r="QYH68"/>
      <c r="QYI68"/>
      <c r="QYJ68"/>
      <c r="QYK68"/>
      <c r="QYL68"/>
      <c r="QYM68"/>
      <c r="QYN68"/>
      <c r="QYO68"/>
      <c r="QYP68"/>
      <c r="QYQ68"/>
      <c r="QYR68"/>
      <c r="QYS68"/>
      <c r="QYT68"/>
      <c r="QYU68"/>
      <c r="QYV68"/>
      <c r="QYW68"/>
      <c r="QYX68"/>
      <c r="QYY68"/>
      <c r="QYZ68"/>
      <c r="QZA68"/>
      <c r="QZB68"/>
      <c r="QZC68"/>
      <c r="QZD68"/>
      <c r="QZE68"/>
      <c r="QZF68"/>
      <c r="QZG68"/>
      <c r="QZH68"/>
      <c r="QZI68"/>
      <c r="QZJ68"/>
      <c r="QZK68"/>
      <c r="QZL68"/>
      <c r="QZM68"/>
      <c r="QZN68"/>
      <c r="QZO68"/>
      <c r="QZP68"/>
      <c r="QZQ68"/>
      <c r="QZR68"/>
      <c r="QZS68"/>
      <c r="QZT68"/>
      <c r="QZU68"/>
      <c r="QZV68"/>
      <c r="QZW68"/>
      <c r="QZX68"/>
      <c r="QZY68"/>
      <c r="QZZ68"/>
      <c r="RAA68"/>
      <c r="RAB68"/>
      <c r="RAC68"/>
      <c r="RAD68"/>
      <c r="RAE68"/>
      <c r="RAF68"/>
      <c r="RAG68"/>
      <c r="RAH68"/>
      <c r="RAI68"/>
      <c r="RAJ68"/>
      <c r="RAK68"/>
      <c r="RAL68"/>
      <c r="RAM68"/>
      <c r="RAN68"/>
      <c r="RAO68"/>
      <c r="RAP68"/>
      <c r="RAQ68"/>
      <c r="RAR68"/>
      <c r="RAS68"/>
      <c r="RAT68"/>
      <c r="RAU68"/>
      <c r="RAV68"/>
      <c r="RAW68"/>
      <c r="RAX68"/>
      <c r="RAY68"/>
      <c r="RAZ68"/>
      <c r="RBA68"/>
      <c r="RBB68"/>
      <c r="RBC68"/>
      <c r="RBD68"/>
      <c r="RBE68"/>
      <c r="RBF68"/>
      <c r="RBG68"/>
      <c r="RBH68"/>
      <c r="RBI68"/>
      <c r="RBJ68"/>
      <c r="RBK68"/>
      <c r="RBL68"/>
      <c r="RBM68"/>
      <c r="RBN68"/>
      <c r="RBO68"/>
      <c r="RBP68"/>
      <c r="RBQ68"/>
      <c r="RBR68"/>
      <c r="RBS68"/>
      <c r="RBT68"/>
      <c r="RBU68"/>
      <c r="RBV68"/>
      <c r="RBW68"/>
      <c r="RBX68"/>
      <c r="RBY68"/>
      <c r="RBZ68"/>
      <c r="RCA68"/>
      <c r="RCB68"/>
      <c r="RCC68"/>
      <c r="RCD68"/>
      <c r="RCE68"/>
      <c r="RCF68"/>
      <c r="RCG68"/>
      <c r="RCH68"/>
      <c r="RCI68"/>
      <c r="RCJ68"/>
      <c r="RCK68"/>
      <c r="RCL68"/>
      <c r="RCM68"/>
      <c r="RCN68"/>
      <c r="RCO68"/>
      <c r="RCP68"/>
      <c r="RCQ68"/>
      <c r="RCR68"/>
      <c r="RCS68"/>
      <c r="RCT68"/>
      <c r="RCU68"/>
      <c r="RCV68"/>
      <c r="RCW68"/>
      <c r="RCX68"/>
      <c r="RCY68"/>
      <c r="RCZ68"/>
      <c r="RDA68"/>
      <c r="RDB68"/>
      <c r="RDC68"/>
      <c r="RDD68"/>
      <c r="RDE68"/>
      <c r="RDF68"/>
      <c r="RDG68"/>
      <c r="RDH68"/>
      <c r="RDI68"/>
      <c r="RDJ68"/>
      <c r="RDK68"/>
      <c r="RDL68"/>
      <c r="RDM68"/>
      <c r="RDN68"/>
      <c r="RDO68"/>
      <c r="RDP68"/>
      <c r="RDQ68"/>
      <c r="RDR68"/>
      <c r="RDS68"/>
      <c r="RDT68"/>
      <c r="RDU68"/>
      <c r="RDV68"/>
      <c r="RDW68"/>
      <c r="RDX68"/>
      <c r="RDY68"/>
      <c r="RDZ68"/>
      <c r="REA68"/>
      <c r="REB68"/>
      <c r="REC68"/>
      <c r="RED68"/>
      <c r="REE68"/>
      <c r="REF68"/>
      <c r="REG68"/>
      <c r="REH68"/>
      <c r="REI68"/>
      <c r="REJ68"/>
      <c r="REK68"/>
      <c r="REL68"/>
      <c r="REM68"/>
      <c r="REN68"/>
      <c r="REO68"/>
      <c r="REP68"/>
      <c r="REQ68"/>
      <c r="RER68"/>
      <c r="RES68"/>
      <c r="RET68"/>
      <c r="REU68"/>
      <c r="REV68"/>
      <c r="REW68"/>
      <c r="REX68"/>
      <c r="REY68"/>
      <c r="REZ68"/>
      <c r="RFA68"/>
      <c r="RFB68"/>
      <c r="RFC68"/>
      <c r="RFD68"/>
      <c r="RFE68"/>
      <c r="RFF68"/>
      <c r="RFG68"/>
      <c r="RFH68"/>
      <c r="RFI68"/>
      <c r="RFJ68"/>
      <c r="RFK68"/>
      <c r="RFL68"/>
      <c r="RFM68"/>
      <c r="RFN68"/>
      <c r="RFO68"/>
      <c r="RFP68"/>
      <c r="RFQ68"/>
      <c r="RFR68"/>
      <c r="RFS68"/>
      <c r="RFT68"/>
      <c r="RFU68"/>
      <c r="RFV68"/>
      <c r="RFW68"/>
      <c r="RFX68"/>
      <c r="RFY68"/>
      <c r="RFZ68"/>
      <c r="RGA68"/>
      <c r="RGB68"/>
      <c r="RGC68"/>
      <c r="RGD68"/>
      <c r="RGE68"/>
      <c r="RGF68"/>
      <c r="RGG68"/>
      <c r="RGH68"/>
      <c r="RGI68"/>
      <c r="RGJ68"/>
      <c r="RGK68"/>
      <c r="RGL68"/>
      <c r="RGM68"/>
      <c r="RGN68"/>
      <c r="RGO68"/>
      <c r="RGP68"/>
      <c r="RGQ68"/>
      <c r="RGR68"/>
      <c r="RGS68"/>
      <c r="RGT68"/>
      <c r="RGU68"/>
      <c r="RGV68"/>
      <c r="RGW68"/>
      <c r="RGX68"/>
      <c r="RGY68"/>
      <c r="RGZ68"/>
      <c r="RHA68"/>
      <c r="RHB68"/>
      <c r="RHC68"/>
      <c r="RHD68"/>
      <c r="RHE68"/>
      <c r="RHF68"/>
      <c r="RHG68"/>
      <c r="RHH68"/>
      <c r="RHI68"/>
      <c r="RHJ68"/>
      <c r="RHK68"/>
      <c r="RHL68"/>
      <c r="RHM68"/>
      <c r="RHN68"/>
      <c r="RHO68"/>
      <c r="RHP68"/>
      <c r="RHQ68"/>
      <c r="RHR68"/>
      <c r="RHS68"/>
      <c r="RHT68"/>
      <c r="RHU68"/>
      <c r="RHV68"/>
      <c r="RHW68"/>
      <c r="RHX68"/>
      <c r="RHY68"/>
      <c r="RHZ68"/>
      <c r="RIA68"/>
      <c r="RIB68"/>
      <c r="RIC68"/>
      <c r="RID68"/>
      <c r="RIE68"/>
      <c r="RIF68"/>
      <c r="RIG68"/>
      <c r="RIH68"/>
      <c r="RII68"/>
      <c r="RIJ68"/>
      <c r="RIK68"/>
      <c r="RIL68"/>
      <c r="RIM68"/>
      <c r="RIN68"/>
      <c r="RIO68"/>
      <c r="RIP68"/>
      <c r="RIQ68"/>
      <c r="RIR68"/>
      <c r="RIS68"/>
      <c r="RIT68"/>
      <c r="RIU68"/>
      <c r="RIV68"/>
      <c r="RIW68"/>
      <c r="RIX68"/>
      <c r="RIY68"/>
      <c r="RIZ68"/>
      <c r="RJA68"/>
      <c r="RJB68"/>
      <c r="RJC68"/>
      <c r="RJD68"/>
      <c r="RJE68"/>
      <c r="RJF68"/>
      <c r="RJG68"/>
      <c r="RJH68"/>
      <c r="RJI68"/>
      <c r="RJJ68"/>
      <c r="RJK68"/>
      <c r="RJL68"/>
      <c r="RJM68"/>
      <c r="RJN68"/>
      <c r="RJO68"/>
      <c r="RJP68"/>
      <c r="RJQ68"/>
      <c r="RJR68"/>
      <c r="RJS68"/>
      <c r="RJT68"/>
      <c r="RJU68"/>
      <c r="RJV68"/>
      <c r="RJW68"/>
      <c r="RJX68"/>
      <c r="RJY68"/>
      <c r="RJZ68"/>
      <c r="RKA68"/>
      <c r="RKB68"/>
      <c r="RKC68"/>
      <c r="RKD68"/>
      <c r="RKE68"/>
      <c r="RKF68"/>
      <c r="RKG68"/>
      <c r="RKH68"/>
      <c r="RKI68"/>
      <c r="RKJ68"/>
      <c r="RKK68"/>
      <c r="RKL68"/>
      <c r="RKM68"/>
      <c r="RKN68"/>
      <c r="RKO68"/>
      <c r="RKP68"/>
      <c r="RKQ68"/>
      <c r="RKR68"/>
      <c r="RKS68"/>
      <c r="RKT68"/>
      <c r="RKU68"/>
      <c r="RKV68"/>
      <c r="RKW68"/>
      <c r="RKX68"/>
      <c r="RKY68"/>
      <c r="RKZ68"/>
      <c r="RLA68"/>
      <c r="RLB68"/>
      <c r="RLC68"/>
      <c r="RLD68"/>
      <c r="RLE68"/>
      <c r="RLF68"/>
      <c r="RLG68"/>
      <c r="RLH68"/>
      <c r="RLI68"/>
      <c r="RLJ68"/>
      <c r="RLK68"/>
      <c r="RLL68"/>
      <c r="RLM68"/>
      <c r="RLN68"/>
      <c r="RLO68"/>
      <c r="RLP68"/>
      <c r="RLQ68"/>
      <c r="RLR68"/>
      <c r="RLS68"/>
      <c r="RLT68"/>
      <c r="RLU68"/>
      <c r="RLV68"/>
      <c r="RLW68"/>
      <c r="RLX68"/>
      <c r="RLY68"/>
      <c r="RLZ68"/>
      <c r="RMA68"/>
      <c r="RMB68"/>
      <c r="RMC68"/>
      <c r="RMD68"/>
      <c r="RME68"/>
      <c r="RMF68"/>
      <c r="RMG68"/>
      <c r="RMH68"/>
      <c r="RMI68"/>
      <c r="RMJ68"/>
      <c r="RMK68"/>
      <c r="RML68"/>
      <c r="RMM68"/>
      <c r="RMN68"/>
      <c r="RMO68"/>
      <c r="RMP68"/>
      <c r="RMQ68"/>
      <c r="RMR68"/>
      <c r="RMS68"/>
      <c r="RMT68"/>
      <c r="RMU68"/>
      <c r="RMV68"/>
      <c r="RMW68"/>
      <c r="RMX68"/>
      <c r="RMY68"/>
      <c r="RMZ68"/>
      <c r="RNA68"/>
      <c r="RNB68"/>
      <c r="RNC68"/>
      <c r="RND68"/>
      <c r="RNE68"/>
      <c r="RNF68"/>
      <c r="RNG68"/>
      <c r="RNH68"/>
      <c r="RNI68"/>
      <c r="RNJ68"/>
      <c r="RNK68"/>
      <c r="RNL68"/>
      <c r="RNM68"/>
      <c r="RNN68"/>
      <c r="RNO68"/>
      <c r="RNP68"/>
      <c r="RNQ68"/>
      <c r="RNR68"/>
      <c r="RNS68"/>
      <c r="RNT68"/>
      <c r="RNU68"/>
      <c r="RNV68"/>
      <c r="RNW68"/>
      <c r="RNX68"/>
      <c r="RNY68"/>
      <c r="RNZ68"/>
      <c r="ROA68"/>
      <c r="ROB68"/>
      <c r="ROC68"/>
      <c r="ROD68"/>
      <c r="ROE68"/>
      <c r="ROF68"/>
      <c r="ROG68"/>
      <c r="ROH68"/>
      <c r="ROI68"/>
      <c r="ROJ68"/>
      <c r="ROK68"/>
      <c r="ROL68"/>
      <c r="ROM68"/>
      <c r="RON68"/>
      <c r="ROO68"/>
      <c r="ROP68"/>
      <c r="ROQ68"/>
      <c r="ROR68"/>
      <c r="ROS68"/>
      <c r="ROT68"/>
      <c r="ROU68"/>
      <c r="ROV68"/>
      <c r="ROW68"/>
      <c r="ROX68"/>
      <c r="ROY68"/>
      <c r="ROZ68"/>
      <c r="RPA68"/>
      <c r="RPB68"/>
      <c r="RPC68"/>
      <c r="RPD68"/>
      <c r="RPE68"/>
      <c r="RPF68"/>
      <c r="RPG68"/>
      <c r="RPH68"/>
      <c r="RPI68"/>
      <c r="RPJ68"/>
      <c r="RPK68"/>
      <c r="RPL68"/>
      <c r="RPM68"/>
      <c r="RPN68"/>
      <c r="RPO68"/>
      <c r="RPP68"/>
      <c r="RPQ68"/>
      <c r="RPR68"/>
      <c r="RPS68"/>
      <c r="RPT68"/>
      <c r="RPU68"/>
      <c r="RPV68"/>
      <c r="RPW68"/>
      <c r="RPX68"/>
      <c r="RPY68"/>
      <c r="RPZ68"/>
      <c r="RQA68"/>
      <c r="RQB68"/>
      <c r="RQC68"/>
      <c r="RQD68"/>
      <c r="RQE68"/>
      <c r="RQF68"/>
      <c r="RQG68"/>
      <c r="RQH68"/>
      <c r="RQI68"/>
      <c r="RQJ68"/>
      <c r="RQK68"/>
      <c r="RQL68"/>
      <c r="RQM68"/>
      <c r="RQN68"/>
      <c r="RQO68"/>
      <c r="RQP68"/>
      <c r="RQQ68"/>
      <c r="RQR68"/>
      <c r="RQS68"/>
      <c r="RQT68"/>
      <c r="RQU68"/>
      <c r="RQV68"/>
      <c r="RQW68"/>
      <c r="RQX68"/>
      <c r="RQY68"/>
      <c r="RQZ68"/>
      <c r="RRA68"/>
      <c r="RRB68"/>
      <c r="RRC68"/>
      <c r="RRD68"/>
      <c r="RRE68"/>
      <c r="RRF68"/>
      <c r="RRG68"/>
      <c r="RRH68"/>
      <c r="RRI68"/>
      <c r="RRJ68"/>
      <c r="RRK68"/>
      <c r="RRL68"/>
      <c r="RRM68"/>
      <c r="RRN68"/>
      <c r="RRO68"/>
      <c r="RRP68"/>
      <c r="RRQ68"/>
      <c r="RRR68"/>
      <c r="RRS68"/>
      <c r="RRT68"/>
      <c r="RRU68"/>
      <c r="RRV68"/>
      <c r="RRW68"/>
      <c r="RRX68"/>
      <c r="RRY68"/>
      <c r="RRZ68"/>
      <c r="RSA68"/>
      <c r="RSB68"/>
      <c r="RSC68"/>
      <c r="RSD68"/>
      <c r="RSE68"/>
      <c r="RSF68"/>
      <c r="RSG68"/>
      <c r="RSH68"/>
      <c r="RSI68"/>
      <c r="RSJ68"/>
      <c r="RSK68"/>
      <c r="RSL68"/>
      <c r="RSM68"/>
      <c r="RSN68"/>
      <c r="RSO68"/>
      <c r="RSP68"/>
      <c r="RSQ68"/>
      <c r="RSR68"/>
      <c r="RSS68"/>
      <c r="RST68"/>
      <c r="RSU68"/>
      <c r="RSV68"/>
      <c r="RSW68"/>
      <c r="RSX68"/>
      <c r="RSY68"/>
      <c r="RSZ68"/>
      <c r="RTA68"/>
      <c r="RTB68"/>
      <c r="RTC68"/>
      <c r="RTD68"/>
      <c r="RTE68"/>
      <c r="RTF68"/>
      <c r="RTG68"/>
      <c r="RTH68"/>
      <c r="RTI68"/>
      <c r="RTJ68"/>
      <c r="RTK68"/>
      <c r="RTL68"/>
      <c r="RTM68"/>
      <c r="RTN68"/>
      <c r="RTO68"/>
      <c r="RTP68"/>
      <c r="RTQ68"/>
      <c r="RTR68"/>
      <c r="RTS68"/>
      <c r="RTT68"/>
      <c r="RTU68"/>
      <c r="RTV68"/>
      <c r="RTW68"/>
      <c r="RTX68"/>
      <c r="RTY68"/>
      <c r="RTZ68"/>
      <c r="RUA68"/>
      <c r="RUB68"/>
      <c r="RUC68"/>
      <c r="RUD68"/>
      <c r="RUE68"/>
      <c r="RUF68"/>
      <c r="RUG68"/>
      <c r="RUH68"/>
      <c r="RUI68"/>
      <c r="RUJ68"/>
      <c r="RUK68"/>
      <c r="RUL68"/>
      <c r="RUM68"/>
      <c r="RUN68"/>
      <c r="RUO68"/>
      <c r="RUP68"/>
      <c r="RUQ68"/>
      <c r="RUR68"/>
      <c r="RUS68"/>
      <c r="RUT68"/>
      <c r="RUU68"/>
      <c r="RUV68"/>
      <c r="RUW68"/>
      <c r="RUX68"/>
      <c r="RUY68"/>
      <c r="RUZ68"/>
      <c r="RVA68"/>
      <c r="RVB68"/>
      <c r="RVC68"/>
      <c r="RVD68"/>
      <c r="RVE68"/>
      <c r="RVF68"/>
      <c r="RVG68"/>
      <c r="RVH68"/>
      <c r="RVI68"/>
      <c r="RVJ68"/>
      <c r="RVK68"/>
      <c r="RVL68"/>
      <c r="RVM68"/>
      <c r="RVN68"/>
      <c r="RVO68"/>
      <c r="RVP68"/>
      <c r="RVQ68"/>
      <c r="RVR68"/>
      <c r="RVS68"/>
      <c r="RVT68"/>
      <c r="RVU68"/>
      <c r="RVV68"/>
      <c r="RVW68"/>
      <c r="RVX68"/>
      <c r="RVY68"/>
      <c r="RVZ68"/>
      <c r="RWA68"/>
      <c r="RWB68"/>
      <c r="RWC68"/>
      <c r="RWD68"/>
      <c r="RWE68"/>
      <c r="RWF68"/>
      <c r="RWG68"/>
      <c r="RWH68"/>
      <c r="RWI68"/>
      <c r="RWJ68"/>
      <c r="RWK68"/>
      <c r="RWL68"/>
      <c r="RWM68"/>
      <c r="RWN68"/>
      <c r="RWO68"/>
      <c r="RWP68"/>
      <c r="RWQ68"/>
      <c r="RWR68"/>
      <c r="RWS68"/>
      <c r="RWT68"/>
      <c r="RWU68"/>
      <c r="RWV68"/>
      <c r="RWW68"/>
      <c r="RWX68"/>
      <c r="RWY68"/>
      <c r="RWZ68"/>
      <c r="RXA68"/>
      <c r="RXB68"/>
      <c r="RXC68"/>
      <c r="RXD68"/>
      <c r="RXE68"/>
      <c r="RXF68"/>
      <c r="RXG68"/>
      <c r="RXH68"/>
      <c r="RXI68"/>
      <c r="RXJ68"/>
      <c r="RXK68"/>
      <c r="RXL68"/>
      <c r="RXM68"/>
      <c r="RXN68"/>
      <c r="RXO68"/>
      <c r="RXP68"/>
      <c r="RXQ68"/>
      <c r="RXR68"/>
      <c r="RXS68"/>
      <c r="RXT68"/>
      <c r="RXU68"/>
      <c r="RXV68"/>
      <c r="RXW68"/>
      <c r="RXX68"/>
      <c r="RXY68"/>
      <c r="RXZ68"/>
      <c r="RYA68"/>
      <c r="RYB68"/>
      <c r="RYC68"/>
      <c r="RYD68"/>
      <c r="RYE68"/>
      <c r="RYF68"/>
      <c r="RYG68"/>
      <c r="RYH68"/>
      <c r="RYI68"/>
      <c r="RYJ68"/>
      <c r="RYK68"/>
      <c r="RYL68"/>
      <c r="RYM68"/>
      <c r="RYN68"/>
      <c r="RYO68"/>
      <c r="RYP68"/>
      <c r="RYQ68"/>
      <c r="RYR68"/>
      <c r="RYS68"/>
      <c r="RYT68"/>
      <c r="RYU68"/>
      <c r="RYV68"/>
      <c r="RYW68"/>
      <c r="RYX68"/>
      <c r="RYY68"/>
      <c r="RYZ68"/>
      <c r="RZA68"/>
      <c r="RZB68"/>
      <c r="RZC68"/>
      <c r="RZD68"/>
      <c r="RZE68"/>
      <c r="RZF68"/>
      <c r="RZG68"/>
      <c r="RZH68"/>
      <c r="RZI68"/>
      <c r="RZJ68"/>
      <c r="RZK68"/>
      <c r="RZL68"/>
      <c r="RZM68"/>
      <c r="RZN68"/>
      <c r="RZO68"/>
      <c r="RZP68"/>
      <c r="RZQ68"/>
      <c r="RZR68"/>
      <c r="RZS68"/>
      <c r="RZT68"/>
      <c r="RZU68"/>
      <c r="RZV68"/>
      <c r="RZW68"/>
      <c r="RZX68"/>
      <c r="RZY68"/>
      <c r="RZZ68"/>
      <c r="SAA68"/>
      <c r="SAB68"/>
      <c r="SAC68"/>
      <c r="SAD68"/>
      <c r="SAE68"/>
      <c r="SAF68"/>
      <c r="SAG68"/>
      <c r="SAH68"/>
      <c r="SAI68"/>
      <c r="SAJ68"/>
      <c r="SAK68"/>
      <c r="SAL68"/>
      <c r="SAM68"/>
      <c r="SAN68"/>
      <c r="SAO68"/>
      <c r="SAP68"/>
      <c r="SAQ68"/>
      <c r="SAR68"/>
      <c r="SAS68"/>
      <c r="SAT68"/>
      <c r="SAU68"/>
      <c r="SAV68"/>
      <c r="SAW68"/>
      <c r="SAX68"/>
      <c r="SAY68"/>
      <c r="SAZ68"/>
      <c r="SBA68"/>
      <c r="SBB68"/>
      <c r="SBC68"/>
      <c r="SBD68"/>
      <c r="SBE68"/>
      <c r="SBF68"/>
      <c r="SBG68"/>
      <c r="SBH68"/>
      <c r="SBI68"/>
      <c r="SBJ68"/>
      <c r="SBK68"/>
      <c r="SBL68"/>
      <c r="SBM68"/>
      <c r="SBN68"/>
      <c r="SBO68"/>
      <c r="SBP68"/>
      <c r="SBQ68"/>
      <c r="SBR68"/>
      <c r="SBS68"/>
      <c r="SBT68"/>
      <c r="SBU68"/>
      <c r="SBV68"/>
      <c r="SBW68"/>
      <c r="SBX68"/>
      <c r="SBY68"/>
      <c r="SBZ68"/>
      <c r="SCA68"/>
      <c r="SCB68"/>
      <c r="SCC68"/>
      <c r="SCD68"/>
      <c r="SCE68"/>
      <c r="SCF68"/>
      <c r="SCG68"/>
      <c r="SCH68"/>
      <c r="SCI68"/>
      <c r="SCJ68"/>
      <c r="SCK68"/>
      <c r="SCL68"/>
      <c r="SCM68"/>
      <c r="SCN68"/>
      <c r="SCO68"/>
      <c r="SCP68"/>
      <c r="SCQ68"/>
      <c r="SCR68"/>
      <c r="SCS68"/>
      <c r="SCT68"/>
      <c r="SCU68"/>
      <c r="SCV68"/>
      <c r="SCW68"/>
      <c r="SCX68"/>
      <c r="SCY68"/>
      <c r="SCZ68"/>
      <c r="SDA68"/>
      <c r="SDB68"/>
      <c r="SDC68"/>
      <c r="SDD68"/>
      <c r="SDE68"/>
      <c r="SDF68"/>
      <c r="SDG68"/>
      <c r="SDH68"/>
      <c r="SDI68"/>
      <c r="SDJ68"/>
      <c r="SDK68"/>
      <c r="SDL68"/>
      <c r="SDM68"/>
      <c r="SDN68"/>
      <c r="SDO68"/>
      <c r="SDP68"/>
      <c r="SDQ68"/>
      <c r="SDR68"/>
      <c r="SDS68"/>
      <c r="SDT68"/>
      <c r="SDU68"/>
      <c r="SDV68"/>
      <c r="SDW68"/>
      <c r="SDX68"/>
      <c r="SDY68"/>
      <c r="SDZ68"/>
      <c r="SEA68"/>
      <c r="SEB68"/>
      <c r="SEC68"/>
      <c r="SED68"/>
      <c r="SEE68"/>
      <c r="SEF68"/>
      <c r="SEG68"/>
      <c r="SEH68"/>
      <c r="SEI68"/>
      <c r="SEJ68"/>
      <c r="SEK68"/>
      <c r="SEL68"/>
      <c r="SEM68"/>
      <c r="SEN68"/>
      <c r="SEO68"/>
      <c r="SEP68"/>
      <c r="SEQ68"/>
      <c r="SER68"/>
      <c r="SES68"/>
      <c r="SET68"/>
      <c r="SEU68"/>
      <c r="SEV68"/>
      <c r="SEW68"/>
      <c r="SEX68"/>
      <c r="SEY68"/>
      <c r="SEZ68"/>
      <c r="SFA68"/>
      <c r="SFB68"/>
      <c r="SFC68"/>
      <c r="SFD68"/>
      <c r="SFE68"/>
      <c r="SFF68"/>
      <c r="SFG68"/>
      <c r="SFH68"/>
      <c r="SFI68"/>
      <c r="SFJ68"/>
      <c r="SFK68"/>
      <c r="SFL68"/>
      <c r="SFM68"/>
      <c r="SFN68"/>
      <c r="SFO68"/>
      <c r="SFP68"/>
      <c r="SFQ68"/>
      <c r="SFR68"/>
      <c r="SFS68"/>
      <c r="SFT68"/>
      <c r="SFU68"/>
      <c r="SFV68"/>
      <c r="SFW68"/>
      <c r="SFX68"/>
      <c r="SFY68"/>
      <c r="SFZ68"/>
      <c r="SGA68"/>
      <c r="SGB68"/>
      <c r="SGC68"/>
      <c r="SGD68"/>
      <c r="SGE68"/>
      <c r="SGF68"/>
      <c r="SGG68"/>
      <c r="SGH68"/>
      <c r="SGI68"/>
      <c r="SGJ68"/>
      <c r="SGK68"/>
      <c r="SGL68"/>
      <c r="SGM68"/>
      <c r="SGN68"/>
      <c r="SGO68"/>
      <c r="SGP68"/>
      <c r="SGQ68"/>
      <c r="SGR68"/>
      <c r="SGS68"/>
      <c r="SGT68"/>
      <c r="SGU68"/>
      <c r="SGV68"/>
      <c r="SGW68"/>
      <c r="SGX68"/>
      <c r="SGY68"/>
      <c r="SGZ68"/>
      <c r="SHA68"/>
      <c r="SHB68"/>
      <c r="SHC68"/>
      <c r="SHD68"/>
      <c r="SHE68"/>
      <c r="SHF68"/>
      <c r="SHG68"/>
      <c r="SHH68"/>
      <c r="SHI68"/>
      <c r="SHJ68"/>
      <c r="SHK68"/>
      <c r="SHL68"/>
      <c r="SHM68"/>
      <c r="SHN68"/>
      <c r="SHO68"/>
      <c r="SHP68"/>
      <c r="SHQ68"/>
      <c r="SHR68"/>
      <c r="SHS68"/>
      <c r="SHT68"/>
      <c r="SHU68"/>
      <c r="SHV68"/>
      <c r="SHW68"/>
      <c r="SHX68"/>
      <c r="SHY68"/>
      <c r="SHZ68"/>
      <c r="SIA68"/>
      <c r="SIB68"/>
      <c r="SIC68"/>
      <c r="SID68"/>
      <c r="SIE68"/>
      <c r="SIF68"/>
      <c r="SIG68"/>
      <c r="SIH68"/>
      <c r="SII68"/>
      <c r="SIJ68"/>
      <c r="SIK68"/>
      <c r="SIL68"/>
      <c r="SIM68"/>
      <c r="SIN68"/>
      <c r="SIO68"/>
      <c r="SIP68"/>
      <c r="SIQ68"/>
      <c r="SIR68"/>
      <c r="SIS68"/>
      <c r="SIT68"/>
      <c r="SIU68"/>
      <c r="SIV68"/>
      <c r="SIW68"/>
      <c r="SIX68"/>
      <c r="SIY68"/>
      <c r="SIZ68"/>
      <c r="SJA68"/>
      <c r="SJB68"/>
      <c r="SJC68"/>
      <c r="SJD68"/>
      <c r="SJE68"/>
      <c r="SJF68"/>
      <c r="SJG68"/>
      <c r="SJH68"/>
      <c r="SJI68"/>
      <c r="SJJ68"/>
      <c r="SJK68"/>
      <c r="SJL68"/>
      <c r="SJM68"/>
      <c r="SJN68"/>
      <c r="SJO68"/>
      <c r="SJP68"/>
      <c r="SJQ68"/>
      <c r="SJR68"/>
      <c r="SJS68"/>
      <c r="SJT68"/>
      <c r="SJU68"/>
      <c r="SJV68"/>
      <c r="SJW68"/>
      <c r="SJX68"/>
      <c r="SJY68"/>
      <c r="SJZ68"/>
      <c r="SKA68"/>
      <c r="SKB68"/>
      <c r="SKC68"/>
      <c r="SKD68"/>
      <c r="SKE68"/>
      <c r="SKF68"/>
      <c r="SKG68"/>
      <c r="SKH68"/>
      <c r="SKI68"/>
      <c r="SKJ68"/>
      <c r="SKK68"/>
      <c r="SKL68"/>
      <c r="SKM68"/>
      <c r="SKN68"/>
      <c r="SKO68"/>
      <c r="SKP68"/>
      <c r="SKQ68"/>
      <c r="SKR68"/>
      <c r="SKS68"/>
      <c r="SKT68"/>
      <c r="SKU68"/>
      <c r="SKV68"/>
      <c r="SKW68"/>
      <c r="SKX68"/>
      <c r="SKY68"/>
      <c r="SKZ68"/>
      <c r="SLA68"/>
      <c r="SLB68"/>
      <c r="SLC68"/>
      <c r="SLD68"/>
      <c r="SLE68"/>
      <c r="SLF68"/>
      <c r="SLG68"/>
      <c r="SLH68"/>
      <c r="SLI68"/>
      <c r="SLJ68"/>
      <c r="SLK68"/>
      <c r="SLL68"/>
      <c r="SLM68"/>
      <c r="SLN68"/>
      <c r="SLO68"/>
      <c r="SLP68"/>
      <c r="SLQ68"/>
      <c r="SLR68"/>
      <c r="SLS68"/>
      <c r="SLT68"/>
      <c r="SLU68"/>
      <c r="SLV68"/>
      <c r="SLW68"/>
      <c r="SLX68"/>
      <c r="SLY68"/>
      <c r="SLZ68"/>
      <c r="SMA68"/>
      <c r="SMB68"/>
      <c r="SMC68"/>
      <c r="SMD68"/>
      <c r="SME68"/>
      <c r="SMF68"/>
      <c r="SMG68"/>
      <c r="SMH68"/>
      <c r="SMI68"/>
      <c r="SMJ68"/>
      <c r="SMK68"/>
      <c r="SML68"/>
      <c r="SMM68"/>
      <c r="SMN68"/>
      <c r="SMO68"/>
      <c r="SMP68"/>
      <c r="SMQ68"/>
      <c r="SMR68"/>
      <c r="SMS68"/>
      <c r="SMT68"/>
      <c r="SMU68"/>
      <c r="SMV68"/>
      <c r="SMW68"/>
      <c r="SMX68"/>
      <c r="SMY68"/>
      <c r="SMZ68"/>
      <c r="SNA68"/>
      <c r="SNB68"/>
      <c r="SNC68"/>
      <c r="SND68"/>
      <c r="SNE68"/>
      <c r="SNF68"/>
      <c r="SNG68"/>
      <c r="SNH68"/>
      <c r="SNI68"/>
      <c r="SNJ68"/>
      <c r="SNK68"/>
      <c r="SNL68"/>
      <c r="SNM68"/>
      <c r="SNN68"/>
      <c r="SNO68"/>
      <c r="SNP68"/>
      <c r="SNQ68"/>
      <c r="SNR68"/>
      <c r="SNS68"/>
      <c r="SNT68"/>
      <c r="SNU68"/>
      <c r="SNV68"/>
      <c r="SNW68"/>
      <c r="SNX68"/>
      <c r="SNY68"/>
      <c r="SNZ68"/>
      <c r="SOA68"/>
      <c r="SOB68"/>
      <c r="SOC68"/>
      <c r="SOD68"/>
      <c r="SOE68"/>
      <c r="SOF68"/>
      <c r="SOG68"/>
      <c r="SOH68"/>
      <c r="SOI68"/>
      <c r="SOJ68"/>
      <c r="SOK68"/>
      <c r="SOL68"/>
      <c r="SOM68"/>
      <c r="SON68"/>
      <c r="SOO68"/>
      <c r="SOP68"/>
      <c r="SOQ68"/>
      <c r="SOR68"/>
      <c r="SOS68"/>
      <c r="SOT68"/>
      <c r="SOU68"/>
      <c r="SOV68"/>
      <c r="SOW68"/>
      <c r="SOX68"/>
      <c r="SOY68"/>
      <c r="SOZ68"/>
      <c r="SPA68"/>
      <c r="SPB68"/>
      <c r="SPC68"/>
      <c r="SPD68"/>
      <c r="SPE68"/>
      <c r="SPF68"/>
      <c r="SPG68"/>
      <c r="SPH68"/>
      <c r="SPI68"/>
      <c r="SPJ68"/>
      <c r="SPK68"/>
      <c r="SPL68"/>
      <c r="SPM68"/>
      <c r="SPN68"/>
      <c r="SPO68"/>
      <c r="SPP68"/>
      <c r="SPQ68"/>
      <c r="SPR68"/>
      <c r="SPS68"/>
      <c r="SPT68"/>
      <c r="SPU68"/>
      <c r="SPV68"/>
      <c r="SPW68"/>
      <c r="SPX68"/>
      <c r="SPY68"/>
      <c r="SPZ68"/>
      <c r="SQA68"/>
      <c r="SQB68"/>
      <c r="SQC68"/>
      <c r="SQD68"/>
      <c r="SQE68"/>
      <c r="SQF68"/>
      <c r="SQG68"/>
      <c r="SQH68"/>
      <c r="SQI68"/>
      <c r="SQJ68"/>
      <c r="SQK68"/>
      <c r="SQL68"/>
      <c r="SQM68"/>
      <c r="SQN68"/>
      <c r="SQO68"/>
      <c r="SQP68"/>
      <c r="SQQ68"/>
      <c r="SQR68"/>
      <c r="SQS68"/>
      <c r="SQT68"/>
      <c r="SQU68"/>
      <c r="SQV68"/>
      <c r="SQW68"/>
      <c r="SQX68"/>
      <c r="SQY68"/>
      <c r="SQZ68"/>
      <c r="SRA68"/>
      <c r="SRB68"/>
      <c r="SRC68"/>
      <c r="SRD68"/>
      <c r="SRE68"/>
      <c r="SRF68"/>
      <c r="SRG68"/>
      <c r="SRH68"/>
      <c r="SRI68"/>
      <c r="SRJ68"/>
      <c r="SRK68"/>
      <c r="SRL68"/>
      <c r="SRM68"/>
      <c r="SRN68"/>
      <c r="SRO68"/>
      <c r="SRP68"/>
      <c r="SRQ68"/>
      <c r="SRR68"/>
      <c r="SRS68"/>
      <c r="SRT68"/>
      <c r="SRU68"/>
      <c r="SRV68"/>
      <c r="SRW68"/>
      <c r="SRX68"/>
      <c r="SRY68"/>
      <c r="SRZ68"/>
      <c r="SSA68"/>
      <c r="SSB68"/>
      <c r="SSC68"/>
      <c r="SSD68"/>
      <c r="SSE68"/>
      <c r="SSF68"/>
      <c r="SSG68"/>
      <c r="SSH68"/>
      <c r="SSI68"/>
      <c r="SSJ68"/>
      <c r="SSK68"/>
      <c r="SSL68"/>
      <c r="SSM68"/>
      <c r="SSN68"/>
      <c r="SSO68"/>
      <c r="SSP68"/>
      <c r="SSQ68"/>
      <c r="SSR68"/>
      <c r="SSS68"/>
      <c r="SST68"/>
      <c r="SSU68"/>
      <c r="SSV68"/>
      <c r="SSW68"/>
      <c r="SSX68"/>
      <c r="SSY68"/>
      <c r="SSZ68"/>
      <c r="STA68"/>
      <c r="STB68"/>
      <c r="STC68"/>
      <c r="STD68"/>
      <c r="STE68"/>
      <c r="STF68"/>
      <c r="STG68"/>
      <c r="STH68"/>
      <c r="STI68"/>
      <c r="STJ68"/>
      <c r="STK68"/>
      <c r="STL68"/>
      <c r="STM68"/>
      <c r="STN68"/>
      <c r="STO68"/>
      <c r="STP68"/>
      <c r="STQ68"/>
      <c r="STR68"/>
      <c r="STS68"/>
      <c r="STT68"/>
      <c r="STU68"/>
      <c r="STV68"/>
      <c r="STW68"/>
      <c r="STX68"/>
      <c r="STY68"/>
      <c r="STZ68"/>
      <c r="SUA68"/>
      <c r="SUB68"/>
      <c r="SUC68"/>
      <c r="SUD68"/>
      <c r="SUE68"/>
      <c r="SUF68"/>
      <c r="SUG68"/>
      <c r="SUH68"/>
      <c r="SUI68"/>
      <c r="SUJ68"/>
      <c r="SUK68"/>
      <c r="SUL68"/>
      <c r="SUM68"/>
      <c r="SUN68"/>
      <c r="SUO68"/>
      <c r="SUP68"/>
      <c r="SUQ68"/>
      <c r="SUR68"/>
      <c r="SUS68"/>
      <c r="SUT68"/>
      <c r="SUU68"/>
      <c r="SUV68"/>
      <c r="SUW68"/>
      <c r="SUX68"/>
      <c r="SUY68"/>
      <c r="SUZ68"/>
      <c r="SVA68"/>
      <c r="SVB68"/>
      <c r="SVC68"/>
      <c r="SVD68"/>
      <c r="SVE68"/>
      <c r="SVF68"/>
      <c r="SVG68"/>
      <c r="SVH68"/>
      <c r="SVI68"/>
      <c r="SVJ68"/>
      <c r="SVK68"/>
      <c r="SVL68"/>
      <c r="SVM68"/>
      <c r="SVN68"/>
      <c r="SVO68"/>
      <c r="SVP68"/>
      <c r="SVQ68"/>
      <c r="SVR68"/>
      <c r="SVS68"/>
      <c r="SVT68"/>
      <c r="SVU68"/>
      <c r="SVV68"/>
      <c r="SVW68"/>
      <c r="SVX68"/>
      <c r="SVY68"/>
      <c r="SVZ68"/>
      <c r="SWA68"/>
      <c r="SWB68"/>
      <c r="SWC68"/>
      <c r="SWD68"/>
      <c r="SWE68"/>
      <c r="SWF68"/>
      <c r="SWG68"/>
      <c r="SWH68"/>
      <c r="SWI68"/>
      <c r="SWJ68"/>
      <c r="SWK68"/>
      <c r="SWL68"/>
      <c r="SWM68"/>
      <c r="SWN68"/>
      <c r="SWO68"/>
      <c r="SWP68"/>
      <c r="SWQ68"/>
      <c r="SWR68"/>
      <c r="SWS68"/>
      <c r="SWT68"/>
      <c r="SWU68"/>
      <c r="SWV68"/>
      <c r="SWW68"/>
      <c r="SWX68"/>
      <c r="SWY68"/>
      <c r="SWZ68"/>
      <c r="SXA68"/>
      <c r="SXB68"/>
      <c r="SXC68"/>
      <c r="SXD68"/>
      <c r="SXE68"/>
      <c r="SXF68"/>
      <c r="SXG68"/>
      <c r="SXH68"/>
      <c r="SXI68"/>
      <c r="SXJ68"/>
      <c r="SXK68"/>
      <c r="SXL68"/>
      <c r="SXM68"/>
      <c r="SXN68"/>
      <c r="SXO68"/>
      <c r="SXP68"/>
      <c r="SXQ68"/>
      <c r="SXR68"/>
      <c r="SXS68"/>
      <c r="SXT68"/>
      <c r="SXU68"/>
      <c r="SXV68"/>
      <c r="SXW68"/>
      <c r="SXX68"/>
      <c r="SXY68"/>
      <c r="SXZ68"/>
      <c r="SYA68"/>
      <c r="SYB68"/>
      <c r="SYC68"/>
      <c r="SYD68"/>
      <c r="SYE68"/>
      <c r="SYF68"/>
      <c r="SYG68"/>
      <c r="SYH68"/>
      <c r="SYI68"/>
      <c r="SYJ68"/>
      <c r="SYK68"/>
      <c r="SYL68"/>
      <c r="SYM68"/>
      <c r="SYN68"/>
      <c r="SYO68"/>
      <c r="SYP68"/>
      <c r="SYQ68"/>
      <c r="SYR68"/>
      <c r="SYS68"/>
      <c r="SYT68"/>
      <c r="SYU68"/>
      <c r="SYV68"/>
      <c r="SYW68"/>
      <c r="SYX68"/>
      <c r="SYY68"/>
      <c r="SYZ68"/>
      <c r="SZA68"/>
      <c r="SZB68"/>
      <c r="SZC68"/>
      <c r="SZD68"/>
      <c r="SZE68"/>
      <c r="SZF68"/>
      <c r="SZG68"/>
      <c r="SZH68"/>
      <c r="SZI68"/>
      <c r="SZJ68"/>
      <c r="SZK68"/>
      <c r="SZL68"/>
      <c r="SZM68"/>
      <c r="SZN68"/>
      <c r="SZO68"/>
      <c r="SZP68"/>
      <c r="SZQ68"/>
      <c r="SZR68"/>
      <c r="SZS68"/>
      <c r="SZT68"/>
      <c r="SZU68"/>
      <c r="SZV68"/>
      <c r="SZW68"/>
      <c r="SZX68"/>
      <c r="SZY68"/>
      <c r="SZZ68"/>
      <c r="TAA68"/>
      <c r="TAB68"/>
      <c r="TAC68"/>
      <c r="TAD68"/>
      <c r="TAE68"/>
      <c r="TAF68"/>
      <c r="TAG68"/>
      <c r="TAH68"/>
      <c r="TAI68"/>
      <c r="TAJ68"/>
      <c r="TAK68"/>
      <c r="TAL68"/>
      <c r="TAM68"/>
      <c r="TAN68"/>
      <c r="TAO68"/>
      <c r="TAP68"/>
      <c r="TAQ68"/>
      <c r="TAR68"/>
      <c r="TAS68"/>
      <c r="TAT68"/>
      <c r="TAU68"/>
      <c r="TAV68"/>
      <c r="TAW68"/>
      <c r="TAX68"/>
      <c r="TAY68"/>
      <c r="TAZ68"/>
      <c r="TBA68"/>
      <c r="TBB68"/>
      <c r="TBC68"/>
      <c r="TBD68"/>
      <c r="TBE68"/>
      <c r="TBF68"/>
      <c r="TBG68"/>
      <c r="TBH68"/>
      <c r="TBI68"/>
      <c r="TBJ68"/>
      <c r="TBK68"/>
      <c r="TBL68"/>
      <c r="TBM68"/>
      <c r="TBN68"/>
      <c r="TBO68"/>
      <c r="TBP68"/>
      <c r="TBQ68"/>
      <c r="TBR68"/>
      <c r="TBS68"/>
      <c r="TBT68"/>
      <c r="TBU68"/>
      <c r="TBV68"/>
      <c r="TBW68"/>
      <c r="TBX68"/>
      <c r="TBY68"/>
      <c r="TBZ68"/>
      <c r="TCA68"/>
      <c r="TCB68"/>
      <c r="TCC68"/>
      <c r="TCD68"/>
      <c r="TCE68"/>
      <c r="TCF68"/>
      <c r="TCG68"/>
      <c r="TCH68"/>
      <c r="TCI68"/>
      <c r="TCJ68"/>
      <c r="TCK68"/>
      <c r="TCL68"/>
      <c r="TCM68"/>
      <c r="TCN68"/>
      <c r="TCO68"/>
      <c r="TCP68"/>
      <c r="TCQ68"/>
      <c r="TCR68"/>
      <c r="TCS68"/>
      <c r="TCT68"/>
      <c r="TCU68"/>
      <c r="TCV68"/>
      <c r="TCW68"/>
      <c r="TCX68"/>
      <c r="TCY68"/>
      <c r="TCZ68"/>
      <c r="TDA68"/>
      <c r="TDB68"/>
      <c r="TDC68"/>
      <c r="TDD68"/>
      <c r="TDE68"/>
      <c r="TDF68"/>
      <c r="TDG68"/>
      <c r="TDH68"/>
      <c r="TDI68"/>
      <c r="TDJ68"/>
      <c r="TDK68"/>
      <c r="TDL68"/>
      <c r="TDM68"/>
      <c r="TDN68"/>
      <c r="TDO68"/>
      <c r="TDP68"/>
      <c r="TDQ68"/>
      <c r="TDR68"/>
      <c r="TDS68"/>
      <c r="TDT68"/>
      <c r="TDU68"/>
      <c r="TDV68"/>
      <c r="TDW68"/>
      <c r="TDX68"/>
      <c r="TDY68"/>
      <c r="TDZ68"/>
      <c r="TEA68"/>
      <c r="TEB68"/>
      <c r="TEC68"/>
      <c r="TED68"/>
      <c r="TEE68"/>
      <c r="TEF68"/>
      <c r="TEG68"/>
      <c r="TEH68"/>
      <c r="TEI68"/>
      <c r="TEJ68"/>
      <c r="TEK68"/>
      <c r="TEL68"/>
      <c r="TEM68"/>
      <c r="TEN68"/>
      <c r="TEO68"/>
      <c r="TEP68"/>
      <c r="TEQ68"/>
      <c r="TER68"/>
      <c r="TES68"/>
      <c r="TET68"/>
      <c r="TEU68"/>
      <c r="TEV68"/>
      <c r="TEW68"/>
      <c r="TEX68"/>
      <c r="TEY68"/>
      <c r="TEZ68"/>
      <c r="TFA68"/>
      <c r="TFB68"/>
      <c r="TFC68"/>
      <c r="TFD68"/>
      <c r="TFE68"/>
      <c r="TFF68"/>
      <c r="TFG68"/>
      <c r="TFH68"/>
      <c r="TFI68"/>
      <c r="TFJ68"/>
      <c r="TFK68"/>
      <c r="TFL68"/>
      <c r="TFM68"/>
      <c r="TFN68"/>
      <c r="TFO68"/>
      <c r="TFP68"/>
      <c r="TFQ68"/>
      <c r="TFR68"/>
      <c r="TFS68"/>
      <c r="TFT68"/>
      <c r="TFU68"/>
      <c r="TFV68"/>
      <c r="TFW68"/>
      <c r="TFX68"/>
      <c r="TFY68"/>
      <c r="TFZ68"/>
      <c r="TGA68"/>
      <c r="TGB68"/>
      <c r="TGC68"/>
      <c r="TGD68"/>
      <c r="TGE68"/>
      <c r="TGF68"/>
      <c r="TGG68"/>
      <c r="TGH68"/>
      <c r="TGI68"/>
      <c r="TGJ68"/>
      <c r="TGK68"/>
      <c r="TGL68"/>
      <c r="TGM68"/>
      <c r="TGN68"/>
      <c r="TGO68"/>
      <c r="TGP68"/>
      <c r="TGQ68"/>
      <c r="TGR68"/>
      <c r="TGS68"/>
      <c r="TGT68"/>
      <c r="TGU68"/>
      <c r="TGV68"/>
      <c r="TGW68"/>
      <c r="TGX68"/>
      <c r="TGY68"/>
      <c r="TGZ68"/>
      <c r="THA68"/>
      <c r="THB68"/>
      <c r="THC68"/>
      <c r="THD68"/>
      <c r="THE68"/>
      <c r="THF68"/>
      <c r="THG68"/>
      <c r="THH68"/>
      <c r="THI68"/>
      <c r="THJ68"/>
      <c r="THK68"/>
      <c r="THL68"/>
      <c r="THM68"/>
      <c r="THN68"/>
      <c r="THO68"/>
      <c r="THP68"/>
      <c r="THQ68"/>
      <c r="THR68"/>
      <c r="THS68"/>
      <c r="THT68"/>
      <c r="THU68"/>
      <c r="THV68"/>
      <c r="THW68"/>
      <c r="THX68"/>
      <c r="THY68"/>
      <c r="THZ68"/>
      <c r="TIA68"/>
      <c r="TIB68"/>
      <c r="TIC68"/>
      <c r="TID68"/>
      <c r="TIE68"/>
      <c r="TIF68"/>
      <c r="TIG68"/>
      <c r="TIH68"/>
      <c r="TII68"/>
      <c r="TIJ68"/>
      <c r="TIK68"/>
      <c r="TIL68"/>
      <c r="TIM68"/>
      <c r="TIN68"/>
      <c r="TIO68"/>
      <c r="TIP68"/>
      <c r="TIQ68"/>
      <c r="TIR68"/>
      <c r="TIS68"/>
      <c r="TIT68"/>
      <c r="TIU68"/>
      <c r="TIV68"/>
      <c r="TIW68"/>
      <c r="TIX68"/>
      <c r="TIY68"/>
      <c r="TIZ68"/>
      <c r="TJA68"/>
      <c r="TJB68"/>
      <c r="TJC68"/>
      <c r="TJD68"/>
      <c r="TJE68"/>
      <c r="TJF68"/>
      <c r="TJG68"/>
      <c r="TJH68"/>
      <c r="TJI68"/>
      <c r="TJJ68"/>
      <c r="TJK68"/>
      <c r="TJL68"/>
      <c r="TJM68"/>
      <c r="TJN68"/>
      <c r="TJO68"/>
      <c r="TJP68"/>
      <c r="TJQ68"/>
      <c r="TJR68"/>
      <c r="TJS68"/>
      <c r="TJT68"/>
      <c r="TJU68"/>
      <c r="TJV68"/>
      <c r="TJW68"/>
      <c r="TJX68"/>
      <c r="TJY68"/>
      <c r="TJZ68"/>
      <c r="TKA68"/>
      <c r="TKB68"/>
      <c r="TKC68"/>
      <c r="TKD68"/>
      <c r="TKE68"/>
      <c r="TKF68"/>
      <c r="TKG68"/>
      <c r="TKH68"/>
      <c r="TKI68"/>
      <c r="TKJ68"/>
      <c r="TKK68"/>
      <c r="TKL68"/>
      <c r="TKM68"/>
      <c r="TKN68"/>
      <c r="TKO68"/>
      <c r="TKP68"/>
      <c r="TKQ68"/>
      <c r="TKR68"/>
      <c r="TKS68"/>
      <c r="TKT68"/>
      <c r="TKU68"/>
      <c r="TKV68"/>
      <c r="TKW68"/>
      <c r="TKX68"/>
      <c r="TKY68"/>
      <c r="TKZ68"/>
      <c r="TLA68"/>
      <c r="TLB68"/>
      <c r="TLC68"/>
      <c r="TLD68"/>
      <c r="TLE68"/>
      <c r="TLF68"/>
      <c r="TLG68"/>
      <c r="TLH68"/>
      <c r="TLI68"/>
      <c r="TLJ68"/>
      <c r="TLK68"/>
      <c r="TLL68"/>
      <c r="TLM68"/>
      <c r="TLN68"/>
      <c r="TLO68"/>
      <c r="TLP68"/>
      <c r="TLQ68"/>
      <c r="TLR68"/>
      <c r="TLS68"/>
      <c r="TLT68"/>
      <c r="TLU68"/>
      <c r="TLV68"/>
      <c r="TLW68"/>
      <c r="TLX68"/>
      <c r="TLY68"/>
      <c r="TLZ68"/>
      <c r="TMA68"/>
      <c r="TMB68"/>
      <c r="TMC68"/>
      <c r="TMD68"/>
      <c r="TME68"/>
      <c r="TMF68"/>
      <c r="TMG68"/>
      <c r="TMH68"/>
      <c r="TMI68"/>
      <c r="TMJ68"/>
      <c r="TMK68"/>
      <c r="TML68"/>
      <c r="TMM68"/>
      <c r="TMN68"/>
      <c r="TMO68"/>
      <c r="TMP68"/>
      <c r="TMQ68"/>
      <c r="TMR68"/>
      <c r="TMS68"/>
      <c r="TMT68"/>
      <c r="TMU68"/>
      <c r="TMV68"/>
      <c r="TMW68"/>
      <c r="TMX68"/>
      <c r="TMY68"/>
      <c r="TMZ68"/>
      <c r="TNA68"/>
      <c r="TNB68"/>
      <c r="TNC68"/>
      <c r="TND68"/>
      <c r="TNE68"/>
      <c r="TNF68"/>
      <c r="TNG68"/>
      <c r="TNH68"/>
      <c r="TNI68"/>
      <c r="TNJ68"/>
      <c r="TNK68"/>
      <c r="TNL68"/>
      <c r="TNM68"/>
      <c r="TNN68"/>
      <c r="TNO68"/>
      <c r="TNP68"/>
      <c r="TNQ68"/>
      <c r="TNR68"/>
      <c r="TNS68"/>
      <c r="TNT68"/>
      <c r="TNU68"/>
      <c r="TNV68"/>
      <c r="TNW68"/>
      <c r="TNX68"/>
      <c r="TNY68"/>
      <c r="TNZ68"/>
      <c r="TOA68"/>
      <c r="TOB68"/>
      <c r="TOC68"/>
      <c r="TOD68"/>
      <c r="TOE68"/>
      <c r="TOF68"/>
      <c r="TOG68"/>
      <c r="TOH68"/>
      <c r="TOI68"/>
      <c r="TOJ68"/>
      <c r="TOK68"/>
      <c r="TOL68"/>
      <c r="TOM68"/>
      <c r="TON68"/>
      <c r="TOO68"/>
      <c r="TOP68"/>
      <c r="TOQ68"/>
      <c r="TOR68"/>
      <c r="TOS68"/>
      <c r="TOT68"/>
      <c r="TOU68"/>
      <c r="TOV68"/>
      <c r="TOW68"/>
      <c r="TOX68"/>
      <c r="TOY68"/>
      <c r="TOZ68"/>
      <c r="TPA68"/>
      <c r="TPB68"/>
      <c r="TPC68"/>
      <c r="TPD68"/>
      <c r="TPE68"/>
      <c r="TPF68"/>
      <c r="TPG68"/>
      <c r="TPH68"/>
      <c r="TPI68"/>
      <c r="TPJ68"/>
      <c r="TPK68"/>
      <c r="TPL68"/>
      <c r="TPM68"/>
      <c r="TPN68"/>
      <c r="TPO68"/>
      <c r="TPP68"/>
      <c r="TPQ68"/>
      <c r="TPR68"/>
      <c r="TPS68"/>
      <c r="TPT68"/>
      <c r="TPU68"/>
      <c r="TPV68"/>
      <c r="TPW68"/>
      <c r="TPX68"/>
      <c r="TPY68"/>
      <c r="TPZ68"/>
      <c r="TQA68"/>
      <c r="TQB68"/>
      <c r="TQC68"/>
      <c r="TQD68"/>
      <c r="TQE68"/>
      <c r="TQF68"/>
      <c r="TQG68"/>
      <c r="TQH68"/>
      <c r="TQI68"/>
      <c r="TQJ68"/>
      <c r="TQK68"/>
      <c r="TQL68"/>
      <c r="TQM68"/>
      <c r="TQN68"/>
      <c r="TQO68"/>
      <c r="TQP68"/>
      <c r="TQQ68"/>
      <c r="TQR68"/>
      <c r="TQS68"/>
      <c r="TQT68"/>
      <c r="TQU68"/>
      <c r="TQV68"/>
      <c r="TQW68"/>
      <c r="TQX68"/>
      <c r="TQY68"/>
      <c r="TQZ68"/>
      <c r="TRA68"/>
      <c r="TRB68"/>
      <c r="TRC68"/>
      <c r="TRD68"/>
      <c r="TRE68"/>
      <c r="TRF68"/>
      <c r="TRG68"/>
      <c r="TRH68"/>
      <c r="TRI68"/>
      <c r="TRJ68"/>
      <c r="TRK68"/>
      <c r="TRL68"/>
      <c r="TRM68"/>
      <c r="TRN68"/>
      <c r="TRO68"/>
      <c r="TRP68"/>
      <c r="TRQ68"/>
      <c r="TRR68"/>
      <c r="TRS68"/>
      <c r="TRT68"/>
      <c r="TRU68"/>
      <c r="TRV68"/>
      <c r="TRW68"/>
      <c r="TRX68"/>
      <c r="TRY68"/>
      <c r="TRZ68"/>
      <c r="TSA68"/>
      <c r="TSB68"/>
      <c r="TSC68"/>
      <c r="TSD68"/>
      <c r="TSE68"/>
      <c r="TSF68"/>
      <c r="TSG68"/>
      <c r="TSH68"/>
      <c r="TSI68"/>
      <c r="TSJ68"/>
      <c r="TSK68"/>
      <c r="TSL68"/>
      <c r="TSM68"/>
      <c r="TSN68"/>
      <c r="TSO68"/>
      <c r="TSP68"/>
      <c r="TSQ68"/>
      <c r="TSR68"/>
      <c r="TSS68"/>
      <c r="TST68"/>
      <c r="TSU68"/>
      <c r="TSV68"/>
      <c r="TSW68"/>
      <c r="TSX68"/>
      <c r="TSY68"/>
      <c r="TSZ68"/>
      <c r="TTA68"/>
      <c r="TTB68"/>
      <c r="TTC68"/>
      <c r="TTD68"/>
      <c r="TTE68"/>
      <c r="TTF68"/>
      <c r="TTG68"/>
      <c r="TTH68"/>
      <c r="TTI68"/>
      <c r="TTJ68"/>
      <c r="TTK68"/>
      <c r="TTL68"/>
      <c r="TTM68"/>
      <c r="TTN68"/>
      <c r="TTO68"/>
      <c r="TTP68"/>
      <c r="TTQ68"/>
      <c r="TTR68"/>
      <c r="TTS68"/>
      <c r="TTT68"/>
      <c r="TTU68"/>
      <c r="TTV68"/>
      <c r="TTW68"/>
      <c r="TTX68"/>
      <c r="TTY68"/>
      <c r="TTZ68"/>
      <c r="TUA68"/>
      <c r="TUB68"/>
      <c r="TUC68"/>
      <c r="TUD68"/>
      <c r="TUE68"/>
      <c r="TUF68"/>
      <c r="TUG68"/>
      <c r="TUH68"/>
      <c r="TUI68"/>
      <c r="TUJ68"/>
      <c r="TUK68"/>
      <c r="TUL68"/>
      <c r="TUM68"/>
      <c r="TUN68"/>
      <c r="TUO68"/>
      <c r="TUP68"/>
      <c r="TUQ68"/>
      <c r="TUR68"/>
      <c r="TUS68"/>
      <c r="TUT68"/>
      <c r="TUU68"/>
      <c r="TUV68"/>
      <c r="TUW68"/>
      <c r="TUX68"/>
      <c r="TUY68"/>
      <c r="TUZ68"/>
      <c r="TVA68"/>
      <c r="TVB68"/>
      <c r="TVC68"/>
      <c r="TVD68"/>
      <c r="TVE68"/>
      <c r="TVF68"/>
      <c r="TVG68"/>
      <c r="TVH68"/>
      <c r="TVI68"/>
      <c r="TVJ68"/>
      <c r="TVK68"/>
      <c r="TVL68"/>
      <c r="TVM68"/>
      <c r="TVN68"/>
      <c r="TVO68"/>
      <c r="TVP68"/>
      <c r="TVQ68"/>
      <c r="TVR68"/>
      <c r="TVS68"/>
      <c r="TVT68"/>
      <c r="TVU68"/>
      <c r="TVV68"/>
      <c r="TVW68"/>
      <c r="TVX68"/>
      <c r="TVY68"/>
      <c r="TVZ68"/>
      <c r="TWA68"/>
      <c r="TWB68"/>
      <c r="TWC68"/>
      <c r="TWD68"/>
      <c r="TWE68"/>
      <c r="TWF68"/>
      <c r="TWG68"/>
      <c r="TWH68"/>
      <c r="TWI68"/>
      <c r="TWJ68"/>
      <c r="TWK68"/>
      <c r="TWL68"/>
      <c r="TWM68"/>
      <c r="TWN68"/>
      <c r="TWO68"/>
      <c r="TWP68"/>
      <c r="TWQ68"/>
      <c r="TWR68"/>
      <c r="TWS68"/>
      <c r="TWT68"/>
      <c r="TWU68"/>
      <c r="TWV68"/>
      <c r="TWW68"/>
      <c r="TWX68"/>
      <c r="TWY68"/>
      <c r="TWZ68"/>
      <c r="TXA68"/>
      <c r="TXB68"/>
      <c r="TXC68"/>
      <c r="TXD68"/>
      <c r="TXE68"/>
      <c r="TXF68"/>
      <c r="TXG68"/>
      <c r="TXH68"/>
      <c r="TXI68"/>
      <c r="TXJ68"/>
      <c r="TXK68"/>
      <c r="TXL68"/>
      <c r="TXM68"/>
      <c r="TXN68"/>
      <c r="TXO68"/>
      <c r="TXP68"/>
      <c r="TXQ68"/>
      <c r="TXR68"/>
      <c r="TXS68"/>
      <c r="TXT68"/>
      <c r="TXU68"/>
      <c r="TXV68"/>
      <c r="TXW68"/>
      <c r="TXX68"/>
      <c r="TXY68"/>
      <c r="TXZ68"/>
      <c r="TYA68"/>
      <c r="TYB68"/>
      <c r="TYC68"/>
      <c r="TYD68"/>
      <c r="TYE68"/>
      <c r="TYF68"/>
      <c r="TYG68"/>
      <c r="TYH68"/>
      <c r="TYI68"/>
      <c r="TYJ68"/>
      <c r="TYK68"/>
      <c r="TYL68"/>
      <c r="TYM68"/>
      <c r="TYN68"/>
      <c r="TYO68"/>
      <c r="TYP68"/>
      <c r="TYQ68"/>
      <c r="TYR68"/>
      <c r="TYS68"/>
      <c r="TYT68"/>
      <c r="TYU68"/>
      <c r="TYV68"/>
      <c r="TYW68"/>
      <c r="TYX68"/>
      <c r="TYY68"/>
      <c r="TYZ68"/>
      <c r="TZA68"/>
      <c r="TZB68"/>
      <c r="TZC68"/>
      <c r="TZD68"/>
      <c r="TZE68"/>
      <c r="TZF68"/>
      <c r="TZG68"/>
      <c r="TZH68"/>
      <c r="TZI68"/>
      <c r="TZJ68"/>
      <c r="TZK68"/>
      <c r="TZL68"/>
      <c r="TZM68"/>
      <c r="TZN68"/>
      <c r="TZO68"/>
      <c r="TZP68"/>
      <c r="TZQ68"/>
      <c r="TZR68"/>
      <c r="TZS68"/>
      <c r="TZT68"/>
      <c r="TZU68"/>
      <c r="TZV68"/>
      <c r="TZW68"/>
      <c r="TZX68"/>
      <c r="TZY68"/>
      <c r="TZZ68"/>
      <c r="UAA68"/>
      <c r="UAB68"/>
      <c r="UAC68"/>
      <c r="UAD68"/>
      <c r="UAE68"/>
      <c r="UAF68"/>
      <c r="UAG68"/>
      <c r="UAH68"/>
      <c r="UAI68"/>
      <c r="UAJ68"/>
      <c r="UAK68"/>
      <c r="UAL68"/>
      <c r="UAM68"/>
      <c r="UAN68"/>
      <c r="UAO68"/>
      <c r="UAP68"/>
      <c r="UAQ68"/>
      <c r="UAR68"/>
      <c r="UAS68"/>
      <c r="UAT68"/>
      <c r="UAU68"/>
      <c r="UAV68"/>
      <c r="UAW68"/>
      <c r="UAX68"/>
      <c r="UAY68"/>
      <c r="UAZ68"/>
      <c r="UBA68"/>
      <c r="UBB68"/>
      <c r="UBC68"/>
      <c r="UBD68"/>
      <c r="UBE68"/>
      <c r="UBF68"/>
      <c r="UBG68"/>
      <c r="UBH68"/>
      <c r="UBI68"/>
      <c r="UBJ68"/>
      <c r="UBK68"/>
      <c r="UBL68"/>
      <c r="UBM68"/>
      <c r="UBN68"/>
      <c r="UBO68"/>
      <c r="UBP68"/>
      <c r="UBQ68"/>
      <c r="UBR68"/>
      <c r="UBS68"/>
      <c r="UBT68"/>
      <c r="UBU68"/>
      <c r="UBV68"/>
      <c r="UBW68"/>
      <c r="UBX68"/>
      <c r="UBY68"/>
      <c r="UBZ68"/>
      <c r="UCA68"/>
      <c r="UCB68"/>
      <c r="UCC68"/>
      <c r="UCD68"/>
      <c r="UCE68"/>
      <c r="UCF68"/>
      <c r="UCG68"/>
      <c r="UCH68"/>
      <c r="UCI68"/>
      <c r="UCJ68"/>
      <c r="UCK68"/>
      <c r="UCL68"/>
      <c r="UCM68"/>
      <c r="UCN68"/>
      <c r="UCO68"/>
      <c r="UCP68"/>
      <c r="UCQ68"/>
      <c r="UCR68"/>
      <c r="UCS68"/>
      <c r="UCT68"/>
      <c r="UCU68"/>
      <c r="UCV68"/>
      <c r="UCW68"/>
      <c r="UCX68"/>
      <c r="UCY68"/>
      <c r="UCZ68"/>
      <c r="UDA68"/>
      <c r="UDB68"/>
      <c r="UDC68"/>
      <c r="UDD68"/>
      <c r="UDE68"/>
      <c r="UDF68"/>
      <c r="UDG68"/>
      <c r="UDH68"/>
      <c r="UDI68"/>
      <c r="UDJ68"/>
      <c r="UDK68"/>
      <c r="UDL68"/>
      <c r="UDM68"/>
      <c r="UDN68"/>
      <c r="UDO68"/>
      <c r="UDP68"/>
      <c r="UDQ68"/>
      <c r="UDR68"/>
      <c r="UDS68"/>
      <c r="UDT68"/>
      <c r="UDU68"/>
      <c r="UDV68"/>
      <c r="UDW68"/>
      <c r="UDX68"/>
      <c r="UDY68"/>
      <c r="UDZ68"/>
      <c r="UEA68"/>
      <c r="UEB68"/>
      <c r="UEC68"/>
      <c r="UED68"/>
      <c r="UEE68"/>
      <c r="UEF68"/>
      <c r="UEG68"/>
      <c r="UEH68"/>
      <c r="UEI68"/>
      <c r="UEJ68"/>
      <c r="UEK68"/>
      <c r="UEL68"/>
      <c r="UEM68"/>
      <c r="UEN68"/>
      <c r="UEO68"/>
      <c r="UEP68"/>
      <c r="UEQ68"/>
      <c r="UER68"/>
      <c r="UES68"/>
      <c r="UET68"/>
      <c r="UEU68"/>
      <c r="UEV68"/>
      <c r="UEW68"/>
      <c r="UEX68"/>
      <c r="UEY68"/>
      <c r="UEZ68"/>
      <c r="UFA68"/>
      <c r="UFB68"/>
      <c r="UFC68"/>
      <c r="UFD68"/>
      <c r="UFE68"/>
      <c r="UFF68"/>
      <c r="UFG68"/>
      <c r="UFH68"/>
      <c r="UFI68"/>
      <c r="UFJ68"/>
      <c r="UFK68"/>
      <c r="UFL68"/>
      <c r="UFM68"/>
      <c r="UFN68"/>
      <c r="UFO68"/>
      <c r="UFP68"/>
      <c r="UFQ68"/>
      <c r="UFR68"/>
      <c r="UFS68"/>
      <c r="UFT68"/>
      <c r="UFU68"/>
      <c r="UFV68"/>
      <c r="UFW68"/>
      <c r="UFX68"/>
      <c r="UFY68"/>
      <c r="UFZ68"/>
      <c r="UGA68"/>
      <c r="UGB68"/>
      <c r="UGC68"/>
      <c r="UGD68"/>
      <c r="UGE68"/>
      <c r="UGF68"/>
      <c r="UGG68"/>
      <c r="UGH68"/>
      <c r="UGI68"/>
      <c r="UGJ68"/>
      <c r="UGK68"/>
      <c r="UGL68"/>
      <c r="UGM68"/>
      <c r="UGN68"/>
      <c r="UGO68"/>
      <c r="UGP68"/>
      <c r="UGQ68"/>
      <c r="UGR68"/>
      <c r="UGS68"/>
      <c r="UGT68"/>
      <c r="UGU68"/>
      <c r="UGV68"/>
      <c r="UGW68"/>
      <c r="UGX68"/>
      <c r="UGY68"/>
      <c r="UGZ68"/>
      <c r="UHA68"/>
      <c r="UHB68"/>
      <c r="UHC68"/>
      <c r="UHD68"/>
      <c r="UHE68"/>
      <c r="UHF68"/>
      <c r="UHG68"/>
      <c r="UHH68"/>
      <c r="UHI68"/>
      <c r="UHJ68"/>
      <c r="UHK68"/>
      <c r="UHL68"/>
      <c r="UHM68"/>
      <c r="UHN68"/>
      <c r="UHO68"/>
      <c r="UHP68"/>
      <c r="UHQ68"/>
      <c r="UHR68"/>
      <c r="UHS68"/>
      <c r="UHT68"/>
      <c r="UHU68"/>
      <c r="UHV68"/>
      <c r="UHW68"/>
      <c r="UHX68"/>
      <c r="UHY68"/>
      <c r="UHZ68"/>
      <c r="UIA68"/>
      <c r="UIB68"/>
      <c r="UIC68"/>
      <c r="UID68"/>
      <c r="UIE68"/>
      <c r="UIF68"/>
      <c r="UIG68"/>
      <c r="UIH68"/>
      <c r="UII68"/>
      <c r="UIJ68"/>
      <c r="UIK68"/>
      <c r="UIL68"/>
      <c r="UIM68"/>
      <c r="UIN68"/>
      <c r="UIO68"/>
      <c r="UIP68"/>
      <c r="UIQ68"/>
      <c r="UIR68"/>
      <c r="UIS68"/>
      <c r="UIT68"/>
      <c r="UIU68"/>
      <c r="UIV68"/>
      <c r="UIW68"/>
      <c r="UIX68"/>
      <c r="UIY68"/>
      <c r="UIZ68"/>
      <c r="UJA68"/>
      <c r="UJB68"/>
      <c r="UJC68"/>
      <c r="UJD68"/>
      <c r="UJE68"/>
      <c r="UJF68"/>
      <c r="UJG68"/>
      <c r="UJH68"/>
      <c r="UJI68"/>
      <c r="UJJ68"/>
      <c r="UJK68"/>
      <c r="UJL68"/>
      <c r="UJM68"/>
      <c r="UJN68"/>
      <c r="UJO68"/>
      <c r="UJP68"/>
      <c r="UJQ68"/>
      <c r="UJR68"/>
      <c r="UJS68"/>
      <c r="UJT68"/>
      <c r="UJU68"/>
      <c r="UJV68"/>
      <c r="UJW68"/>
      <c r="UJX68"/>
      <c r="UJY68"/>
      <c r="UJZ68"/>
      <c r="UKA68"/>
      <c r="UKB68"/>
      <c r="UKC68"/>
      <c r="UKD68"/>
      <c r="UKE68"/>
      <c r="UKF68"/>
      <c r="UKG68"/>
      <c r="UKH68"/>
      <c r="UKI68"/>
      <c r="UKJ68"/>
      <c r="UKK68"/>
      <c r="UKL68"/>
      <c r="UKM68"/>
      <c r="UKN68"/>
      <c r="UKO68"/>
      <c r="UKP68"/>
      <c r="UKQ68"/>
      <c r="UKR68"/>
      <c r="UKS68"/>
      <c r="UKT68"/>
      <c r="UKU68"/>
      <c r="UKV68"/>
      <c r="UKW68"/>
      <c r="UKX68"/>
      <c r="UKY68"/>
      <c r="UKZ68"/>
      <c r="ULA68"/>
      <c r="ULB68"/>
      <c r="ULC68"/>
      <c r="ULD68"/>
      <c r="ULE68"/>
      <c r="ULF68"/>
      <c r="ULG68"/>
      <c r="ULH68"/>
      <c r="ULI68"/>
      <c r="ULJ68"/>
      <c r="ULK68"/>
      <c r="ULL68"/>
      <c r="ULM68"/>
      <c r="ULN68"/>
      <c r="ULO68"/>
      <c r="ULP68"/>
      <c r="ULQ68"/>
      <c r="ULR68"/>
      <c r="ULS68"/>
      <c r="ULT68"/>
      <c r="ULU68"/>
      <c r="ULV68"/>
      <c r="ULW68"/>
      <c r="ULX68"/>
      <c r="ULY68"/>
      <c r="ULZ68"/>
      <c r="UMA68"/>
      <c r="UMB68"/>
      <c r="UMC68"/>
      <c r="UMD68"/>
      <c r="UME68"/>
      <c r="UMF68"/>
      <c r="UMG68"/>
      <c r="UMH68"/>
      <c r="UMI68"/>
      <c r="UMJ68"/>
      <c r="UMK68"/>
      <c r="UML68"/>
      <c r="UMM68"/>
      <c r="UMN68"/>
      <c r="UMO68"/>
      <c r="UMP68"/>
      <c r="UMQ68"/>
      <c r="UMR68"/>
      <c r="UMS68"/>
      <c r="UMT68"/>
      <c r="UMU68"/>
      <c r="UMV68"/>
      <c r="UMW68"/>
      <c r="UMX68"/>
      <c r="UMY68"/>
      <c r="UMZ68"/>
      <c r="UNA68"/>
      <c r="UNB68"/>
      <c r="UNC68"/>
      <c r="UND68"/>
      <c r="UNE68"/>
      <c r="UNF68"/>
      <c r="UNG68"/>
      <c r="UNH68"/>
      <c r="UNI68"/>
      <c r="UNJ68"/>
      <c r="UNK68"/>
      <c r="UNL68"/>
      <c r="UNM68"/>
      <c r="UNN68"/>
      <c r="UNO68"/>
      <c r="UNP68"/>
      <c r="UNQ68"/>
      <c r="UNR68"/>
      <c r="UNS68"/>
      <c r="UNT68"/>
      <c r="UNU68"/>
      <c r="UNV68"/>
      <c r="UNW68"/>
      <c r="UNX68"/>
      <c r="UNY68"/>
      <c r="UNZ68"/>
      <c r="UOA68"/>
      <c r="UOB68"/>
      <c r="UOC68"/>
      <c r="UOD68"/>
      <c r="UOE68"/>
      <c r="UOF68"/>
      <c r="UOG68"/>
      <c r="UOH68"/>
      <c r="UOI68"/>
      <c r="UOJ68"/>
      <c r="UOK68"/>
      <c r="UOL68"/>
      <c r="UOM68"/>
      <c r="UON68"/>
      <c r="UOO68"/>
      <c r="UOP68"/>
      <c r="UOQ68"/>
      <c r="UOR68"/>
      <c r="UOS68"/>
      <c r="UOT68"/>
      <c r="UOU68"/>
      <c r="UOV68"/>
      <c r="UOW68"/>
      <c r="UOX68"/>
      <c r="UOY68"/>
      <c r="UOZ68"/>
      <c r="UPA68"/>
      <c r="UPB68"/>
      <c r="UPC68"/>
      <c r="UPD68"/>
      <c r="UPE68"/>
      <c r="UPF68"/>
      <c r="UPG68"/>
      <c r="UPH68"/>
      <c r="UPI68"/>
      <c r="UPJ68"/>
      <c r="UPK68"/>
      <c r="UPL68"/>
      <c r="UPM68"/>
      <c r="UPN68"/>
      <c r="UPO68"/>
      <c r="UPP68"/>
      <c r="UPQ68"/>
      <c r="UPR68"/>
      <c r="UPS68"/>
      <c r="UPT68"/>
      <c r="UPU68"/>
      <c r="UPV68"/>
      <c r="UPW68"/>
      <c r="UPX68"/>
      <c r="UPY68"/>
      <c r="UPZ68"/>
      <c r="UQA68"/>
      <c r="UQB68"/>
      <c r="UQC68"/>
      <c r="UQD68"/>
      <c r="UQE68"/>
      <c r="UQF68"/>
      <c r="UQG68"/>
      <c r="UQH68"/>
      <c r="UQI68"/>
      <c r="UQJ68"/>
      <c r="UQK68"/>
      <c r="UQL68"/>
      <c r="UQM68"/>
      <c r="UQN68"/>
      <c r="UQO68"/>
      <c r="UQP68"/>
      <c r="UQQ68"/>
      <c r="UQR68"/>
      <c r="UQS68"/>
      <c r="UQT68"/>
      <c r="UQU68"/>
      <c r="UQV68"/>
      <c r="UQW68"/>
      <c r="UQX68"/>
      <c r="UQY68"/>
      <c r="UQZ68"/>
      <c r="URA68"/>
      <c r="URB68"/>
      <c r="URC68"/>
      <c r="URD68"/>
      <c r="URE68"/>
      <c r="URF68"/>
      <c r="URG68"/>
      <c r="URH68"/>
      <c r="URI68"/>
      <c r="URJ68"/>
      <c r="URK68"/>
      <c r="URL68"/>
      <c r="URM68"/>
      <c r="URN68"/>
      <c r="URO68"/>
      <c r="URP68"/>
      <c r="URQ68"/>
      <c r="URR68"/>
      <c r="URS68"/>
      <c r="URT68"/>
      <c r="URU68"/>
      <c r="URV68"/>
      <c r="URW68"/>
      <c r="URX68"/>
      <c r="URY68"/>
      <c r="URZ68"/>
      <c r="USA68"/>
      <c r="USB68"/>
      <c r="USC68"/>
      <c r="USD68"/>
      <c r="USE68"/>
      <c r="USF68"/>
      <c r="USG68"/>
      <c r="USH68"/>
      <c r="USI68"/>
      <c r="USJ68"/>
      <c r="USK68"/>
      <c r="USL68"/>
      <c r="USM68"/>
      <c r="USN68"/>
      <c r="USO68"/>
      <c r="USP68"/>
      <c r="USQ68"/>
      <c r="USR68"/>
      <c r="USS68"/>
      <c r="UST68"/>
      <c r="USU68"/>
      <c r="USV68"/>
      <c r="USW68"/>
      <c r="USX68"/>
      <c r="USY68"/>
      <c r="USZ68"/>
      <c r="UTA68"/>
      <c r="UTB68"/>
      <c r="UTC68"/>
      <c r="UTD68"/>
      <c r="UTE68"/>
      <c r="UTF68"/>
      <c r="UTG68"/>
      <c r="UTH68"/>
      <c r="UTI68"/>
      <c r="UTJ68"/>
      <c r="UTK68"/>
      <c r="UTL68"/>
      <c r="UTM68"/>
      <c r="UTN68"/>
      <c r="UTO68"/>
      <c r="UTP68"/>
      <c r="UTQ68"/>
      <c r="UTR68"/>
      <c r="UTS68"/>
      <c r="UTT68"/>
      <c r="UTU68"/>
      <c r="UTV68"/>
      <c r="UTW68"/>
      <c r="UTX68"/>
      <c r="UTY68"/>
      <c r="UTZ68"/>
      <c r="UUA68"/>
      <c r="UUB68"/>
      <c r="UUC68"/>
      <c r="UUD68"/>
      <c r="UUE68"/>
      <c r="UUF68"/>
      <c r="UUG68"/>
      <c r="UUH68"/>
      <c r="UUI68"/>
      <c r="UUJ68"/>
      <c r="UUK68"/>
      <c r="UUL68"/>
      <c r="UUM68"/>
      <c r="UUN68"/>
      <c r="UUO68"/>
      <c r="UUP68"/>
      <c r="UUQ68"/>
      <c r="UUR68"/>
      <c r="UUS68"/>
      <c r="UUT68"/>
      <c r="UUU68"/>
      <c r="UUV68"/>
      <c r="UUW68"/>
      <c r="UUX68"/>
      <c r="UUY68"/>
      <c r="UUZ68"/>
      <c r="UVA68"/>
      <c r="UVB68"/>
      <c r="UVC68"/>
      <c r="UVD68"/>
      <c r="UVE68"/>
      <c r="UVF68"/>
      <c r="UVG68"/>
      <c r="UVH68"/>
      <c r="UVI68"/>
      <c r="UVJ68"/>
      <c r="UVK68"/>
      <c r="UVL68"/>
      <c r="UVM68"/>
      <c r="UVN68"/>
      <c r="UVO68"/>
      <c r="UVP68"/>
      <c r="UVQ68"/>
      <c r="UVR68"/>
      <c r="UVS68"/>
      <c r="UVT68"/>
      <c r="UVU68"/>
      <c r="UVV68"/>
      <c r="UVW68"/>
      <c r="UVX68"/>
      <c r="UVY68"/>
      <c r="UVZ68"/>
      <c r="UWA68"/>
      <c r="UWB68"/>
      <c r="UWC68"/>
      <c r="UWD68"/>
      <c r="UWE68"/>
      <c r="UWF68"/>
      <c r="UWG68"/>
      <c r="UWH68"/>
      <c r="UWI68"/>
      <c r="UWJ68"/>
      <c r="UWK68"/>
      <c r="UWL68"/>
      <c r="UWM68"/>
      <c r="UWN68"/>
      <c r="UWO68"/>
      <c r="UWP68"/>
      <c r="UWQ68"/>
      <c r="UWR68"/>
      <c r="UWS68"/>
      <c r="UWT68"/>
      <c r="UWU68"/>
      <c r="UWV68"/>
      <c r="UWW68"/>
      <c r="UWX68"/>
      <c r="UWY68"/>
      <c r="UWZ68"/>
      <c r="UXA68"/>
      <c r="UXB68"/>
      <c r="UXC68"/>
      <c r="UXD68"/>
      <c r="UXE68"/>
      <c r="UXF68"/>
      <c r="UXG68"/>
      <c r="UXH68"/>
      <c r="UXI68"/>
      <c r="UXJ68"/>
      <c r="UXK68"/>
      <c r="UXL68"/>
      <c r="UXM68"/>
      <c r="UXN68"/>
      <c r="UXO68"/>
      <c r="UXP68"/>
      <c r="UXQ68"/>
      <c r="UXR68"/>
      <c r="UXS68"/>
      <c r="UXT68"/>
      <c r="UXU68"/>
      <c r="UXV68"/>
      <c r="UXW68"/>
      <c r="UXX68"/>
      <c r="UXY68"/>
      <c r="UXZ68"/>
      <c r="UYA68"/>
      <c r="UYB68"/>
      <c r="UYC68"/>
      <c r="UYD68"/>
      <c r="UYE68"/>
      <c r="UYF68"/>
      <c r="UYG68"/>
      <c r="UYH68"/>
      <c r="UYI68"/>
      <c r="UYJ68"/>
      <c r="UYK68"/>
      <c r="UYL68"/>
      <c r="UYM68"/>
      <c r="UYN68"/>
      <c r="UYO68"/>
      <c r="UYP68"/>
      <c r="UYQ68"/>
      <c r="UYR68"/>
      <c r="UYS68"/>
      <c r="UYT68"/>
      <c r="UYU68"/>
      <c r="UYV68"/>
      <c r="UYW68"/>
      <c r="UYX68"/>
      <c r="UYY68"/>
      <c r="UYZ68"/>
      <c r="UZA68"/>
      <c r="UZB68"/>
      <c r="UZC68"/>
      <c r="UZD68"/>
      <c r="UZE68"/>
      <c r="UZF68"/>
      <c r="UZG68"/>
      <c r="UZH68"/>
      <c r="UZI68"/>
      <c r="UZJ68"/>
      <c r="UZK68"/>
      <c r="UZL68"/>
      <c r="UZM68"/>
      <c r="UZN68"/>
      <c r="UZO68"/>
      <c r="UZP68"/>
      <c r="UZQ68"/>
      <c r="UZR68"/>
      <c r="UZS68"/>
      <c r="UZT68"/>
      <c r="UZU68"/>
      <c r="UZV68"/>
      <c r="UZW68"/>
      <c r="UZX68"/>
      <c r="UZY68"/>
      <c r="UZZ68"/>
      <c r="VAA68"/>
      <c r="VAB68"/>
      <c r="VAC68"/>
      <c r="VAD68"/>
      <c r="VAE68"/>
      <c r="VAF68"/>
      <c r="VAG68"/>
      <c r="VAH68"/>
      <c r="VAI68"/>
      <c r="VAJ68"/>
      <c r="VAK68"/>
      <c r="VAL68"/>
      <c r="VAM68"/>
      <c r="VAN68"/>
      <c r="VAO68"/>
      <c r="VAP68"/>
      <c r="VAQ68"/>
      <c r="VAR68"/>
      <c r="VAS68"/>
      <c r="VAT68"/>
      <c r="VAU68"/>
      <c r="VAV68"/>
      <c r="VAW68"/>
      <c r="VAX68"/>
      <c r="VAY68"/>
      <c r="VAZ68"/>
      <c r="VBA68"/>
      <c r="VBB68"/>
      <c r="VBC68"/>
      <c r="VBD68"/>
      <c r="VBE68"/>
      <c r="VBF68"/>
      <c r="VBG68"/>
      <c r="VBH68"/>
      <c r="VBI68"/>
      <c r="VBJ68"/>
      <c r="VBK68"/>
      <c r="VBL68"/>
      <c r="VBM68"/>
      <c r="VBN68"/>
      <c r="VBO68"/>
      <c r="VBP68"/>
      <c r="VBQ68"/>
      <c r="VBR68"/>
      <c r="VBS68"/>
      <c r="VBT68"/>
      <c r="VBU68"/>
      <c r="VBV68"/>
      <c r="VBW68"/>
      <c r="VBX68"/>
      <c r="VBY68"/>
      <c r="VBZ68"/>
      <c r="VCA68"/>
      <c r="VCB68"/>
      <c r="VCC68"/>
      <c r="VCD68"/>
      <c r="VCE68"/>
      <c r="VCF68"/>
      <c r="VCG68"/>
      <c r="VCH68"/>
      <c r="VCI68"/>
      <c r="VCJ68"/>
      <c r="VCK68"/>
      <c r="VCL68"/>
      <c r="VCM68"/>
      <c r="VCN68"/>
      <c r="VCO68"/>
      <c r="VCP68"/>
      <c r="VCQ68"/>
      <c r="VCR68"/>
      <c r="VCS68"/>
      <c r="VCT68"/>
      <c r="VCU68"/>
      <c r="VCV68"/>
      <c r="VCW68"/>
      <c r="VCX68"/>
      <c r="VCY68"/>
      <c r="VCZ68"/>
      <c r="VDA68"/>
      <c r="VDB68"/>
      <c r="VDC68"/>
      <c r="VDD68"/>
      <c r="VDE68"/>
      <c r="VDF68"/>
      <c r="VDG68"/>
      <c r="VDH68"/>
      <c r="VDI68"/>
      <c r="VDJ68"/>
      <c r="VDK68"/>
      <c r="VDL68"/>
      <c r="VDM68"/>
      <c r="VDN68"/>
      <c r="VDO68"/>
      <c r="VDP68"/>
      <c r="VDQ68"/>
      <c r="VDR68"/>
      <c r="VDS68"/>
      <c r="VDT68"/>
      <c r="VDU68"/>
      <c r="VDV68"/>
      <c r="VDW68"/>
      <c r="VDX68"/>
      <c r="VDY68"/>
      <c r="VDZ68"/>
      <c r="VEA68"/>
      <c r="VEB68"/>
      <c r="VEC68"/>
      <c r="VED68"/>
      <c r="VEE68"/>
      <c r="VEF68"/>
      <c r="VEG68"/>
      <c r="VEH68"/>
      <c r="VEI68"/>
      <c r="VEJ68"/>
      <c r="VEK68"/>
      <c r="VEL68"/>
      <c r="VEM68"/>
      <c r="VEN68"/>
      <c r="VEO68"/>
      <c r="VEP68"/>
      <c r="VEQ68"/>
      <c r="VER68"/>
      <c r="VES68"/>
      <c r="VET68"/>
      <c r="VEU68"/>
      <c r="VEV68"/>
      <c r="VEW68"/>
      <c r="VEX68"/>
      <c r="VEY68"/>
      <c r="VEZ68"/>
      <c r="VFA68"/>
      <c r="VFB68"/>
      <c r="VFC68"/>
      <c r="VFD68"/>
      <c r="VFE68"/>
      <c r="VFF68"/>
      <c r="VFG68"/>
      <c r="VFH68"/>
      <c r="VFI68"/>
      <c r="VFJ68"/>
      <c r="VFK68"/>
      <c r="VFL68"/>
      <c r="VFM68"/>
      <c r="VFN68"/>
      <c r="VFO68"/>
      <c r="VFP68"/>
      <c r="VFQ68"/>
      <c r="VFR68"/>
      <c r="VFS68"/>
      <c r="VFT68"/>
      <c r="VFU68"/>
      <c r="VFV68"/>
      <c r="VFW68"/>
      <c r="VFX68"/>
      <c r="VFY68"/>
      <c r="VFZ68"/>
      <c r="VGA68"/>
      <c r="VGB68"/>
      <c r="VGC68"/>
      <c r="VGD68"/>
      <c r="VGE68"/>
      <c r="VGF68"/>
      <c r="VGG68"/>
      <c r="VGH68"/>
      <c r="VGI68"/>
      <c r="VGJ68"/>
      <c r="VGK68"/>
      <c r="VGL68"/>
      <c r="VGM68"/>
      <c r="VGN68"/>
      <c r="VGO68"/>
      <c r="VGP68"/>
      <c r="VGQ68"/>
      <c r="VGR68"/>
      <c r="VGS68"/>
      <c r="VGT68"/>
      <c r="VGU68"/>
      <c r="VGV68"/>
      <c r="VGW68"/>
      <c r="VGX68"/>
      <c r="VGY68"/>
      <c r="VGZ68"/>
      <c r="VHA68"/>
      <c r="VHB68"/>
      <c r="VHC68"/>
      <c r="VHD68"/>
      <c r="VHE68"/>
      <c r="VHF68"/>
      <c r="VHG68"/>
      <c r="VHH68"/>
      <c r="VHI68"/>
      <c r="VHJ68"/>
      <c r="VHK68"/>
      <c r="VHL68"/>
      <c r="VHM68"/>
      <c r="VHN68"/>
      <c r="VHO68"/>
      <c r="VHP68"/>
      <c r="VHQ68"/>
      <c r="VHR68"/>
      <c r="VHS68"/>
      <c r="VHT68"/>
      <c r="VHU68"/>
      <c r="VHV68"/>
      <c r="VHW68"/>
      <c r="VHX68"/>
      <c r="VHY68"/>
      <c r="VHZ68"/>
      <c r="VIA68"/>
      <c r="VIB68"/>
      <c r="VIC68"/>
      <c r="VID68"/>
      <c r="VIE68"/>
      <c r="VIF68"/>
      <c r="VIG68"/>
      <c r="VIH68"/>
      <c r="VII68"/>
      <c r="VIJ68"/>
      <c r="VIK68"/>
      <c r="VIL68"/>
      <c r="VIM68"/>
      <c r="VIN68"/>
      <c r="VIO68"/>
      <c r="VIP68"/>
      <c r="VIQ68"/>
      <c r="VIR68"/>
      <c r="VIS68"/>
      <c r="VIT68"/>
      <c r="VIU68"/>
      <c r="VIV68"/>
      <c r="VIW68"/>
      <c r="VIX68"/>
      <c r="VIY68"/>
      <c r="VIZ68"/>
      <c r="VJA68"/>
      <c r="VJB68"/>
      <c r="VJC68"/>
      <c r="VJD68"/>
      <c r="VJE68"/>
      <c r="VJF68"/>
      <c r="VJG68"/>
      <c r="VJH68"/>
      <c r="VJI68"/>
      <c r="VJJ68"/>
      <c r="VJK68"/>
      <c r="VJL68"/>
      <c r="VJM68"/>
      <c r="VJN68"/>
      <c r="VJO68"/>
      <c r="VJP68"/>
      <c r="VJQ68"/>
      <c r="VJR68"/>
      <c r="VJS68"/>
      <c r="VJT68"/>
      <c r="VJU68"/>
      <c r="VJV68"/>
      <c r="VJW68"/>
      <c r="VJX68"/>
      <c r="VJY68"/>
      <c r="VJZ68"/>
      <c r="VKA68"/>
      <c r="VKB68"/>
      <c r="VKC68"/>
      <c r="VKD68"/>
      <c r="VKE68"/>
      <c r="VKF68"/>
      <c r="VKG68"/>
      <c r="VKH68"/>
      <c r="VKI68"/>
      <c r="VKJ68"/>
      <c r="VKK68"/>
      <c r="VKL68"/>
      <c r="VKM68"/>
      <c r="VKN68"/>
      <c r="VKO68"/>
      <c r="VKP68"/>
      <c r="VKQ68"/>
      <c r="VKR68"/>
      <c r="VKS68"/>
      <c r="VKT68"/>
      <c r="VKU68"/>
      <c r="VKV68"/>
      <c r="VKW68"/>
      <c r="VKX68"/>
      <c r="VKY68"/>
      <c r="VKZ68"/>
      <c r="VLA68"/>
      <c r="VLB68"/>
      <c r="VLC68"/>
      <c r="VLD68"/>
      <c r="VLE68"/>
      <c r="VLF68"/>
      <c r="VLG68"/>
      <c r="VLH68"/>
      <c r="VLI68"/>
      <c r="VLJ68"/>
      <c r="VLK68"/>
      <c r="VLL68"/>
      <c r="VLM68"/>
      <c r="VLN68"/>
      <c r="VLO68"/>
      <c r="VLP68"/>
      <c r="VLQ68"/>
      <c r="VLR68"/>
      <c r="VLS68"/>
      <c r="VLT68"/>
      <c r="VLU68"/>
      <c r="VLV68"/>
      <c r="VLW68"/>
      <c r="VLX68"/>
      <c r="VLY68"/>
      <c r="VLZ68"/>
      <c r="VMA68"/>
      <c r="VMB68"/>
      <c r="VMC68"/>
      <c r="VMD68"/>
      <c r="VME68"/>
      <c r="VMF68"/>
      <c r="VMG68"/>
      <c r="VMH68"/>
      <c r="VMI68"/>
      <c r="VMJ68"/>
      <c r="VMK68"/>
      <c r="VML68"/>
      <c r="VMM68"/>
      <c r="VMN68"/>
      <c r="VMO68"/>
      <c r="VMP68"/>
      <c r="VMQ68"/>
      <c r="VMR68"/>
      <c r="VMS68"/>
      <c r="VMT68"/>
      <c r="VMU68"/>
      <c r="VMV68"/>
      <c r="VMW68"/>
      <c r="VMX68"/>
      <c r="VMY68"/>
      <c r="VMZ68"/>
      <c r="VNA68"/>
      <c r="VNB68"/>
      <c r="VNC68"/>
      <c r="VND68"/>
      <c r="VNE68"/>
      <c r="VNF68"/>
      <c r="VNG68"/>
      <c r="VNH68"/>
      <c r="VNI68"/>
      <c r="VNJ68"/>
      <c r="VNK68"/>
      <c r="VNL68"/>
      <c r="VNM68"/>
      <c r="VNN68"/>
      <c r="VNO68"/>
      <c r="VNP68"/>
      <c r="VNQ68"/>
      <c r="VNR68"/>
      <c r="VNS68"/>
      <c r="VNT68"/>
      <c r="VNU68"/>
      <c r="VNV68"/>
      <c r="VNW68"/>
      <c r="VNX68"/>
      <c r="VNY68"/>
      <c r="VNZ68"/>
      <c r="VOA68"/>
      <c r="VOB68"/>
      <c r="VOC68"/>
      <c r="VOD68"/>
      <c r="VOE68"/>
      <c r="VOF68"/>
      <c r="VOG68"/>
      <c r="VOH68"/>
      <c r="VOI68"/>
      <c r="VOJ68"/>
      <c r="VOK68"/>
      <c r="VOL68"/>
      <c r="VOM68"/>
      <c r="VON68"/>
      <c r="VOO68"/>
      <c r="VOP68"/>
      <c r="VOQ68"/>
      <c r="VOR68"/>
      <c r="VOS68"/>
      <c r="VOT68"/>
      <c r="VOU68"/>
      <c r="VOV68"/>
      <c r="VOW68"/>
      <c r="VOX68"/>
      <c r="VOY68"/>
      <c r="VOZ68"/>
      <c r="VPA68"/>
      <c r="VPB68"/>
      <c r="VPC68"/>
      <c r="VPD68"/>
      <c r="VPE68"/>
      <c r="VPF68"/>
      <c r="VPG68"/>
      <c r="VPH68"/>
      <c r="VPI68"/>
      <c r="VPJ68"/>
      <c r="VPK68"/>
      <c r="VPL68"/>
      <c r="VPM68"/>
      <c r="VPN68"/>
      <c r="VPO68"/>
      <c r="VPP68"/>
      <c r="VPQ68"/>
      <c r="VPR68"/>
      <c r="VPS68"/>
      <c r="VPT68"/>
      <c r="VPU68"/>
      <c r="VPV68"/>
      <c r="VPW68"/>
      <c r="VPX68"/>
      <c r="VPY68"/>
      <c r="VPZ68"/>
      <c r="VQA68"/>
      <c r="VQB68"/>
      <c r="VQC68"/>
      <c r="VQD68"/>
      <c r="VQE68"/>
      <c r="VQF68"/>
      <c r="VQG68"/>
      <c r="VQH68"/>
      <c r="VQI68"/>
      <c r="VQJ68"/>
      <c r="VQK68"/>
      <c r="VQL68"/>
      <c r="VQM68"/>
      <c r="VQN68"/>
      <c r="VQO68"/>
      <c r="VQP68"/>
      <c r="VQQ68"/>
      <c r="VQR68"/>
      <c r="VQS68"/>
      <c r="VQT68"/>
      <c r="VQU68"/>
      <c r="VQV68"/>
      <c r="VQW68"/>
      <c r="VQX68"/>
      <c r="VQY68"/>
      <c r="VQZ68"/>
      <c r="VRA68"/>
      <c r="VRB68"/>
      <c r="VRC68"/>
      <c r="VRD68"/>
      <c r="VRE68"/>
      <c r="VRF68"/>
      <c r="VRG68"/>
      <c r="VRH68"/>
      <c r="VRI68"/>
      <c r="VRJ68"/>
      <c r="VRK68"/>
      <c r="VRL68"/>
      <c r="VRM68"/>
      <c r="VRN68"/>
      <c r="VRO68"/>
      <c r="VRP68"/>
      <c r="VRQ68"/>
      <c r="VRR68"/>
      <c r="VRS68"/>
      <c r="VRT68"/>
      <c r="VRU68"/>
      <c r="VRV68"/>
      <c r="VRW68"/>
      <c r="VRX68"/>
      <c r="VRY68"/>
      <c r="VRZ68"/>
      <c r="VSA68"/>
      <c r="VSB68"/>
      <c r="VSC68"/>
      <c r="VSD68"/>
      <c r="VSE68"/>
      <c r="VSF68"/>
      <c r="VSG68"/>
      <c r="VSH68"/>
      <c r="VSI68"/>
      <c r="VSJ68"/>
      <c r="VSK68"/>
      <c r="VSL68"/>
      <c r="VSM68"/>
      <c r="VSN68"/>
      <c r="VSO68"/>
      <c r="VSP68"/>
      <c r="VSQ68"/>
      <c r="VSR68"/>
      <c r="VSS68"/>
      <c r="VST68"/>
      <c r="VSU68"/>
      <c r="VSV68"/>
      <c r="VSW68"/>
      <c r="VSX68"/>
      <c r="VSY68"/>
      <c r="VSZ68"/>
      <c r="VTA68"/>
      <c r="VTB68"/>
      <c r="VTC68"/>
      <c r="VTD68"/>
      <c r="VTE68"/>
      <c r="VTF68"/>
      <c r="VTG68"/>
      <c r="VTH68"/>
      <c r="VTI68"/>
      <c r="VTJ68"/>
      <c r="VTK68"/>
      <c r="VTL68"/>
      <c r="VTM68"/>
      <c r="VTN68"/>
      <c r="VTO68"/>
      <c r="VTP68"/>
      <c r="VTQ68"/>
      <c r="VTR68"/>
      <c r="VTS68"/>
      <c r="VTT68"/>
      <c r="VTU68"/>
      <c r="VTV68"/>
      <c r="VTW68"/>
      <c r="VTX68"/>
      <c r="VTY68"/>
      <c r="VTZ68"/>
      <c r="VUA68"/>
      <c r="VUB68"/>
      <c r="VUC68"/>
      <c r="VUD68"/>
      <c r="VUE68"/>
      <c r="VUF68"/>
      <c r="VUG68"/>
      <c r="VUH68"/>
      <c r="VUI68"/>
      <c r="VUJ68"/>
      <c r="VUK68"/>
      <c r="VUL68"/>
      <c r="VUM68"/>
      <c r="VUN68"/>
      <c r="VUO68"/>
      <c r="VUP68"/>
      <c r="VUQ68"/>
      <c r="VUR68"/>
      <c r="VUS68"/>
      <c r="VUT68"/>
      <c r="VUU68"/>
      <c r="VUV68"/>
      <c r="VUW68"/>
      <c r="VUX68"/>
      <c r="VUY68"/>
      <c r="VUZ68"/>
      <c r="VVA68"/>
      <c r="VVB68"/>
      <c r="VVC68"/>
      <c r="VVD68"/>
      <c r="VVE68"/>
      <c r="VVF68"/>
      <c r="VVG68"/>
      <c r="VVH68"/>
      <c r="VVI68"/>
      <c r="VVJ68"/>
      <c r="VVK68"/>
      <c r="VVL68"/>
      <c r="VVM68"/>
      <c r="VVN68"/>
      <c r="VVO68"/>
      <c r="VVP68"/>
      <c r="VVQ68"/>
      <c r="VVR68"/>
      <c r="VVS68"/>
      <c r="VVT68"/>
      <c r="VVU68"/>
      <c r="VVV68"/>
      <c r="VVW68"/>
      <c r="VVX68"/>
      <c r="VVY68"/>
      <c r="VVZ68"/>
      <c r="VWA68"/>
      <c r="VWB68"/>
      <c r="VWC68"/>
      <c r="VWD68"/>
      <c r="VWE68"/>
      <c r="VWF68"/>
      <c r="VWG68"/>
      <c r="VWH68"/>
      <c r="VWI68"/>
      <c r="VWJ68"/>
      <c r="VWK68"/>
      <c r="VWL68"/>
      <c r="VWM68"/>
      <c r="VWN68"/>
      <c r="VWO68"/>
      <c r="VWP68"/>
      <c r="VWQ68"/>
      <c r="VWR68"/>
      <c r="VWS68"/>
      <c r="VWT68"/>
      <c r="VWU68"/>
      <c r="VWV68"/>
      <c r="VWW68"/>
      <c r="VWX68"/>
      <c r="VWY68"/>
      <c r="VWZ68"/>
      <c r="VXA68"/>
      <c r="VXB68"/>
      <c r="VXC68"/>
      <c r="VXD68"/>
      <c r="VXE68"/>
      <c r="VXF68"/>
      <c r="VXG68"/>
      <c r="VXH68"/>
      <c r="VXI68"/>
      <c r="VXJ68"/>
      <c r="VXK68"/>
      <c r="VXL68"/>
      <c r="VXM68"/>
      <c r="VXN68"/>
      <c r="VXO68"/>
      <c r="VXP68"/>
      <c r="VXQ68"/>
      <c r="VXR68"/>
      <c r="VXS68"/>
      <c r="VXT68"/>
      <c r="VXU68"/>
      <c r="VXV68"/>
      <c r="VXW68"/>
      <c r="VXX68"/>
      <c r="VXY68"/>
      <c r="VXZ68"/>
      <c r="VYA68"/>
      <c r="VYB68"/>
      <c r="VYC68"/>
      <c r="VYD68"/>
      <c r="VYE68"/>
      <c r="VYF68"/>
      <c r="VYG68"/>
      <c r="VYH68"/>
      <c r="VYI68"/>
      <c r="VYJ68"/>
      <c r="VYK68"/>
      <c r="VYL68"/>
      <c r="VYM68"/>
      <c r="VYN68"/>
      <c r="VYO68"/>
      <c r="VYP68"/>
      <c r="VYQ68"/>
      <c r="VYR68"/>
      <c r="VYS68"/>
      <c r="VYT68"/>
      <c r="VYU68"/>
      <c r="VYV68"/>
      <c r="VYW68"/>
      <c r="VYX68"/>
      <c r="VYY68"/>
      <c r="VYZ68"/>
      <c r="VZA68"/>
      <c r="VZB68"/>
      <c r="VZC68"/>
      <c r="VZD68"/>
      <c r="VZE68"/>
      <c r="VZF68"/>
      <c r="VZG68"/>
      <c r="VZH68"/>
      <c r="VZI68"/>
      <c r="VZJ68"/>
      <c r="VZK68"/>
      <c r="VZL68"/>
      <c r="VZM68"/>
      <c r="VZN68"/>
      <c r="VZO68"/>
      <c r="VZP68"/>
      <c r="VZQ68"/>
      <c r="VZR68"/>
      <c r="VZS68"/>
      <c r="VZT68"/>
      <c r="VZU68"/>
      <c r="VZV68"/>
      <c r="VZW68"/>
      <c r="VZX68"/>
      <c r="VZY68"/>
      <c r="VZZ68"/>
      <c r="WAA68"/>
      <c r="WAB68"/>
      <c r="WAC68"/>
      <c r="WAD68"/>
      <c r="WAE68"/>
      <c r="WAF68"/>
      <c r="WAG68"/>
      <c r="WAH68"/>
      <c r="WAI68"/>
      <c r="WAJ68"/>
      <c r="WAK68"/>
      <c r="WAL68"/>
      <c r="WAM68"/>
      <c r="WAN68"/>
      <c r="WAO68"/>
      <c r="WAP68"/>
      <c r="WAQ68"/>
      <c r="WAR68"/>
      <c r="WAS68"/>
      <c r="WAT68"/>
      <c r="WAU68"/>
      <c r="WAV68"/>
      <c r="WAW68"/>
      <c r="WAX68"/>
      <c r="WAY68"/>
      <c r="WAZ68"/>
      <c r="WBA68"/>
      <c r="WBB68"/>
      <c r="WBC68"/>
      <c r="WBD68"/>
      <c r="WBE68"/>
      <c r="WBF68"/>
      <c r="WBG68"/>
      <c r="WBH68"/>
      <c r="WBI68"/>
      <c r="WBJ68"/>
      <c r="WBK68"/>
      <c r="WBL68"/>
      <c r="WBM68"/>
      <c r="WBN68"/>
      <c r="WBO68"/>
      <c r="WBP68"/>
      <c r="WBQ68"/>
      <c r="WBR68"/>
      <c r="WBS68"/>
      <c r="WBT68"/>
      <c r="WBU68"/>
      <c r="WBV68"/>
      <c r="WBW68"/>
      <c r="WBX68"/>
      <c r="WBY68"/>
      <c r="WBZ68"/>
      <c r="WCA68"/>
      <c r="WCB68"/>
      <c r="WCC68"/>
      <c r="WCD68"/>
      <c r="WCE68"/>
      <c r="WCF68"/>
      <c r="WCG68"/>
      <c r="WCH68"/>
      <c r="WCI68"/>
      <c r="WCJ68"/>
      <c r="WCK68"/>
      <c r="WCL68"/>
      <c r="WCM68"/>
      <c r="WCN68"/>
      <c r="WCO68"/>
      <c r="WCP68"/>
      <c r="WCQ68"/>
      <c r="WCR68"/>
      <c r="WCS68"/>
      <c r="WCT68"/>
      <c r="WCU68"/>
      <c r="WCV68"/>
      <c r="WCW68"/>
      <c r="WCX68"/>
      <c r="WCY68"/>
      <c r="WCZ68"/>
      <c r="WDA68"/>
      <c r="WDB68"/>
      <c r="WDC68"/>
      <c r="WDD68"/>
      <c r="WDE68"/>
      <c r="WDF68"/>
      <c r="WDG68"/>
      <c r="WDH68"/>
      <c r="WDI68"/>
      <c r="WDJ68"/>
      <c r="WDK68"/>
      <c r="WDL68"/>
      <c r="WDM68"/>
      <c r="WDN68"/>
      <c r="WDO68"/>
      <c r="WDP68"/>
      <c r="WDQ68"/>
      <c r="WDR68"/>
      <c r="WDS68"/>
      <c r="WDT68"/>
      <c r="WDU68"/>
      <c r="WDV68"/>
      <c r="WDW68"/>
      <c r="WDX68"/>
      <c r="WDY68"/>
      <c r="WDZ68"/>
      <c r="WEA68"/>
      <c r="WEB68"/>
      <c r="WEC68"/>
      <c r="WED68"/>
      <c r="WEE68"/>
      <c r="WEF68"/>
      <c r="WEG68"/>
      <c r="WEH68"/>
      <c r="WEI68"/>
      <c r="WEJ68"/>
      <c r="WEK68"/>
      <c r="WEL68"/>
      <c r="WEM68"/>
      <c r="WEN68"/>
      <c r="WEO68"/>
      <c r="WEP68"/>
      <c r="WEQ68"/>
      <c r="WER68"/>
      <c r="WES68"/>
      <c r="WET68"/>
      <c r="WEU68"/>
      <c r="WEV68"/>
      <c r="WEW68"/>
      <c r="WEX68"/>
      <c r="WEY68"/>
      <c r="WEZ68"/>
      <c r="WFA68"/>
      <c r="WFB68"/>
      <c r="WFC68"/>
      <c r="WFD68"/>
      <c r="WFE68"/>
      <c r="WFF68"/>
      <c r="WFG68"/>
      <c r="WFH68"/>
      <c r="WFI68"/>
      <c r="WFJ68"/>
      <c r="WFK68"/>
      <c r="WFL68"/>
      <c r="WFM68"/>
      <c r="WFN68"/>
      <c r="WFO68"/>
      <c r="WFP68"/>
      <c r="WFQ68"/>
      <c r="WFR68"/>
      <c r="WFS68"/>
      <c r="WFT68"/>
      <c r="WFU68"/>
      <c r="WFV68"/>
      <c r="WFW68"/>
      <c r="WFX68"/>
      <c r="WFY68"/>
      <c r="WFZ68"/>
      <c r="WGA68"/>
      <c r="WGB68"/>
      <c r="WGC68"/>
      <c r="WGD68"/>
      <c r="WGE68"/>
      <c r="WGF68"/>
      <c r="WGG68"/>
      <c r="WGH68"/>
      <c r="WGI68"/>
      <c r="WGJ68"/>
      <c r="WGK68"/>
      <c r="WGL68"/>
      <c r="WGM68"/>
      <c r="WGN68"/>
      <c r="WGO68"/>
      <c r="WGP68"/>
      <c r="WGQ68"/>
      <c r="WGR68"/>
      <c r="WGS68"/>
      <c r="WGT68"/>
      <c r="WGU68"/>
      <c r="WGV68"/>
      <c r="WGW68"/>
      <c r="WGX68"/>
      <c r="WGY68"/>
      <c r="WGZ68"/>
      <c r="WHA68"/>
      <c r="WHB68"/>
      <c r="WHC68"/>
      <c r="WHD68"/>
      <c r="WHE68"/>
      <c r="WHF68"/>
      <c r="WHG68"/>
      <c r="WHH68"/>
      <c r="WHI68"/>
      <c r="WHJ68"/>
      <c r="WHK68"/>
      <c r="WHL68"/>
      <c r="WHM68"/>
      <c r="WHN68"/>
      <c r="WHO68"/>
      <c r="WHP68"/>
      <c r="WHQ68"/>
      <c r="WHR68"/>
      <c r="WHS68"/>
      <c r="WHT68"/>
      <c r="WHU68"/>
      <c r="WHV68"/>
      <c r="WHW68"/>
      <c r="WHX68"/>
      <c r="WHY68"/>
      <c r="WHZ68"/>
      <c r="WIA68"/>
      <c r="WIB68"/>
      <c r="WIC68"/>
      <c r="WID68"/>
      <c r="WIE68"/>
      <c r="WIF68"/>
      <c r="WIG68"/>
      <c r="WIH68"/>
      <c r="WII68"/>
      <c r="WIJ68"/>
      <c r="WIK68"/>
      <c r="WIL68"/>
      <c r="WIM68"/>
      <c r="WIN68"/>
      <c r="WIO68"/>
      <c r="WIP68"/>
      <c r="WIQ68"/>
      <c r="WIR68"/>
      <c r="WIS68"/>
      <c r="WIT68"/>
      <c r="WIU68"/>
      <c r="WIV68"/>
      <c r="WIW68"/>
      <c r="WIX68"/>
      <c r="WIY68"/>
      <c r="WIZ68"/>
      <c r="WJA68"/>
      <c r="WJB68"/>
      <c r="WJC68"/>
      <c r="WJD68"/>
      <c r="WJE68"/>
      <c r="WJF68"/>
      <c r="WJG68"/>
      <c r="WJH68"/>
      <c r="WJI68"/>
      <c r="WJJ68"/>
      <c r="WJK68"/>
      <c r="WJL68"/>
      <c r="WJM68"/>
      <c r="WJN68"/>
      <c r="WJO68"/>
      <c r="WJP68"/>
      <c r="WJQ68"/>
      <c r="WJR68"/>
      <c r="WJS68"/>
      <c r="WJT68"/>
      <c r="WJU68"/>
      <c r="WJV68"/>
      <c r="WJW68"/>
      <c r="WJX68"/>
      <c r="WJY68"/>
      <c r="WJZ68"/>
      <c r="WKA68"/>
      <c r="WKB68"/>
      <c r="WKC68"/>
      <c r="WKD68"/>
      <c r="WKE68"/>
      <c r="WKF68"/>
      <c r="WKG68"/>
      <c r="WKH68"/>
      <c r="WKI68"/>
      <c r="WKJ68"/>
      <c r="WKK68"/>
      <c r="WKL68"/>
      <c r="WKM68"/>
      <c r="WKN68"/>
      <c r="WKO68"/>
      <c r="WKP68"/>
      <c r="WKQ68"/>
      <c r="WKR68"/>
      <c r="WKS68"/>
      <c r="WKT68"/>
      <c r="WKU68"/>
      <c r="WKV68"/>
      <c r="WKW68"/>
      <c r="WKX68"/>
      <c r="WKY68"/>
      <c r="WKZ68"/>
      <c r="WLA68"/>
      <c r="WLB68"/>
      <c r="WLC68"/>
      <c r="WLD68"/>
      <c r="WLE68"/>
      <c r="WLF68"/>
      <c r="WLG68"/>
      <c r="WLH68"/>
      <c r="WLI68"/>
      <c r="WLJ68"/>
      <c r="WLK68"/>
      <c r="WLL68"/>
      <c r="WLM68"/>
      <c r="WLN68"/>
      <c r="WLO68"/>
      <c r="WLP68"/>
      <c r="WLQ68"/>
      <c r="WLR68"/>
      <c r="WLS68"/>
      <c r="WLT68"/>
      <c r="WLU68"/>
      <c r="WLV68"/>
      <c r="WLW68"/>
      <c r="WLX68"/>
      <c r="WLY68"/>
      <c r="WLZ68"/>
      <c r="WMA68"/>
      <c r="WMB68"/>
      <c r="WMC68"/>
      <c r="WMD68"/>
      <c r="WME68"/>
      <c r="WMF68"/>
      <c r="WMG68"/>
      <c r="WMH68"/>
      <c r="WMI68"/>
      <c r="WMJ68"/>
      <c r="WMK68"/>
      <c r="WML68"/>
      <c r="WMM68"/>
      <c r="WMN68"/>
      <c r="WMO68"/>
      <c r="WMP68"/>
      <c r="WMQ68"/>
      <c r="WMR68"/>
      <c r="WMS68"/>
      <c r="WMT68"/>
      <c r="WMU68"/>
      <c r="WMV68"/>
      <c r="WMW68"/>
      <c r="WMX68"/>
      <c r="WMY68"/>
      <c r="WMZ68"/>
      <c r="WNA68"/>
      <c r="WNB68"/>
      <c r="WNC68"/>
      <c r="WND68"/>
      <c r="WNE68"/>
      <c r="WNF68"/>
      <c r="WNG68"/>
      <c r="WNH68"/>
      <c r="WNI68"/>
      <c r="WNJ68"/>
      <c r="WNK68"/>
      <c r="WNL68"/>
      <c r="WNM68"/>
      <c r="WNN68"/>
      <c r="WNO68"/>
      <c r="WNP68"/>
      <c r="WNQ68"/>
      <c r="WNR68"/>
      <c r="WNS68"/>
      <c r="WNT68"/>
      <c r="WNU68"/>
      <c r="WNV68"/>
      <c r="WNW68"/>
      <c r="WNX68"/>
      <c r="WNY68"/>
      <c r="WNZ68"/>
      <c r="WOA68"/>
      <c r="WOB68"/>
      <c r="WOC68"/>
      <c r="WOD68"/>
      <c r="WOE68"/>
      <c r="WOF68"/>
      <c r="WOG68"/>
      <c r="WOH68"/>
      <c r="WOI68"/>
      <c r="WOJ68"/>
      <c r="WOK68"/>
      <c r="WOL68"/>
      <c r="WOM68"/>
      <c r="WON68"/>
      <c r="WOO68"/>
      <c r="WOP68"/>
      <c r="WOQ68"/>
      <c r="WOR68"/>
      <c r="WOS68"/>
      <c r="WOT68"/>
      <c r="WOU68"/>
      <c r="WOV68"/>
      <c r="WOW68"/>
      <c r="WOX68"/>
      <c r="WOY68"/>
      <c r="WOZ68"/>
      <c r="WPA68"/>
      <c r="WPB68"/>
      <c r="WPC68"/>
      <c r="WPD68"/>
      <c r="WPE68"/>
      <c r="WPF68"/>
      <c r="WPG68"/>
      <c r="WPH68"/>
      <c r="WPI68"/>
      <c r="WPJ68"/>
      <c r="WPK68"/>
      <c r="WPL68"/>
      <c r="WPM68"/>
      <c r="WPN68"/>
      <c r="WPO68"/>
      <c r="WPP68"/>
      <c r="WPQ68"/>
      <c r="WPR68"/>
      <c r="WPS68"/>
      <c r="WPT68"/>
      <c r="WPU68"/>
      <c r="WPV68"/>
      <c r="WPW68"/>
      <c r="WPX68"/>
      <c r="WPY68"/>
      <c r="WPZ68"/>
      <c r="WQA68"/>
      <c r="WQB68"/>
      <c r="WQC68"/>
      <c r="WQD68"/>
      <c r="WQE68"/>
      <c r="WQF68"/>
      <c r="WQG68"/>
      <c r="WQH68"/>
      <c r="WQI68"/>
      <c r="WQJ68"/>
      <c r="WQK68"/>
      <c r="WQL68"/>
      <c r="WQM68"/>
      <c r="WQN68"/>
      <c r="WQO68"/>
      <c r="WQP68"/>
      <c r="WQQ68"/>
      <c r="WQR68"/>
      <c r="WQS68"/>
      <c r="WQT68"/>
      <c r="WQU68"/>
      <c r="WQV68"/>
      <c r="WQW68"/>
      <c r="WQX68"/>
      <c r="WQY68"/>
      <c r="WQZ68"/>
      <c r="WRA68"/>
      <c r="WRB68"/>
      <c r="WRC68"/>
      <c r="WRD68"/>
      <c r="WRE68"/>
      <c r="WRF68"/>
      <c r="WRG68"/>
      <c r="WRH68"/>
      <c r="WRI68"/>
      <c r="WRJ68"/>
      <c r="WRK68"/>
      <c r="WRL68"/>
      <c r="WRM68"/>
      <c r="WRN68"/>
      <c r="WRO68"/>
      <c r="WRP68"/>
      <c r="WRQ68"/>
      <c r="WRR68"/>
      <c r="WRS68"/>
      <c r="WRT68"/>
      <c r="WRU68"/>
      <c r="WRV68"/>
      <c r="WRW68"/>
      <c r="WRX68"/>
      <c r="WRY68"/>
      <c r="WRZ68"/>
      <c r="WSA68"/>
      <c r="WSB68"/>
      <c r="WSC68"/>
      <c r="WSD68"/>
      <c r="WSE68"/>
      <c r="WSF68"/>
      <c r="WSG68"/>
      <c r="WSH68"/>
      <c r="WSI68"/>
      <c r="WSJ68"/>
      <c r="WSK68"/>
      <c r="WSL68"/>
      <c r="WSM68"/>
      <c r="WSN68"/>
      <c r="WSO68"/>
      <c r="WSP68"/>
      <c r="WSQ68"/>
      <c r="WSR68"/>
      <c r="WSS68"/>
      <c r="WST68"/>
      <c r="WSU68"/>
      <c r="WSV68"/>
      <c r="WSW68"/>
      <c r="WSX68"/>
      <c r="WSY68"/>
      <c r="WSZ68"/>
      <c r="WTA68"/>
      <c r="WTB68"/>
      <c r="WTC68"/>
      <c r="WTD68"/>
      <c r="WTE68"/>
      <c r="WTF68"/>
      <c r="WTG68"/>
      <c r="WTH68"/>
      <c r="WTI68"/>
      <c r="WTJ68"/>
      <c r="WTK68"/>
      <c r="WTL68"/>
      <c r="WTM68"/>
      <c r="WTN68"/>
      <c r="WTO68"/>
      <c r="WTP68"/>
      <c r="WTQ68"/>
      <c r="WTR68"/>
      <c r="WTS68"/>
      <c r="WTT68"/>
      <c r="WTU68"/>
      <c r="WTV68"/>
      <c r="WTW68"/>
      <c r="WTX68"/>
      <c r="WTY68"/>
      <c r="WTZ68"/>
      <c r="WUA68"/>
      <c r="WUB68"/>
      <c r="WUC68"/>
      <c r="WUD68"/>
      <c r="WUE68"/>
      <c r="WUF68"/>
      <c r="WUG68"/>
      <c r="WUH68"/>
      <c r="WUI68"/>
      <c r="WUJ68"/>
      <c r="WUK68"/>
      <c r="WUL68"/>
      <c r="WUM68"/>
      <c r="WUN68"/>
      <c r="WUO68"/>
      <c r="WUP68"/>
      <c r="WUQ68"/>
      <c r="WUR68"/>
      <c r="WUS68"/>
      <c r="WUT68"/>
      <c r="WUU68"/>
      <c r="WUV68"/>
      <c r="WUW68"/>
      <c r="WUX68"/>
      <c r="WUY68"/>
      <c r="WUZ68"/>
      <c r="WVA68"/>
      <c r="WVB68"/>
      <c r="WVC68"/>
      <c r="WVD68"/>
      <c r="WVE68"/>
      <c r="WVF68"/>
      <c r="WVG68"/>
      <c r="WVH68"/>
      <c r="WVI68"/>
      <c r="WVJ68"/>
      <c r="WVK68"/>
      <c r="WVL68"/>
      <c r="WVM68"/>
      <c r="WVN68"/>
      <c r="WVO68"/>
      <c r="WVP68"/>
      <c r="WVQ68"/>
      <c r="WVR68"/>
      <c r="WVS68"/>
      <c r="WVT68"/>
      <c r="WVU68"/>
      <c r="WVV68"/>
      <c r="WVW68"/>
      <c r="WVX68"/>
      <c r="WVY68"/>
      <c r="WVZ68"/>
      <c r="WWA68"/>
      <c r="WWB68"/>
      <c r="WWC68"/>
      <c r="WWD68"/>
      <c r="WWE68"/>
      <c r="WWF68"/>
      <c r="WWG68"/>
      <c r="WWH68"/>
      <c r="WWI68"/>
      <c r="WWJ68"/>
      <c r="WWK68"/>
      <c r="WWL68"/>
      <c r="WWM68"/>
      <c r="WWN68"/>
      <c r="WWO68"/>
      <c r="WWP68"/>
      <c r="WWQ68"/>
      <c r="WWR68"/>
      <c r="WWS68"/>
      <c r="WWT68"/>
      <c r="WWU68"/>
      <c r="WWV68"/>
      <c r="WWW68"/>
      <c r="WWX68"/>
      <c r="WWY68"/>
      <c r="WWZ68"/>
      <c r="WXA68"/>
      <c r="WXB68"/>
      <c r="WXC68"/>
      <c r="WXD68"/>
      <c r="WXE68"/>
      <c r="WXF68"/>
      <c r="WXG68"/>
      <c r="WXH68"/>
      <c r="WXI68"/>
      <c r="WXJ68"/>
      <c r="WXK68"/>
      <c r="WXL68"/>
      <c r="WXM68"/>
      <c r="WXN68"/>
      <c r="WXO68"/>
      <c r="WXP68"/>
      <c r="WXQ68"/>
      <c r="WXR68"/>
      <c r="WXS68"/>
      <c r="WXT68"/>
      <c r="WXU68"/>
      <c r="WXV68"/>
      <c r="WXW68"/>
      <c r="WXX68"/>
      <c r="WXY68"/>
      <c r="WXZ68"/>
      <c r="WYA68"/>
      <c r="WYB68"/>
      <c r="WYC68"/>
      <c r="WYD68"/>
      <c r="WYE68"/>
      <c r="WYF68"/>
      <c r="WYG68"/>
      <c r="WYH68"/>
      <c r="WYI68"/>
      <c r="WYJ68"/>
      <c r="WYK68"/>
      <c r="WYL68"/>
      <c r="WYM68"/>
      <c r="WYN68"/>
      <c r="WYO68"/>
      <c r="WYP68"/>
      <c r="WYQ68"/>
      <c r="WYR68"/>
      <c r="WYS68"/>
      <c r="WYT68"/>
      <c r="WYU68"/>
      <c r="WYV68"/>
      <c r="WYW68"/>
      <c r="WYX68"/>
      <c r="WYY68"/>
      <c r="WYZ68"/>
      <c r="WZA68"/>
      <c r="WZB68"/>
      <c r="WZC68"/>
      <c r="WZD68"/>
      <c r="WZE68"/>
      <c r="WZF68"/>
      <c r="WZG68"/>
      <c r="WZH68"/>
      <c r="WZI68"/>
      <c r="WZJ68"/>
      <c r="WZK68"/>
      <c r="WZL68"/>
      <c r="WZM68"/>
      <c r="WZN68"/>
      <c r="WZO68"/>
      <c r="WZP68"/>
      <c r="WZQ68"/>
      <c r="WZR68"/>
      <c r="WZS68"/>
      <c r="WZT68"/>
      <c r="WZU68"/>
      <c r="WZV68"/>
      <c r="WZW68"/>
      <c r="WZX68"/>
      <c r="WZY68"/>
      <c r="WZZ68"/>
      <c r="XAA68"/>
      <c r="XAB68"/>
      <c r="XAC68"/>
      <c r="XAD68"/>
      <c r="XAE68"/>
      <c r="XAF68"/>
      <c r="XAG68"/>
      <c r="XAH68"/>
      <c r="XAI68"/>
      <c r="XAJ68"/>
      <c r="XAK68"/>
      <c r="XAL68"/>
      <c r="XAM68"/>
      <c r="XAN68"/>
      <c r="XAO68"/>
      <c r="XAP68"/>
      <c r="XAQ68"/>
      <c r="XAR68"/>
      <c r="XAS68"/>
      <c r="XAT68"/>
      <c r="XAU68"/>
      <c r="XAV68"/>
      <c r="XAW68"/>
      <c r="XAX68"/>
      <c r="XAY68"/>
      <c r="XAZ68"/>
      <c r="XBA68"/>
      <c r="XBB68"/>
      <c r="XBC68"/>
      <c r="XBD68"/>
      <c r="XBE68"/>
      <c r="XBF68"/>
      <c r="XBG68"/>
      <c r="XBH68"/>
      <c r="XBI68"/>
      <c r="XBJ68"/>
      <c r="XBK68"/>
      <c r="XBL68"/>
      <c r="XBM68"/>
      <c r="XBN68"/>
      <c r="XBO68"/>
      <c r="XBP68"/>
      <c r="XBQ68"/>
      <c r="XBR68"/>
      <c r="XBS68"/>
      <c r="XBT68"/>
      <c r="XBU68"/>
      <c r="XBV68"/>
      <c r="XBW68"/>
      <c r="XBX68"/>
      <c r="XBY68"/>
      <c r="XBZ68"/>
      <c r="XCA68"/>
      <c r="XCB68"/>
      <c r="XCC68"/>
      <c r="XCD68"/>
      <c r="XCE68"/>
      <c r="XCF68"/>
      <c r="XCG68"/>
      <c r="XCH68"/>
      <c r="XCI68"/>
      <c r="XCJ68"/>
      <c r="XCK68"/>
      <c r="XCL68"/>
      <c r="XCM68"/>
      <c r="XCN68"/>
      <c r="XCO68"/>
      <c r="XCP68"/>
      <c r="XCQ68"/>
      <c r="XCR68"/>
      <c r="XCS68"/>
      <c r="XCT68"/>
      <c r="XCU68"/>
      <c r="XCV68"/>
      <c r="XCW68"/>
      <c r="XCX68"/>
      <c r="XCY68"/>
      <c r="XCZ68"/>
      <c r="XDA68"/>
      <c r="XDB68"/>
      <c r="XDC68"/>
      <c r="XDD68"/>
      <c r="XDE68"/>
      <c r="XDF68"/>
      <c r="XDG68"/>
      <c r="XDH68"/>
      <c r="XDI68"/>
      <c r="XDJ68"/>
      <c r="XDK68"/>
      <c r="XDL68"/>
      <c r="XDM68"/>
      <c r="XDN68"/>
      <c r="XDO68"/>
      <c r="XDP68"/>
      <c r="XDQ68"/>
      <c r="XDR68"/>
      <c r="XDS68"/>
      <c r="XDT68"/>
      <c r="XDU68"/>
      <c r="XDV68"/>
      <c r="XDW68"/>
      <c r="XDX68"/>
      <c r="XDY68"/>
      <c r="XDZ68"/>
      <c r="XEA68"/>
      <c r="XEB68"/>
      <c r="XEC68"/>
      <c r="XED68"/>
      <c r="XEE68"/>
      <c r="XEF68"/>
      <c r="XEG68"/>
      <c r="XEH68"/>
      <c r="XEI68"/>
      <c r="XEJ68"/>
      <c r="XEK68"/>
      <c r="XEL68"/>
      <c r="XEM68"/>
      <c r="XEN68"/>
      <c r="XEO68"/>
      <c r="XEP68"/>
      <c r="XEQ68"/>
      <c r="XER68"/>
      <c r="XES68"/>
      <c r="XET68"/>
      <c r="XEU68"/>
      <c r="XEV68"/>
      <c r="XEW68"/>
      <c r="XEX68"/>
      <c r="XEY68"/>
      <c r="XEZ68"/>
      <c r="XFA68"/>
      <c r="XFB68"/>
      <c r="XFC68"/>
      <c r="XFD68"/>
    </row>
    <row r="69" spans="1:16384" s="56" customFormat="1">
      <c r="A69" s="44" t="s">
        <v>970</v>
      </c>
      <c r="B69" s="45"/>
      <c r="C69" s="19" t="s">
        <v>280</v>
      </c>
      <c r="D69" s="19" t="s">
        <v>313</v>
      </c>
      <c r="E69" s="19" t="s">
        <v>346</v>
      </c>
      <c r="F69" s="19" t="s">
        <v>379</v>
      </c>
      <c r="G69" s="19" t="s">
        <v>412</v>
      </c>
      <c r="H69" s="19" t="s">
        <v>445</v>
      </c>
      <c r="I69" s="19" t="s">
        <v>478</v>
      </c>
      <c r="J69" s="19" t="s">
        <v>511</v>
      </c>
      <c r="K69" s="19" t="s">
        <v>759</v>
      </c>
      <c r="L69" s="19" t="s">
        <v>792</v>
      </c>
      <c r="M69" s="19" t="s">
        <v>825</v>
      </c>
      <c r="N69" s="19" t="s">
        <v>858</v>
      </c>
      <c r="O69" s="19" t="s">
        <v>890</v>
      </c>
      <c r="P69" s="62" t="s">
        <v>992</v>
      </c>
      <c r="Q69" s="19" t="s">
        <v>929</v>
      </c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  <c r="AMK69"/>
      <c r="AML69"/>
      <c r="AMM69"/>
      <c r="AMN69"/>
      <c r="AMO69"/>
      <c r="AMP69"/>
      <c r="AMQ69"/>
      <c r="AMR69"/>
      <c r="AMS69"/>
      <c r="AMT69"/>
      <c r="AMU69"/>
      <c r="AMV69"/>
      <c r="AMW69"/>
      <c r="AMX69"/>
      <c r="AMY69"/>
      <c r="AMZ69"/>
      <c r="ANA69"/>
      <c r="ANB69"/>
      <c r="ANC69"/>
      <c r="AND69"/>
      <c r="ANE69"/>
      <c r="ANF69"/>
      <c r="ANG69"/>
      <c r="ANH69"/>
      <c r="ANI69"/>
      <c r="ANJ69"/>
      <c r="ANK69"/>
      <c r="ANL69"/>
      <c r="ANM69"/>
      <c r="ANN69"/>
      <c r="ANO69"/>
      <c r="ANP69"/>
      <c r="ANQ69"/>
      <c r="ANR69"/>
      <c r="ANS69"/>
      <c r="ANT69"/>
      <c r="ANU69"/>
      <c r="ANV69"/>
      <c r="ANW69"/>
      <c r="ANX69"/>
      <c r="ANY69"/>
      <c r="ANZ69"/>
      <c r="AOA69"/>
      <c r="AOB69"/>
      <c r="AOC69"/>
      <c r="AOD69"/>
      <c r="AOE69"/>
      <c r="AOF69"/>
      <c r="AOG69"/>
      <c r="AOH69"/>
      <c r="AOI69"/>
      <c r="AOJ69"/>
      <c r="AOK69"/>
      <c r="AOL69"/>
      <c r="AOM69"/>
      <c r="AON69"/>
      <c r="AOO69"/>
      <c r="AOP69"/>
      <c r="AOQ69"/>
      <c r="AOR69"/>
      <c r="AOS69"/>
      <c r="AOT69"/>
      <c r="AOU69"/>
      <c r="AOV69"/>
      <c r="AOW69"/>
      <c r="AOX69"/>
      <c r="AOY69"/>
      <c r="AOZ69"/>
      <c r="APA69"/>
      <c r="APB69"/>
      <c r="APC69"/>
      <c r="APD69"/>
      <c r="APE69"/>
      <c r="APF69"/>
      <c r="APG69"/>
      <c r="APH69"/>
      <c r="API69"/>
      <c r="APJ69"/>
      <c r="APK69"/>
      <c r="APL69"/>
      <c r="APM69"/>
      <c r="APN69"/>
      <c r="APO69"/>
      <c r="APP69"/>
      <c r="APQ69"/>
      <c r="APR69"/>
      <c r="APS69"/>
      <c r="APT69"/>
      <c r="APU69"/>
      <c r="APV69"/>
      <c r="APW69"/>
      <c r="APX69"/>
      <c r="APY69"/>
      <c r="APZ69"/>
      <c r="AQA69"/>
      <c r="AQB69"/>
      <c r="AQC69"/>
      <c r="AQD69"/>
      <c r="AQE69"/>
      <c r="AQF69"/>
      <c r="AQG69"/>
      <c r="AQH69"/>
      <c r="AQI69"/>
      <c r="AQJ69"/>
      <c r="AQK69"/>
      <c r="AQL69"/>
      <c r="AQM69"/>
      <c r="AQN69"/>
      <c r="AQO69"/>
      <c r="AQP69"/>
      <c r="AQQ69"/>
      <c r="AQR69"/>
      <c r="AQS69"/>
      <c r="AQT69"/>
      <c r="AQU69"/>
      <c r="AQV69"/>
      <c r="AQW69"/>
      <c r="AQX69"/>
      <c r="AQY69"/>
      <c r="AQZ69"/>
      <c r="ARA69"/>
      <c r="ARB69"/>
      <c r="ARC69"/>
      <c r="ARD69"/>
      <c r="ARE69"/>
      <c r="ARF69"/>
      <c r="ARG69"/>
      <c r="ARH69"/>
      <c r="ARI69"/>
      <c r="ARJ69"/>
      <c r="ARK69"/>
      <c r="ARL69"/>
      <c r="ARM69"/>
      <c r="ARN69"/>
      <c r="ARO69"/>
      <c r="ARP69"/>
      <c r="ARQ69"/>
      <c r="ARR69"/>
      <c r="ARS69"/>
      <c r="ART69"/>
      <c r="ARU69"/>
      <c r="ARV69"/>
      <c r="ARW69"/>
      <c r="ARX69"/>
      <c r="ARY69"/>
      <c r="ARZ69"/>
      <c r="ASA69"/>
      <c r="ASB69"/>
      <c r="ASC69"/>
      <c r="ASD69"/>
      <c r="ASE69"/>
      <c r="ASF69"/>
      <c r="ASG69"/>
      <c r="ASH69"/>
      <c r="ASI69"/>
      <c r="ASJ69"/>
      <c r="ASK69"/>
      <c r="ASL69"/>
      <c r="ASM69"/>
      <c r="ASN69"/>
      <c r="ASO69"/>
      <c r="ASP69"/>
      <c r="ASQ69"/>
      <c r="ASR69"/>
      <c r="ASS69"/>
      <c r="AST69"/>
      <c r="ASU69"/>
      <c r="ASV69"/>
      <c r="ASW69"/>
      <c r="ASX69"/>
      <c r="ASY69"/>
      <c r="ASZ69"/>
      <c r="ATA69"/>
      <c r="ATB69"/>
      <c r="ATC69"/>
      <c r="ATD69"/>
      <c r="ATE69"/>
      <c r="ATF69"/>
      <c r="ATG69"/>
      <c r="ATH69"/>
      <c r="ATI69"/>
      <c r="ATJ69"/>
      <c r="ATK69"/>
      <c r="ATL69"/>
      <c r="ATM69"/>
      <c r="ATN69"/>
      <c r="ATO69"/>
      <c r="ATP69"/>
      <c r="ATQ69"/>
      <c r="ATR69"/>
      <c r="ATS69"/>
      <c r="ATT69"/>
      <c r="ATU69"/>
      <c r="ATV69"/>
      <c r="ATW69"/>
      <c r="ATX69"/>
      <c r="ATY69"/>
      <c r="ATZ69"/>
      <c r="AUA69"/>
      <c r="AUB69"/>
      <c r="AUC69"/>
      <c r="AUD69"/>
      <c r="AUE69"/>
      <c r="AUF69"/>
      <c r="AUG69"/>
      <c r="AUH69"/>
      <c r="AUI69"/>
      <c r="AUJ69"/>
      <c r="AUK69"/>
      <c r="AUL69"/>
      <c r="AUM69"/>
      <c r="AUN69"/>
      <c r="AUO69"/>
      <c r="AUP69"/>
      <c r="AUQ69"/>
      <c r="AUR69"/>
      <c r="AUS69"/>
      <c r="AUT69"/>
      <c r="AUU69"/>
      <c r="AUV69"/>
      <c r="AUW69"/>
      <c r="AUX69"/>
      <c r="AUY69"/>
      <c r="AUZ69"/>
      <c r="AVA69"/>
      <c r="AVB69"/>
      <c r="AVC69"/>
      <c r="AVD69"/>
      <c r="AVE69"/>
      <c r="AVF69"/>
      <c r="AVG69"/>
      <c r="AVH69"/>
      <c r="AVI69"/>
      <c r="AVJ69"/>
      <c r="AVK69"/>
      <c r="AVL69"/>
      <c r="AVM69"/>
      <c r="AVN69"/>
      <c r="AVO69"/>
      <c r="AVP69"/>
      <c r="AVQ69"/>
      <c r="AVR69"/>
      <c r="AVS69"/>
      <c r="AVT69"/>
      <c r="AVU69"/>
      <c r="AVV69"/>
      <c r="AVW69"/>
      <c r="AVX69"/>
      <c r="AVY69"/>
      <c r="AVZ69"/>
      <c r="AWA69"/>
      <c r="AWB69"/>
      <c r="AWC69"/>
      <c r="AWD69"/>
      <c r="AWE69"/>
      <c r="AWF69"/>
      <c r="AWG69"/>
      <c r="AWH69"/>
      <c r="AWI69"/>
      <c r="AWJ69"/>
      <c r="AWK69"/>
      <c r="AWL69"/>
      <c r="AWM69"/>
      <c r="AWN69"/>
      <c r="AWO69"/>
      <c r="AWP69"/>
      <c r="AWQ69"/>
      <c r="AWR69"/>
      <c r="AWS69"/>
      <c r="AWT69"/>
      <c r="AWU69"/>
      <c r="AWV69"/>
      <c r="AWW69"/>
      <c r="AWX69"/>
      <c r="AWY69"/>
      <c r="AWZ69"/>
      <c r="AXA69"/>
      <c r="AXB69"/>
      <c r="AXC69"/>
      <c r="AXD69"/>
      <c r="AXE69"/>
      <c r="AXF69"/>
      <c r="AXG69"/>
      <c r="AXH69"/>
      <c r="AXI69"/>
      <c r="AXJ69"/>
      <c r="AXK69"/>
      <c r="AXL69"/>
      <c r="AXM69"/>
      <c r="AXN69"/>
      <c r="AXO69"/>
      <c r="AXP69"/>
      <c r="AXQ69"/>
      <c r="AXR69"/>
      <c r="AXS69"/>
      <c r="AXT69"/>
      <c r="AXU69"/>
      <c r="AXV69"/>
      <c r="AXW69"/>
      <c r="AXX69"/>
      <c r="AXY69"/>
      <c r="AXZ69"/>
      <c r="AYA69"/>
      <c r="AYB69"/>
      <c r="AYC69"/>
      <c r="AYD69"/>
      <c r="AYE69"/>
      <c r="AYF69"/>
      <c r="AYG69"/>
      <c r="AYH69"/>
      <c r="AYI69"/>
      <c r="AYJ69"/>
      <c r="AYK69"/>
      <c r="AYL69"/>
      <c r="AYM69"/>
      <c r="AYN69"/>
      <c r="AYO69"/>
      <c r="AYP69"/>
      <c r="AYQ69"/>
      <c r="AYR69"/>
      <c r="AYS69"/>
      <c r="AYT69"/>
      <c r="AYU69"/>
      <c r="AYV69"/>
      <c r="AYW69"/>
      <c r="AYX69"/>
      <c r="AYY69"/>
      <c r="AYZ69"/>
      <c r="AZA69"/>
      <c r="AZB69"/>
      <c r="AZC69"/>
      <c r="AZD69"/>
      <c r="AZE69"/>
      <c r="AZF69"/>
      <c r="AZG69"/>
      <c r="AZH69"/>
      <c r="AZI69"/>
      <c r="AZJ69"/>
      <c r="AZK69"/>
      <c r="AZL69"/>
      <c r="AZM69"/>
      <c r="AZN69"/>
      <c r="AZO69"/>
      <c r="AZP69"/>
      <c r="AZQ69"/>
      <c r="AZR69"/>
      <c r="AZS69"/>
      <c r="AZT69"/>
      <c r="AZU69"/>
      <c r="AZV69"/>
      <c r="AZW69"/>
      <c r="AZX69"/>
      <c r="AZY69"/>
      <c r="AZZ69"/>
      <c r="BAA69"/>
      <c r="BAB69"/>
      <c r="BAC69"/>
      <c r="BAD69"/>
      <c r="BAE69"/>
      <c r="BAF69"/>
      <c r="BAG69"/>
      <c r="BAH69"/>
      <c r="BAI69"/>
      <c r="BAJ69"/>
      <c r="BAK69"/>
      <c r="BAL69"/>
      <c r="BAM69"/>
      <c r="BAN69"/>
      <c r="BAO69"/>
      <c r="BAP69"/>
      <c r="BAQ69"/>
      <c r="BAR69"/>
      <c r="BAS69"/>
      <c r="BAT69"/>
      <c r="BAU69"/>
      <c r="BAV69"/>
      <c r="BAW69"/>
      <c r="BAX69"/>
      <c r="BAY69"/>
      <c r="BAZ69"/>
      <c r="BBA69"/>
      <c r="BBB69"/>
      <c r="BBC69"/>
      <c r="BBD69"/>
      <c r="BBE69"/>
      <c r="BBF69"/>
      <c r="BBG69"/>
      <c r="BBH69"/>
      <c r="BBI69"/>
      <c r="BBJ69"/>
      <c r="BBK69"/>
      <c r="BBL69"/>
      <c r="BBM69"/>
      <c r="BBN69"/>
      <c r="BBO69"/>
      <c r="BBP69"/>
      <c r="BBQ69"/>
      <c r="BBR69"/>
      <c r="BBS69"/>
      <c r="BBT69"/>
      <c r="BBU69"/>
      <c r="BBV69"/>
      <c r="BBW69"/>
      <c r="BBX69"/>
      <c r="BBY69"/>
      <c r="BBZ69"/>
      <c r="BCA69"/>
      <c r="BCB69"/>
      <c r="BCC69"/>
      <c r="BCD69"/>
      <c r="BCE69"/>
      <c r="BCF69"/>
      <c r="BCG69"/>
      <c r="BCH69"/>
      <c r="BCI69"/>
      <c r="BCJ69"/>
      <c r="BCK69"/>
      <c r="BCL69"/>
      <c r="BCM69"/>
      <c r="BCN69"/>
      <c r="BCO69"/>
      <c r="BCP69"/>
      <c r="BCQ69"/>
      <c r="BCR69"/>
      <c r="BCS69"/>
      <c r="BCT69"/>
      <c r="BCU69"/>
      <c r="BCV69"/>
      <c r="BCW69"/>
      <c r="BCX69"/>
      <c r="BCY69"/>
      <c r="BCZ69"/>
      <c r="BDA69"/>
      <c r="BDB69"/>
      <c r="BDC69"/>
      <c r="BDD69"/>
      <c r="BDE69"/>
      <c r="BDF69"/>
      <c r="BDG69"/>
      <c r="BDH69"/>
      <c r="BDI69"/>
      <c r="BDJ69"/>
      <c r="BDK69"/>
      <c r="BDL69"/>
      <c r="BDM69"/>
      <c r="BDN69"/>
      <c r="BDO69"/>
      <c r="BDP69"/>
      <c r="BDQ69"/>
      <c r="BDR69"/>
      <c r="BDS69"/>
      <c r="BDT69"/>
      <c r="BDU69"/>
      <c r="BDV69"/>
      <c r="BDW69"/>
      <c r="BDX69"/>
      <c r="BDY69"/>
      <c r="BDZ69"/>
      <c r="BEA69"/>
      <c r="BEB69"/>
      <c r="BEC69"/>
      <c r="BED69"/>
      <c r="BEE69"/>
      <c r="BEF69"/>
      <c r="BEG69"/>
      <c r="BEH69"/>
      <c r="BEI69"/>
      <c r="BEJ69"/>
      <c r="BEK69"/>
      <c r="BEL69"/>
      <c r="BEM69"/>
      <c r="BEN69"/>
      <c r="BEO69"/>
      <c r="BEP69"/>
      <c r="BEQ69"/>
      <c r="BER69"/>
      <c r="BES69"/>
      <c r="BET69"/>
      <c r="BEU69"/>
      <c r="BEV69"/>
      <c r="BEW69"/>
      <c r="BEX69"/>
      <c r="BEY69"/>
      <c r="BEZ69"/>
      <c r="BFA69"/>
      <c r="BFB69"/>
      <c r="BFC69"/>
      <c r="BFD69"/>
      <c r="BFE69"/>
      <c r="BFF69"/>
      <c r="BFG69"/>
      <c r="BFH69"/>
      <c r="BFI69"/>
      <c r="BFJ69"/>
      <c r="BFK69"/>
      <c r="BFL69"/>
      <c r="BFM69"/>
      <c r="BFN69"/>
      <c r="BFO69"/>
      <c r="BFP69"/>
      <c r="BFQ69"/>
      <c r="BFR69"/>
      <c r="BFS69"/>
      <c r="BFT69"/>
      <c r="BFU69"/>
      <c r="BFV69"/>
      <c r="BFW69"/>
      <c r="BFX69"/>
      <c r="BFY69"/>
      <c r="BFZ69"/>
      <c r="BGA69"/>
      <c r="BGB69"/>
      <c r="BGC69"/>
      <c r="BGD69"/>
      <c r="BGE69"/>
      <c r="BGF69"/>
      <c r="BGG69"/>
      <c r="BGH69"/>
      <c r="BGI69"/>
      <c r="BGJ69"/>
      <c r="BGK69"/>
      <c r="BGL69"/>
      <c r="BGM69"/>
      <c r="BGN69"/>
      <c r="BGO69"/>
      <c r="BGP69"/>
      <c r="BGQ69"/>
      <c r="BGR69"/>
      <c r="BGS69"/>
      <c r="BGT69"/>
      <c r="BGU69"/>
      <c r="BGV69"/>
      <c r="BGW69"/>
      <c r="BGX69"/>
      <c r="BGY69"/>
      <c r="BGZ69"/>
      <c r="BHA69"/>
      <c r="BHB69"/>
      <c r="BHC69"/>
      <c r="BHD69"/>
      <c r="BHE69"/>
      <c r="BHF69"/>
      <c r="BHG69"/>
      <c r="BHH69"/>
      <c r="BHI69"/>
      <c r="BHJ69"/>
      <c r="BHK69"/>
      <c r="BHL69"/>
      <c r="BHM69"/>
      <c r="BHN69"/>
      <c r="BHO69"/>
      <c r="BHP69"/>
      <c r="BHQ69"/>
      <c r="BHR69"/>
      <c r="BHS69"/>
      <c r="BHT69"/>
      <c r="BHU69"/>
      <c r="BHV69"/>
      <c r="BHW69"/>
      <c r="BHX69"/>
      <c r="BHY69"/>
      <c r="BHZ69"/>
      <c r="BIA69"/>
      <c r="BIB69"/>
      <c r="BIC69"/>
      <c r="BID69"/>
      <c r="BIE69"/>
      <c r="BIF69"/>
      <c r="BIG69"/>
      <c r="BIH69"/>
      <c r="BII69"/>
      <c r="BIJ69"/>
      <c r="BIK69"/>
      <c r="BIL69"/>
      <c r="BIM69"/>
      <c r="BIN69"/>
      <c r="BIO69"/>
      <c r="BIP69"/>
      <c r="BIQ69"/>
      <c r="BIR69"/>
      <c r="BIS69"/>
      <c r="BIT69"/>
      <c r="BIU69"/>
      <c r="BIV69"/>
      <c r="BIW69"/>
      <c r="BIX69"/>
      <c r="BIY69"/>
      <c r="BIZ69"/>
      <c r="BJA69"/>
      <c r="BJB69"/>
      <c r="BJC69"/>
      <c r="BJD69"/>
      <c r="BJE69"/>
      <c r="BJF69"/>
      <c r="BJG69"/>
      <c r="BJH69"/>
      <c r="BJI69"/>
      <c r="BJJ69"/>
      <c r="BJK69"/>
      <c r="BJL69"/>
      <c r="BJM69"/>
      <c r="BJN69"/>
      <c r="BJO69"/>
      <c r="BJP69"/>
      <c r="BJQ69"/>
      <c r="BJR69"/>
      <c r="BJS69"/>
      <c r="BJT69"/>
      <c r="BJU69"/>
      <c r="BJV69"/>
      <c r="BJW69"/>
      <c r="BJX69"/>
      <c r="BJY69"/>
      <c r="BJZ69"/>
      <c r="BKA69"/>
      <c r="BKB69"/>
      <c r="BKC69"/>
      <c r="BKD69"/>
      <c r="BKE69"/>
      <c r="BKF69"/>
      <c r="BKG69"/>
      <c r="BKH69"/>
      <c r="BKI69"/>
      <c r="BKJ69"/>
      <c r="BKK69"/>
      <c r="BKL69"/>
      <c r="BKM69"/>
      <c r="BKN69"/>
      <c r="BKO69"/>
      <c r="BKP69"/>
      <c r="BKQ69"/>
      <c r="BKR69"/>
      <c r="BKS69"/>
      <c r="BKT69"/>
      <c r="BKU69"/>
      <c r="BKV69"/>
      <c r="BKW69"/>
      <c r="BKX69"/>
      <c r="BKY69"/>
      <c r="BKZ69"/>
      <c r="BLA69"/>
      <c r="BLB69"/>
      <c r="BLC69"/>
      <c r="BLD69"/>
      <c r="BLE69"/>
      <c r="BLF69"/>
      <c r="BLG69"/>
      <c r="BLH69"/>
      <c r="BLI69"/>
      <c r="BLJ69"/>
      <c r="BLK69"/>
      <c r="BLL69"/>
      <c r="BLM69"/>
      <c r="BLN69"/>
      <c r="BLO69"/>
      <c r="BLP69"/>
      <c r="BLQ69"/>
      <c r="BLR69"/>
      <c r="BLS69"/>
      <c r="BLT69"/>
      <c r="BLU69"/>
      <c r="BLV69"/>
      <c r="BLW69"/>
      <c r="BLX69"/>
      <c r="BLY69"/>
      <c r="BLZ69"/>
      <c r="BMA69"/>
      <c r="BMB69"/>
      <c r="BMC69"/>
      <c r="BMD69"/>
      <c r="BME69"/>
      <c r="BMF69"/>
      <c r="BMG69"/>
      <c r="BMH69"/>
      <c r="BMI69"/>
      <c r="BMJ69"/>
      <c r="BMK69"/>
      <c r="BML69"/>
      <c r="BMM69"/>
      <c r="BMN69"/>
      <c r="BMO69"/>
      <c r="BMP69"/>
      <c r="BMQ69"/>
      <c r="BMR69"/>
      <c r="BMS69"/>
      <c r="BMT69"/>
      <c r="BMU69"/>
      <c r="BMV69"/>
      <c r="BMW69"/>
      <c r="BMX69"/>
      <c r="BMY69"/>
      <c r="BMZ69"/>
      <c r="BNA69"/>
      <c r="BNB69"/>
      <c r="BNC69"/>
      <c r="BND69"/>
      <c r="BNE69"/>
      <c r="BNF69"/>
      <c r="BNG69"/>
      <c r="BNH69"/>
      <c r="BNI69"/>
      <c r="BNJ69"/>
      <c r="BNK69"/>
      <c r="BNL69"/>
      <c r="BNM69"/>
      <c r="BNN69"/>
      <c r="BNO69"/>
      <c r="BNP69"/>
      <c r="BNQ69"/>
      <c r="BNR69"/>
      <c r="BNS69"/>
      <c r="BNT69"/>
      <c r="BNU69"/>
      <c r="BNV69"/>
      <c r="BNW69"/>
      <c r="BNX69"/>
      <c r="BNY69"/>
      <c r="BNZ69"/>
      <c r="BOA69"/>
      <c r="BOB69"/>
      <c r="BOC69"/>
      <c r="BOD69"/>
      <c r="BOE69"/>
      <c r="BOF69"/>
      <c r="BOG69"/>
      <c r="BOH69"/>
      <c r="BOI69"/>
      <c r="BOJ69"/>
      <c r="BOK69"/>
      <c r="BOL69"/>
      <c r="BOM69"/>
      <c r="BON69"/>
      <c r="BOO69"/>
      <c r="BOP69"/>
      <c r="BOQ69"/>
      <c r="BOR69"/>
      <c r="BOS69"/>
      <c r="BOT69"/>
      <c r="BOU69"/>
      <c r="BOV69"/>
      <c r="BOW69"/>
      <c r="BOX69"/>
      <c r="BOY69"/>
      <c r="BOZ69"/>
      <c r="BPA69"/>
      <c r="BPB69"/>
      <c r="BPC69"/>
      <c r="BPD69"/>
      <c r="BPE69"/>
      <c r="BPF69"/>
      <c r="BPG69"/>
      <c r="BPH69"/>
      <c r="BPI69"/>
      <c r="BPJ69"/>
      <c r="BPK69"/>
      <c r="BPL69"/>
      <c r="BPM69"/>
      <c r="BPN69"/>
      <c r="BPO69"/>
      <c r="BPP69"/>
      <c r="BPQ69"/>
      <c r="BPR69"/>
      <c r="BPS69"/>
      <c r="BPT69"/>
      <c r="BPU69"/>
      <c r="BPV69"/>
      <c r="BPW69"/>
      <c r="BPX69"/>
      <c r="BPY69"/>
      <c r="BPZ69"/>
      <c r="BQA69"/>
      <c r="BQB69"/>
      <c r="BQC69"/>
      <c r="BQD69"/>
      <c r="BQE69"/>
      <c r="BQF69"/>
      <c r="BQG69"/>
      <c r="BQH69"/>
      <c r="BQI69"/>
      <c r="BQJ69"/>
      <c r="BQK69"/>
      <c r="BQL69"/>
      <c r="BQM69"/>
      <c r="BQN69"/>
      <c r="BQO69"/>
      <c r="BQP69"/>
      <c r="BQQ69"/>
      <c r="BQR69"/>
      <c r="BQS69"/>
      <c r="BQT69"/>
      <c r="BQU69"/>
      <c r="BQV69"/>
      <c r="BQW69"/>
      <c r="BQX69"/>
      <c r="BQY69"/>
      <c r="BQZ69"/>
      <c r="BRA69"/>
      <c r="BRB69"/>
      <c r="BRC69"/>
      <c r="BRD69"/>
      <c r="BRE69"/>
      <c r="BRF69"/>
      <c r="BRG69"/>
      <c r="BRH69"/>
      <c r="BRI69"/>
      <c r="BRJ69"/>
      <c r="BRK69"/>
      <c r="BRL69"/>
      <c r="BRM69"/>
      <c r="BRN69"/>
      <c r="BRO69"/>
      <c r="BRP69"/>
      <c r="BRQ69"/>
      <c r="BRR69"/>
      <c r="BRS69"/>
      <c r="BRT69"/>
      <c r="BRU69"/>
      <c r="BRV69"/>
      <c r="BRW69"/>
      <c r="BRX69"/>
      <c r="BRY69"/>
      <c r="BRZ69"/>
      <c r="BSA69"/>
      <c r="BSB69"/>
      <c r="BSC69"/>
      <c r="BSD69"/>
      <c r="BSE69"/>
      <c r="BSF69"/>
      <c r="BSG69"/>
      <c r="BSH69"/>
      <c r="BSI69"/>
      <c r="BSJ69"/>
      <c r="BSK69"/>
      <c r="BSL69"/>
      <c r="BSM69"/>
      <c r="BSN69"/>
      <c r="BSO69"/>
      <c r="BSP69"/>
      <c r="BSQ69"/>
      <c r="BSR69"/>
      <c r="BSS69"/>
      <c r="BST69"/>
      <c r="BSU69"/>
      <c r="BSV69"/>
      <c r="BSW69"/>
      <c r="BSX69"/>
      <c r="BSY69"/>
      <c r="BSZ69"/>
      <c r="BTA69"/>
      <c r="BTB69"/>
      <c r="BTC69"/>
      <c r="BTD69"/>
      <c r="BTE69"/>
      <c r="BTF69"/>
      <c r="BTG69"/>
      <c r="BTH69"/>
      <c r="BTI69"/>
      <c r="BTJ69"/>
      <c r="BTK69"/>
      <c r="BTL69"/>
      <c r="BTM69"/>
      <c r="BTN69"/>
      <c r="BTO69"/>
      <c r="BTP69"/>
      <c r="BTQ69"/>
      <c r="BTR69"/>
      <c r="BTS69"/>
      <c r="BTT69"/>
      <c r="BTU69"/>
      <c r="BTV69"/>
      <c r="BTW69"/>
      <c r="BTX69"/>
      <c r="BTY69"/>
      <c r="BTZ69"/>
      <c r="BUA69"/>
      <c r="BUB69"/>
      <c r="BUC69"/>
      <c r="BUD69"/>
      <c r="BUE69"/>
      <c r="BUF69"/>
      <c r="BUG69"/>
      <c r="BUH69"/>
      <c r="BUI69"/>
      <c r="BUJ69"/>
      <c r="BUK69"/>
      <c r="BUL69"/>
      <c r="BUM69"/>
      <c r="BUN69"/>
      <c r="BUO69"/>
      <c r="BUP69"/>
      <c r="BUQ69"/>
      <c r="BUR69"/>
      <c r="BUS69"/>
      <c r="BUT69"/>
      <c r="BUU69"/>
      <c r="BUV69"/>
      <c r="BUW69"/>
      <c r="BUX69"/>
      <c r="BUY69"/>
      <c r="BUZ69"/>
      <c r="BVA69"/>
      <c r="BVB69"/>
      <c r="BVC69"/>
      <c r="BVD69"/>
      <c r="BVE69"/>
      <c r="BVF69"/>
      <c r="BVG69"/>
      <c r="BVH69"/>
      <c r="BVI69"/>
      <c r="BVJ69"/>
      <c r="BVK69"/>
      <c r="BVL69"/>
      <c r="BVM69"/>
      <c r="BVN69"/>
      <c r="BVO69"/>
      <c r="BVP69"/>
      <c r="BVQ69"/>
      <c r="BVR69"/>
      <c r="BVS69"/>
      <c r="BVT69"/>
      <c r="BVU69"/>
      <c r="BVV69"/>
      <c r="BVW69"/>
      <c r="BVX69"/>
      <c r="BVY69"/>
      <c r="BVZ69"/>
      <c r="BWA69"/>
      <c r="BWB69"/>
      <c r="BWC69"/>
      <c r="BWD69"/>
      <c r="BWE69"/>
      <c r="BWF69"/>
      <c r="BWG69"/>
      <c r="BWH69"/>
      <c r="BWI69"/>
      <c r="BWJ69"/>
      <c r="BWK69"/>
      <c r="BWL69"/>
      <c r="BWM69"/>
      <c r="BWN69"/>
      <c r="BWO69"/>
      <c r="BWP69"/>
      <c r="BWQ69"/>
      <c r="BWR69"/>
      <c r="BWS69"/>
      <c r="BWT69"/>
      <c r="BWU69"/>
      <c r="BWV69"/>
      <c r="BWW69"/>
      <c r="BWX69"/>
      <c r="BWY69"/>
      <c r="BWZ69"/>
      <c r="BXA69"/>
      <c r="BXB69"/>
      <c r="BXC69"/>
      <c r="BXD69"/>
      <c r="BXE69"/>
      <c r="BXF69"/>
      <c r="BXG69"/>
      <c r="BXH69"/>
      <c r="BXI69"/>
      <c r="BXJ69"/>
      <c r="BXK69"/>
      <c r="BXL69"/>
      <c r="BXM69"/>
      <c r="BXN69"/>
      <c r="BXO69"/>
      <c r="BXP69"/>
      <c r="BXQ69"/>
      <c r="BXR69"/>
      <c r="BXS69"/>
      <c r="BXT69"/>
      <c r="BXU69"/>
      <c r="BXV69"/>
      <c r="BXW69"/>
      <c r="BXX69"/>
      <c r="BXY69"/>
      <c r="BXZ69"/>
      <c r="BYA69"/>
      <c r="BYB69"/>
      <c r="BYC69"/>
      <c r="BYD69"/>
      <c r="BYE69"/>
      <c r="BYF69"/>
      <c r="BYG69"/>
      <c r="BYH69"/>
      <c r="BYI69"/>
      <c r="BYJ69"/>
      <c r="BYK69"/>
      <c r="BYL69"/>
      <c r="BYM69"/>
      <c r="BYN69"/>
      <c r="BYO69"/>
      <c r="BYP69"/>
      <c r="BYQ69"/>
      <c r="BYR69"/>
      <c r="BYS69"/>
      <c r="BYT69"/>
      <c r="BYU69"/>
      <c r="BYV69"/>
      <c r="BYW69"/>
      <c r="BYX69"/>
      <c r="BYY69"/>
      <c r="BYZ69"/>
      <c r="BZA69"/>
      <c r="BZB69"/>
      <c r="BZC69"/>
      <c r="BZD69"/>
      <c r="BZE69"/>
      <c r="BZF69"/>
      <c r="BZG69"/>
      <c r="BZH69"/>
      <c r="BZI69"/>
      <c r="BZJ69"/>
      <c r="BZK69"/>
      <c r="BZL69"/>
      <c r="BZM69"/>
      <c r="BZN69"/>
      <c r="BZO69"/>
      <c r="BZP69"/>
      <c r="BZQ69"/>
      <c r="BZR69"/>
      <c r="BZS69"/>
      <c r="BZT69"/>
      <c r="BZU69"/>
      <c r="BZV69"/>
      <c r="BZW69"/>
      <c r="BZX69"/>
      <c r="BZY69"/>
      <c r="BZZ69"/>
      <c r="CAA69"/>
      <c r="CAB69"/>
      <c r="CAC69"/>
      <c r="CAD69"/>
      <c r="CAE69"/>
      <c r="CAF69"/>
      <c r="CAG69"/>
      <c r="CAH69"/>
      <c r="CAI69"/>
      <c r="CAJ69"/>
      <c r="CAK69"/>
      <c r="CAL69"/>
      <c r="CAM69"/>
      <c r="CAN69"/>
      <c r="CAO69"/>
      <c r="CAP69"/>
      <c r="CAQ69"/>
      <c r="CAR69"/>
      <c r="CAS69"/>
      <c r="CAT69"/>
      <c r="CAU69"/>
      <c r="CAV69"/>
      <c r="CAW69"/>
      <c r="CAX69"/>
      <c r="CAY69"/>
      <c r="CAZ69"/>
      <c r="CBA69"/>
      <c r="CBB69"/>
      <c r="CBC69"/>
      <c r="CBD69"/>
      <c r="CBE69"/>
      <c r="CBF69"/>
      <c r="CBG69"/>
      <c r="CBH69"/>
      <c r="CBI69"/>
      <c r="CBJ69"/>
      <c r="CBK69"/>
      <c r="CBL69"/>
      <c r="CBM69"/>
      <c r="CBN69"/>
      <c r="CBO69"/>
      <c r="CBP69"/>
      <c r="CBQ69"/>
      <c r="CBR69"/>
      <c r="CBS69"/>
      <c r="CBT69"/>
      <c r="CBU69"/>
      <c r="CBV69"/>
      <c r="CBW69"/>
      <c r="CBX69"/>
      <c r="CBY69"/>
      <c r="CBZ69"/>
      <c r="CCA69"/>
      <c r="CCB69"/>
      <c r="CCC69"/>
      <c r="CCD69"/>
      <c r="CCE69"/>
      <c r="CCF69"/>
      <c r="CCG69"/>
      <c r="CCH69"/>
      <c r="CCI69"/>
      <c r="CCJ69"/>
      <c r="CCK69"/>
      <c r="CCL69"/>
      <c r="CCM69"/>
      <c r="CCN69"/>
      <c r="CCO69"/>
      <c r="CCP69"/>
      <c r="CCQ69"/>
      <c r="CCR69"/>
      <c r="CCS69"/>
      <c r="CCT69"/>
      <c r="CCU69"/>
      <c r="CCV69"/>
      <c r="CCW69"/>
      <c r="CCX69"/>
      <c r="CCY69"/>
      <c r="CCZ69"/>
      <c r="CDA69"/>
      <c r="CDB69"/>
      <c r="CDC69"/>
      <c r="CDD69"/>
      <c r="CDE69"/>
      <c r="CDF69"/>
      <c r="CDG69"/>
      <c r="CDH69"/>
      <c r="CDI69"/>
      <c r="CDJ69"/>
      <c r="CDK69"/>
      <c r="CDL69"/>
      <c r="CDM69"/>
      <c r="CDN69"/>
      <c r="CDO69"/>
      <c r="CDP69"/>
      <c r="CDQ69"/>
      <c r="CDR69"/>
      <c r="CDS69"/>
      <c r="CDT69"/>
      <c r="CDU69"/>
      <c r="CDV69"/>
      <c r="CDW69"/>
      <c r="CDX69"/>
      <c r="CDY69"/>
      <c r="CDZ69"/>
      <c r="CEA69"/>
      <c r="CEB69"/>
      <c r="CEC69"/>
      <c r="CED69"/>
      <c r="CEE69"/>
      <c r="CEF69"/>
      <c r="CEG69"/>
      <c r="CEH69"/>
      <c r="CEI69"/>
      <c r="CEJ69"/>
      <c r="CEK69"/>
      <c r="CEL69"/>
      <c r="CEM69"/>
      <c r="CEN69"/>
      <c r="CEO69"/>
      <c r="CEP69"/>
      <c r="CEQ69"/>
      <c r="CER69"/>
      <c r="CES69"/>
      <c r="CET69"/>
      <c r="CEU69"/>
      <c r="CEV69"/>
      <c r="CEW69"/>
      <c r="CEX69"/>
      <c r="CEY69"/>
      <c r="CEZ69"/>
      <c r="CFA69"/>
      <c r="CFB69"/>
      <c r="CFC69"/>
      <c r="CFD69"/>
      <c r="CFE69"/>
      <c r="CFF69"/>
      <c r="CFG69"/>
      <c r="CFH69"/>
      <c r="CFI69"/>
      <c r="CFJ69"/>
      <c r="CFK69"/>
      <c r="CFL69"/>
      <c r="CFM69"/>
      <c r="CFN69"/>
      <c r="CFO69"/>
      <c r="CFP69"/>
      <c r="CFQ69"/>
      <c r="CFR69"/>
      <c r="CFS69"/>
      <c r="CFT69"/>
      <c r="CFU69"/>
      <c r="CFV69"/>
      <c r="CFW69"/>
      <c r="CFX69"/>
      <c r="CFY69"/>
      <c r="CFZ69"/>
      <c r="CGA69"/>
      <c r="CGB69"/>
      <c r="CGC69"/>
      <c r="CGD69"/>
      <c r="CGE69"/>
      <c r="CGF69"/>
      <c r="CGG69"/>
      <c r="CGH69"/>
      <c r="CGI69"/>
      <c r="CGJ69"/>
      <c r="CGK69"/>
      <c r="CGL69"/>
      <c r="CGM69"/>
      <c r="CGN69"/>
      <c r="CGO69"/>
      <c r="CGP69"/>
      <c r="CGQ69"/>
      <c r="CGR69"/>
      <c r="CGS69"/>
      <c r="CGT69"/>
      <c r="CGU69"/>
      <c r="CGV69"/>
      <c r="CGW69"/>
      <c r="CGX69"/>
      <c r="CGY69"/>
      <c r="CGZ69"/>
      <c r="CHA69"/>
      <c r="CHB69"/>
      <c r="CHC69"/>
      <c r="CHD69"/>
      <c r="CHE69"/>
      <c r="CHF69"/>
      <c r="CHG69"/>
      <c r="CHH69"/>
      <c r="CHI69"/>
      <c r="CHJ69"/>
      <c r="CHK69"/>
      <c r="CHL69"/>
      <c r="CHM69"/>
      <c r="CHN69"/>
      <c r="CHO69"/>
      <c r="CHP69"/>
      <c r="CHQ69"/>
      <c r="CHR69"/>
      <c r="CHS69"/>
      <c r="CHT69"/>
      <c r="CHU69"/>
      <c r="CHV69"/>
      <c r="CHW69"/>
      <c r="CHX69"/>
      <c r="CHY69"/>
      <c r="CHZ69"/>
      <c r="CIA69"/>
      <c r="CIB69"/>
      <c r="CIC69"/>
      <c r="CID69"/>
      <c r="CIE69"/>
      <c r="CIF69"/>
      <c r="CIG69"/>
      <c r="CIH69"/>
      <c r="CII69"/>
      <c r="CIJ69"/>
      <c r="CIK69"/>
      <c r="CIL69"/>
      <c r="CIM69"/>
      <c r="CIN69"/>
      <c r="CIO69"/>
      <c r="CIP69"/>
      <c r="CIQ69"/>
      <c r="CIR69"/>
      <c r="CIS69"/>
      <c r="CIT69"/>
      <c r="CIU69"/>
      <c r="CIV69"/>
      <c r="CIW69"/>
      <c r="CIX69"/>
      <c r="CIY69"/>
      <c r="CIZ69"/>
      <c r="CJA69"/>
      <c r="CJB69"/>
      <c r="CJC69"/>
      <c r="CJD69"/>
      <c r="CJE69"/>
      <c r="CJF69"/>
      <c r="CJG69"/>
      <c r="CJH69"/>
      <c r="CJI69"/>
      <c r="CJJ69"/>
      <c r="CJK69"/>
      <c r="CJL69"/>
      <c r="CJM69"/>
      <c r="CJN69"/>
      <c r="CJO69"/>
      <c r="CJP69"/>
      <c r="CJQ69"/>
      <c r="CJR69"/>
      <c r="CJS69"/>
      <c r="CJT69"/>
      <c r="CJU69"/>
      <c r="CJV69"/>
      <c r="CJW69"/>
      <c r="CJX69"/>
      <c r="CJY69"/>
      <c r="CJZ69"/>
      <c r="CKA69"/>
      <c r="CKB69"/>
      <c r="CKC69"/>
      <c r="CKD69"/>
      <c r="CKE69"/>
      <c r="CKF69"/>
      <c r="CKG69"/>
      <c r="CKH69"/>
      <c r="CKI69"/>
      <c r="CKJ69"/>
      <c r="CKK69"/>
      <c r="CKL69"/>
      <c r="CKM69"/>
      <c r="CKN69"/>
      <c r="CKO69"/>
      <c r="CKP69"/>
      <c r="CKQ69"/>
      <c r="CKR69"/>
      <c r="CKS69"/>
      <c r="CKT69"/>
      <c r="CKU69"/>
      <c r="CKV69"/>
      <c r="CKW69"/>
      <c r="CKX69"/>
      <c r="CKY69"/>
      <c r="CKZ69"/>
      <c r="CLA69"/>
      <c r="CLB69"/>
      <c r="CLC69"/>
      <c r="CLD69"/>
      <c r="CLE69"/>
      <c r="CLF69"/>
      <c r="CLG69"/>
      <c r="CLH69"/>
      <c r="CLI69"/>
      <c r="CLJ69"/>
      <c r="CLK69"/>
      <c r="CLL69"/>
      <c r="CLM69"/>
      <c r="CLN69"/>
      <c r="CLO69"/>
      <c r="CLP69"/>
      <c r="CLQ69"/>
      <c r="CLR69"/>
      <c r="CLS69"/>
      <c r="CLT69"/>
      <c r="CLU69"/>
      <c r="CLV69"/>
      <c r="CLW69"/>
      <c r="CLX69"/>
      <c r="CLY69"/>
      <c r="CLZ69"/>
      <c r="CMA69"/>
      <c r="CMB69"/>
      <c r="CMC69"/>
      <c r="CMD69"/>
      <c r="CME69"/>
      <c r="CMF69"/>
      <c r="CMG69"/>
      <c r="CMH69"/>
      <c r="CMI69"/>
      <c r="CMJ69"/>
      <c r="CMK69"/>
      <c r="CML69"/>
      <c r="CMM69"/>
      <c r="CMN69"/>
      <c r="CMO69"/>
      <c r="CMP69"/>
      <c r="CMQ69"/>
      <c r="CMR69"/>
      <c r="CMS69"/>
      <c r="CMT69"/>
      <c r="CMU69"/>
      <c r="CMV69"/>
      <c r="CMW69"/>
      <c r="CMX69"/>
      <c r="CMY69"/>
      <c r="CMZ69"/>
      <c r="CNA69"/>
      <c r="CNB69"/>
      <c r="CNC69"/>
      <c r="CND69"/>
      <c r="CNE69"/>
      <c r="CNF69"/>
      <c r="CNG69"/>
      <c r="CNH69"/>
      <c r="CNI69"/>
      <c r="CNJ69"/>
      <c r="CNK69"/>
      <c r="CNL69"/>
      <c r="CNM69"/>
      <c r="CNN69"/>
      <c r="CNO69"/>
      <c r="CNP69"/>
      <c r="CNQ69"/>
      <c r="CNR69"/>
      <c r="CNS69"/>
      <c r="CNT69"/>
      <c r="CNU69"/>
      <c r="CNV69"/>
      <c r="CNW69"/>
      <c r="CNX69"/>
      <c r="CNY69"/>
      <c r="CNZ69"/>
      <c r="COA69"/>
      <c r="COB69"/>
      <c r="COC69"/>
      <c r="COD69"/>
      <c r="COE69"/>
      <c r="COF69"/>
      <c r="COG69"/>
      <c r="COH69"/>
      <c r="COI69"/>
      <c r="COJ69"/>
      <c r="COK69"/>
      <c r="COL69"/>
      <c r="COM69"/>
      <c r="CON69"/>
      <c r="COO69"/>
      <c r="COP69"/>
      <c r="COQ69"/>
      <c r="COR69"/>
      <c r="COS69"/>
      <c r="COT69"/>
      <c r="COU69"/>
      <c r="COV69"/>
      <c r="COW69"/>
      <c r="COX69"/>
      <c r="COY69"/>
      <c r="COZ69"/>
      <c r="CPA69"/>
      <c r="CPB69"/>
      <c r="CPC69"/>
      <c r="CPD69"/>
      <c r="CPE69"/>
      <c r="CPF69"/>
      <c r="CPG69"/>
      <c r="CPH69"/>
      <c r="CPI69"/>
      <c r="CPJ69"/>
      <c r="CPK69"/>
      <c r="CPL69"/>
      <c r="CPM69"/>
      <c r="CPN69"/>
      <c r="CPO69"/>
      <c r="CPP69"/>
      <c r="CPQ69"/>
      <c r="CPR69"/>
      <c r="CPS69"/>
      <c r="CPT69"/>
      <c r="CPU69"/>
      <c r="CPV69"/>
      <c r="CPW69"/>
      <c r="CPX69"/>
      <c r="CPY69"/>
      <c r="CPZ69"/>
      <c r="CQA69"/>
      <c r="CQB69"/>
      <c r="CQC69"/>
      <c r="CQD69"/>
      <c r="CQE69"/>
      <c r="CQF69"/>
      <c r="CQG69"/>
      <c r="CQH69"/>
      <c r="CQI69"/>
      <c r="CQJ69"/>
      <c r="CQK69"/>
      <c r="CQL69"/>
      <c r="CQM69"/>
      <c r="CQN69"/>
      <c r="CQO69"/>
      <c r="CQP69"/>
      <c r="CQQ69"/>
      <c r="CQR69"/>
      <c r="CQS69"/>
      <c r="CQT69"/>
      <c r="CQU69"/>
      <c r="CQV69"/>
      <c r="CQW69"/>
      <c r="CQX69"/>
      <c r="CQY69"/>
      <c r="CQZ69"/>
      <c r="CRA69"/>
      <c r="CRB69"/>
      <c r="CRC69"/>
      <c r="CRD69"/>
      <c r="CRE69"/>
      <c r="CRF69"/>
      <c r="CRG69"/>
      <c r="CRH69"/>
      <c r="CRI69"/>
      <c r="CRJ69"/>
      <c r="CRK69"/>
      <c r="CRL69"/>
      <c r="CRM69"/>
      <c r="CRN69"/>
      <c r="CRO69"/>
      <c r="CRP69"/>
      <c r="CRQ69"/>
      <c r="CRR69"/>
      <c r="CRS69"/>
      <c r="CRT69"/>
      <c r="CRU69"/>
      <c r="CRV69"/>
      <c r="CRW69"/>
      <c r="CRX69"/>
      <c r="CRY69"/>
      <c r="CRZ69"/>
      <c r="CSA69"/>
      <c r="CSB69"/>
      <c r="CSC69"/>
      <c r="CSD69"/>
      <c r="CSE69"/>
      <c r="CSF69"/>
      <c r="CSG69"/>
      <c r="CSH69"/>
      <c r="CSI69"/>
      <c r="CSJ69"/>
      <c r="CSK69"/>
      <c r="CSL69"/>
      <c r="CSM69"/>
      <c r="CSN69"/>
      <c r="CSO69"/>
      <c r="CSP69"/>
      <c r="CSQ69"/>
      <c r="CSR69"/>
      <c r="CSS69"/>
      <c r="CST69"/>
      <c r="CSU69"/>
      <c r="CSV69"/>
      <c r="CSW69"/>
      <c r="CSX69"/>
      <c r="CSY69"/>
      <c r="CSZ69"/>
      <c r="CTA69"/>
      <c r="CTB69"/>
      <c r="CTC69"/>
      <c r="CTD69"/>
      <c r="CTE69"/>
      <c r="CTF69"/>
      <c r="CTG69"/>
      <c r="CTH69"/>
      <c r="CTI69"/>
      <c r="CTJ69"/>
      <c r="CTK69"/>
      <c r="CTL69"/>
      <c r="CTM69"/>
      <c r="CTN69"/>
      <c r="CTO69"/>
      <c r="CTP69"/>
      <c r="CTQ69"/>
      <c r="CTR69"/>
      <c r="CTS69"/>
      <c r="CTT69"/>
      <c r="CTU69"/>
      <c r="CTV69"/>
      <c r="CTW69"/>
      <c r="CTX69"/>
      <c r="CTY69"/>
      <c r="CTZ69"/>
      <c r="CUA69"/>
      <c r="CUB69"/>
      <c r="CUC69"/>
      <c r="CUD69"/>
      <c r="CUE69"/>
      <c r="CUF69"/>
      <c r="CUG69"/>
      <c r="CUH69"/>
      <c r="CUI69"/>
      <c r="CUJ69"/>
      <c r="CUK69"/>
      <c r="CUL69"/>
      <c r="CUM69"/>
      <c r="CUN69"/>
      <c r="CUO69"/>
      <c r="CUP69"/>
      <c r="CUQ69"/>
      <c r="CUR69"/>
      <c r="CUS69"/>
      <c r="CUT69"/>
      <c r="CUU69"/>
      <c r="CUV69"/>
      <c r="CUW69"/>
      <c r="CUX69"/>
      <c r="CUY69"/>
      <c r="CUZ69"/>
      <c r="CVA69"/>
      <c r="CVB69"/>
      <c r="CVC69"/>
      <c r="CVD69"/>
      <c r="CVE69"/>
      <c r="CVF69"/>
      <c r="CVG69"/>
      <c r="CVH69"/>
      <c r="CVI69"/>
      <c r="CVJ69"/>
      <c r="CVK69"/>
      <c r="CVL69"/>
      <c r="CVM69"/>
      <c r="CVN69"/>
      <c r="CVO69"/>
      <c r="CVP69"/>
      <c r="CVQ69"/>
      <c r="CVR69"/>
      <c r="CVS69"/>
      <c r="CVT69"/>
      <c r="CVU69"/>
      <c r="CVV69"/>
      <c r="CVW69"/>
      <c r="CVX69"/>
      <c r="CVY69"/>
      <c r="CVZ69"/>
      <c r="CWA69"/>
      <c r="CWB69"/>
      <c r="CWC69"/>
      <c r="CWD69"/>
      <c r="CWE69"/>
      <c r="CWF69"/>
      <c r="CWG69"/>
      <c r="CWH69"/>
      <c r="CWI69"/>
      <c r="CWJ69"/>
      <c r="CWK69"/>
      <c r="CWL69"/>
      <c r="CWM69"/>
      <c r="CWN69"/>
      <c r="CWO69"/>
      <c r="CWP69"/>
      <c r="CWQ69"/>
      <c r="CWR69"/>
      <c r="CWS69"/>
      <c r="CWT69"/>
      <c r="CWU69"/>
      <c r="CWV69"/>
      <c r="CWW69"/>
      <c r="CWX69"/>
      <c r="CWY69"/>
      <c r="CWZ69"/>
      <c r="CXA69"/>
      <c r="CXB69"/>
      <c r="CXC69"/>
      <c r="CXD69"/>
      <c r="CXE69"/>
      <c r="CXF69"/>
      <c r="CXG69"/>
      <c r="CXH69"/>
      <c r="CXI69"/>
      <c r="CXJ69"/>
      <c r="CXK69"/>
      <c r="CXL69"/>
      <c r="CXM69"/>
      <c r="CXN69"/>
      <c r="CXO69"/>
      <c r="CXP69"/>
      <c r="CXQ69"/>
      <c r="CXR69"/>
      <c r="CXS69"/>
      <c r="CXT69"/>
      <c r="CXU69"/>
      <c r="CXV69"/>
      <c r="CXW69"/>
      <c r="CXX69"/>
      <c r="CXY69"/>
      <c r="CXZ69"/>
      <c r="CYA69"/>
      <c r="CYB69"/>
      <c r="CYC69"/>
      <c r="CYD69"/>
      <c r="CYE69"/>
      <c r="CYF69"/>
      <c r="CYG69"/>
      <c r="CYH69"/>
      <c r="CYI69"/>
      <c r="CYJ69"/>
      <c r="CYK69"/>
      <c r="CYL69"/>
      <c r="CYM69"/>
      <c r="CYN69"/>
      <c r="CYO69"/>
      <c r="CYP69"/>
      <c r="CYQ69"/>
      <c r="CYR69"/>
      <c r="CYS69"/>
      <c r="CYT69"/>
      <c r="CYU69"/>
      <c r="CYV69"/>
      <c r="CYW69"/>
      <c r="CYX69"/>
      <c r="CYY69"/>
      <c r="CYZ69"/>
      <c r="CZA69"/>
      <c r="CZB69"/>
      <c r="CZC69"/>
      <c r="CZD69"/>
      <c r="CZE69"/>
      <c r="CZF69"/>
      <c r="CZG69"/>
      <c r="CZH69"/>
      <c r="CZI69"/>
      <c r="CZJ69"/>
      <c r="CZK69"/>
      <c r="CZL69"/>
      <c r="CZM69"/>
      <c r="CZN69"/>
      <c r="CZO69"/>
      <c r="CZP69"/>
      <c r="CZQ69"/>
      <c r="CZR69"/>
      <c r="CZS69"/>
      <c r="CZT69"/>
      <c r="CZU69"/>
      <c r="CZV69"/>
      <c r="CZW69"/>
      <c r="CZX69"/>
      <c r="CZY69"/>
      <c r="CZZ69"/>
      <c r="DAA69"/>
      <c r="DAB69"/>
      <c r="DAC69"/>
      <c r="DAD69"/>
      <c r="DAE69"/>
      <c r="DAF69"/>
      <c r="DAG69"/>
      <c r="DAH69"/>
      <c r="DAI69"/>
      <c r="DAJ69"/>
      <c r="DAK69"/>
      <c r="DAL69"/>
      <c r="DAM69"/>
      <c r="DAN69"/>
      <c r="DAO69"/>
      <c r="DAP69"/>
      <c r="DAQ69"/>
      <c r="DAR69"/>
      <c r="DAS69"/>
      <c r="DAT69"/>
      <c r="DAU69"/>
      <c r="DAV69"/>
      <c r="DAW69"/>
      <c r="DAX69"/>
      <c r="DAY69"/>
      <c r="DAZ69"/>
      <c r="DBA69"/>
      <c r="DBB69"/>
      <c r="DBC69"/>
      <c r="DBD69"/>
      <c r="DBE69"/>
      <c r="DBF69"/>
      <c r="DBG69"/>
      <c r="DBH69"/>
      <c r="DBI69"/>
      <c r="DBJ69"/>
      <c r="DBK69"/>
      <c r="DBL69"/>
      <c r="DBM69"/>
      <c r="DBN69"/>
      <c r="DBO69"/>
      <c r="DBP69"/>
      <c r="DBQ69"/>
      <c r="DBR69"/>
      <c r="DBS69"/>
      <c r="DBT69"/>
      <c r="DBU69"/>
      <c r="DBV69"/>
      <c r="DBW69"/>
      <c r="DBX69"/>
      <c r="DBY69"/>
      <c r="DBZ69"/>
      <c r="DCA69"/>
      <c r="DCB69"/>
      <c r="DCC69"/>
      <c r="DCD69"/>
      <c r="DCE69"/>
      <c r="DCF69"/>
      <c r="DCG69"/>
      <c r="DCH69"/>
      <c r="DCI69"/>
      <c r="DCJ69"/>
      <c r="DCK69"/>
      <c r="DCL69"/>
      <c r="DCM69"/>
      <c r="DCN69"/>
      <c r="DCO69"/>
      <c r="DCP69"/>
      <c r="DCQ69"/>
      <c r="DCR69"/>
      <c r="DCS69"/>
      <c r="DCT69"/>
      <c r="DCU69"/>
      <c r="DCV69"/>
      <c r="DCW69"/>
      <c r="DCX69"/>
      <c r="DCY69"/>
      <c r="DCZ69"/>
      <c r="DDA69"/>
      <c r="DDB69"/>
      <c r="DDC69"/>
      <c r="DDD69"/>
      <c r="DDE69"/>
      <c r="DDF69"/>
      <c r="DDG69"/>
      <c r="DDH69"/>
      <c r="DDI69"/>
      <c r="DDJ69"/>
      <c r="DDK69"/>
      <c r="DDL69"/>
      <c r="DDM69"/>
      <c r="DDN69"/>
      <c r="DDO69"/>
      <c r="DDP69"/>
      <c r="DDQ69"/>
      <c r="DDR69"/>
      <c r="DDS69"/>
      <c r="DDT69"/>
      <c r="DDU69"/>
      <c r="DDV69"/>
      <c r="DDW69"/>
      <c r="DDX69"/>
      <c r="DDY69"/>
      <c r="DDZ69"/>
      <c r="DEA69"/>
      <c r="DEB69"/>
      <c r="DEC69"/>
      <c r="DED69"/>
      <c r="DEE69"/>
      <c r="DEF69"/>
      <c r="DEG69"/>
      <c r="DEH69"/>
      <c r="DEI69"/>
      <c r="DEJ69"/>
      <c r="DEK69"/>
      <c r="DEL69"/>
      <c r="DEM69"/>
      <c r="DEN69"/>
      <c r="DEO69"/>
      <c r="DEP69"/>
      <c r="DEQ69"/>
      <c r="DER69"/>
      <c r="DES69"/>
      <c r="DET69"/>
      <c r="DEU69"/>
      <c r="DEV69"/>
      <c r="DEW69"/>
      <c r="DEX69"/>
      <c r="DEY69"/>
      <c r="DEZ69"/>
      <c r="DFA69"/>
      <c r="DFB69"/>
      <c r="DFC69"/>
      <c r="DFD69"/>
      <c r="DFE69"/>
      <c r="DFF69"/>
      <c r="DFG69"/>
      <c r="DFH69"/>
      <c r="DFI69"/>
      <c r="DFJ69"/>
      <c r="DFK69"/>
      <c r="DFL69"/>
      <c r="DFM69"/>
      <c r="DFN69"/>
      <c r="DFO69"/>
      <c r="DFP69"/>
      <c r="DFQ69"/>
      <c r="DFR69"/>
      <c r="DFS69"/>
      <c r="DFT69"/>
      <c r="DFU69"/>
      <c r="DFV69"/>
      <c r="DFW69"/>
      <c r="DFX69"/>
      <c r="DFY69"/>
      <c r="DFZ69"/>
      <c r="DGA69"/>
      <c r="DGB69"/>
      <c r="DGC69"/>
      <c r="DGD69"/>
      <c r="DGE69"/>
      <c r="DGF69"/>
      <c r="DGG69"/>
      <c r="DGH69"/>
      <c r="DGI69"/>
      <c r="DGJ69"/>
      <c r="DGK69"/>
      <c r="DGL69"/>
      <c r="DGM69"/>
      <c r="DGN69"/>
      <c r="DGO69"/>
      <c r="DGP69"/>
      <c r="DGQ69"/>
      <c r="DGR69"/>
      <c r="DGS69"/>
      <c r="DGT69"/>
      <c r="DGU69"/>
      <c r="DGV69"/>
      <c r="DGW69"/>
      <c r="DGX69"/>
      <c r="DGY69"/>
      <c r="DGZ69"/>
      <c r="DHA69"/>
      <c r="DHB69"/>
      <c r="DHC69"/>
      <c r="DHD69"/>
      <c r="DHE69"/>
      <c r="DHF69"/>
      <c r="DHG69"/>
      <c r="DHH69"/>
      <c r="DHI69"/>
      <c r="DHJ69"/>
      <c r="DHK69"/>
      <c r="DHL69"/>
      <c r="DHM69"/>
      <c r="DHN69"/>
      <c r="DHO69"/>
      <c r="DHP69"/>
      <c r="DHQ69"/>
      <c r="DHR69"/>
      <c r="DHS69"/>
      <c r="DHT69"/>
      <c r="DHU69"/>
      <c r="DHV69"/>
      <c r="DHW69"/>
      <c r="DHX69"/>
      <c r="DHY69"/>
      <c r="DHZ69"/>
      <c r="DIA69"/>
      <c r="DIB69"/>
      <c r="DIC69"/>
      <c r="DID69"/>
      <c r="DIE69"/>
      <c r="DIF69"/>
      <c r="DIG69"/>
      <c r="DIH69"/>
      <c r="DII69"/>
      <c r="DIJ69"/>
      <c r="DIK69"/>
      <c r="DIL69"/>
      <c r="DIM69"/>
      <c r="DIN69"/>
      <c r="DIO69"/>
      <c r="DIP69"/>
      <c r="DIQ69"/>
      <c r="DIR69"/>
      <c r="DIS69"/>
      <c r="DIT69"/>
      <c r="DIU69"/>
      <c r="DIV69"/>
      <c r="DIW69"/>
      <c r="DIX69"/>
      <c r="DIY69"/>
      <c r="DIZ69"/>
      <c r="DJA69"/>
      <c r="DJB69"/>
      <c r="DJC69"/>
      <c r="DJD69"/>
      <c r="DJE69"/>
      <c r="DJF69"/>
      <c r="DJG69"/>
      <c r="DJH69"/>
      <c r="DJI69"/>
      <c r="DJJ69"/>
      <c r="DJK69"/>
      <c r="DJL69"/>
      <c r="DJM69"/>
      <c r="DJN69"/>
      <c r="DJO69"/>
      <c r="DJP69"/>
      <c r="DJQ69"/>
      <c r="DJR69"/>
      <c r="DJS69"/>
      <c r="DJT69"/>
      <c r="DJU69"/>
      <c r="DJV69"/>
      <c r="DJW69"/>
      <c r="DJX69"/>
      <c r="DJY69"/>
      <c r="DJZ69"/>
      <c r="DKA69"/>
      <c r="DKB69"/>
      <c r="DKC69"/>
      <c r="DKD69"/>
      <c r="DKE69"/>
      <c r="DKF69"/>
      <c r="DKG69"/>
      <c r="DKH69"/>
      <c r="DKI69"/>
      <c r="DKJ69"/>
      <c r="DKK69"/>
      <c r="DKL69"/>
      <c r="DKM69"/>
      <c r="DKN69"/>
      <c r="DKO69"/>
      <c r="DKP69"/>
      <c r="DKQ69"/>
      <c r="DKR69"/>
      <c r="DKS69"/>
      <c r="DKT69"/>
      <c r="DKU69"/>
      <c r="DKV69"/>
      <c r="DKW69"/>
      <c r="DKX69"/>
      <c r="DKY69"/>
      <c r="DKZ69"/>
      <c r="DLA69"/>
      <c r="DLB69"/>
      <c r="DLC69"/>
      <c r="DLD69"/>
      <c r="DLE69"/>
      <c r="DLF69"/>
      <c r="DLG69"/>
      <c r="DLH69"/>
      <c r="DLI69"/>
      <c r="DLJ69"/>
      <c r="DLK69"/>
      <c r="DLL69"/>
      <c r="DLM69"/>
      <c r="DLN69"/>
      <c r="DLO69"/>
      <c r="DLP69"/>
      <c r="DLQ69"/>
      <c r="DLR69"/>
      <c r="DLS69"/>
      <c r="DLT69"/>
      <c r="DLU69"/>
      <c r="DLV69"/>
      <c r="DLW69"/>
      <c r="DLX69"/>
      <c r="DLY69"/>
      <c r="DLZ69"/>
      <c r="DMA69"/>
      <c r="DMB69"/>
      <c r="DMC69"/>
      <c r="DMD69"/>
      <c r="DME69"/>
      <c r="DMF69"/>
      <c r="DMG69"/>
      <c r="DMH69"/>
      <c r="DMI69"/>
      <c r="DMJ69"/>
      <c r="DMK69"/>
      <c r="DML69"/>
      <c r="DMM69"/>
      <c r="DMN69"/>
      <c r="DMO69"/>
      <c r="DMP69"/>
      <c r="DMQ69"/>
      <c r="DMR69"/>
      <c r="DMS69"/>
      <c r="DMT69"/>
      <c r="DMU69"/>
      <c r="DMV69"/>
      <c r="DMW69"/>
      <c r="DMX69"/>
      <c r="DMY69"/>
      <c r="DMZ69"/>
      <c r="DNA69"/>
      <c r="DNB69"/>
      <c r="DNC69"/>
      <c r="DND69"/>
      <c r="DNE69"/>
      <c r="DNF69"/>
      <c r="DNG69"/>
      <c r="DNH69"/>
      <c r="DNI69"/>
      <c r="DNJ69"/>
      <c r="DNK69"/>
      <c r="DNL69"/>
      <c r="DNM69"/>
      <c r="DNN69"/>
      <c r="DNO69"/>
      <c r="DNP69"/>
      <c r="DNQ69"/>
      <c r="DNR69"/>
      <c r="DNS69"/>
      <c r="DNT69"/>
      <c r="DNU69"/>
      <c r="DNV69"/>
      <c r="DNW69"/>
      <c r="DNX69"/>
      <c r="DNY69"/>
      <c r="DNZ69"/>
      <c r="DOA69"/>
      <c r="DOB69"/>
      <c r="DOC69"/>
      <c r="DOD69"/>
      <c r="DOE69"/>
      <c r="DOF69"/>
      <c r="DOG69"/>
      <c r="DOH69"/>
      <c r="DOI69"/>
      <c r="DOJ69"/>
      <c r="DOK69"/>
      <c r="DOL69"/>
      <c r="DOM69"/>
      <c r="DON69"/>
      <c r="DOO69"/>
      <c r="DOP69"/>
      <c r="DOQ69"/>
      <c r="DOR69"/>
      <c r="DOS69"/>
      <c r="DOT69"/>
      <c r="DOU69"/>
      <c r="DOV69"/>
      <c r="DOW69"/>
      <c r="DOX69"/>
      <c r="DOY69"/>
      <c r="DOZ69"/>
      <c r="DPA69"/>
      <c r="DPB69"/>
      <c r="DPC69"/>
      <c r="DPD69"/>
      <c r="DPE69"/>
      <c r="DPF69"/>
      <c r="DPG69"/>
      <c r="DPH69"/>
      <c r="DPI69"/>
      <c r="DPJ69"/>
      <c r="DPK69"/>
      <c r="DPL69"/>
      <c r="DPM69"/>
      <c r="DPN69"/>
      <c r="DPO69"/>
      <c r="DPP69"/>
      <c r="DPQ69"/>
      <c r="DPR69"/>
      <c r="DPS69"/>
      <c r="DPT69"/>
      <c r="DPU69"/>
      <c r="DPV69"/>
      <c r="DPW69"/>
      <c r="DPX69"/>
      <c r="DPY69"/>
      <c r="DPZ69"/>
      <c r="DQA69"/>
      <c r="DQB69"/>
      <c r="DQC69"/>
      <c r="DQD69"/>
      <c r="DQE69"/>
      <c r="DQF69"/>
      <c r="DQG69"/>
      <c r="DQH69"/>
      <c r="DQI69"/>
      <c r="DQJ69"/>
      <c r="DQK69"/>
      <c r="DQL69"/>
      <c r="DQM69"/>
      <c r="DQN69"/>
      <c r="DQO69"/>
      <c r="DQP69"/>
      <c r="DQQ69"/>
      <c r="DQR69"/>
      <c r="DQS69"/>
      <c r="DQT69"/>
      <c r="DQU69"/>
      <c r="DQV69"/>
      <c r="DQW69"/>
      <c r="DQX69"/>
      <c r="DQY69"/>
      <c r="DQZ69"/>
      <c r="DRA69"/>
      <c r="DRB69"/>
      <c r="DRC69"/>
      <c r="DRD69"/>
      <c r="DRE69"/>
      <c r="DRF69"/>
      <c r="DRG69"/>
      <c r="DRH69"/>
      <c r="DRI69"/>
      <c r="DRJ69"/>
      <c r="DRK69"/>
      <c r="DRL69"/>
      <c r="DRM69"/>
      <c r="DRN69"/>
      <c r="DRO69"/>
      <c r="DRP69"/>
      <c r="DRQ69"/>
      <c r="DRR69"/>
      <c r="DRS69"/>
      <c r="DRT69"/>
      <c r="DRU69"/>
      <c r="DRV69"/>
      <c r="DRW69"/>
      <c r="DRX69"/>
      <c r="DRY69"/>
      <c r="DRZ69"/>
      <c r="DSA69"/>
      <c r="DSB69"/>
      <c r="DSC69"/>
      <c r="DSD69"/>
      <c r="DSE69"/>
      <c r="DSF69"/>
      <c r="DSG69"/>
      <c r="DSH69"/>
      <c r="DSI69"/>
      <c r="DSJ69"/>
      <c r="DSK69"/>
      <c r="DSL69"/>
      <c r="DSM69"/>
      <c r="DSN69"/>
      <c r="DSO69"/>
      <c r="DSP69"/>
      <c r="DSQ69"/>
      <c r="DSR69"/>
      <c r="DSS69"/>
      <c r="DST69"/>
      <c r="DSU69"/>
      <c r="DSV69"/>
      <c r="DSW69"/>
      <c r="DSX69"/>
      <c r="DSY69"/>
      <c r="DSZ69"/>
      <c r="DTA69"/>
      <c r="DTB69"/>
      <c r="DTC69"/>
      <c r="DTD69"/>
      <c r="DTE69"/>
      <c r="DTF69"/>
      <c r="DTG69"/>
      <c r="DTH69"/>
      <c r="DTI69"/>
      <c r="DTJ69"/>
      <c r="DTK69"/>
      <c r="DTL69"/>
      <c r="DTM69"/>
      <c r="DTN69"/>
      <c r="DTO69"/>
      <c r="DTP69"/>
      <c r="DTQ69"/>
      <c r="DTR69"/>
      <c r="DTS69"/>
      <c r="DTT69"/>
      <c r="DTU69"/>
      <c r="DTV69"/>
      <c r="DTW69"/>
      <c r="DTX69"/>
      <c r="DTY69"/>
      <c r="DTZ69"/>
      <c r="DUA69"/>
      <c r="DUB69"/>
      <c r="DUC69"/>
      <c r="DUD69"/>
      <c r="DUE69"/>
      <c r="DUF69"/>
      <c r="DUG69"/>
      <c r="DUH69"/>
      <c r="DUI69"/>
      <c r="DUJ69"/>
      <c r="DUK69"/>
      <c r="DUL69"/>
      <c r="DUM69"/>
      <c r="DUN69"/>
      <c r="DUO69"/>
      <c r="DUP69"/>
      <c r="DUQ69"/>
      <c r="DUR69"/>
      <c r="DUS69"/>
      <c r="DUT69"/>
      <c r="DUU69"/>
      <c r="DUV69"/>
      <c r="DUW69"/>
      <c r="DUX69"/>
      <c r="DUY69"/>
      <c r="DUZ69"/>
      <c r="DVA69"/>
      <c r="DVB69"/>
      <c r="DVC69"/>
      <c r="DVD69"/>
      <c r="DVE69"/>
      <c r="DVF69"/>
      <c r="DVG69"/>
      <c r="DVH69"/>
      <c r="DVI69"/>
      <c r="DVJ69"/>
      <c r="DVK69"/>
      <c r="DVL69"/>
      <c r="DVM69"/>
      <c r="DVN69"/>
      <c r="DVO69"/>
      <c r="DVP69"/>
      <c r="DVQ69"/>
      <c r="DVR69"/>
      <c r="DVS69"/>
      <c r="DVT69"/>
      <c r="DVU69"/>
      <c r="DVV69"/>
      <c r="DVW69"/>
      <c r="DVX69"/>
      <c r="DVY69"/>
      <c r="DVZ69"/>
      <c r="DWA69"/>
      <c r="DWB69"/>
      <c r="DWC69"/>
      <c r="DWD69"/>
      <c r="DWE69"/>
      <c r="DWF69"/>
      <c r="DWG69"/>
      <c r="DWH69"/>
      <c r="DWI69"/>
      <c r="DWJ69"/>
      <c r="DWK69"/>
      <c r="DWL69"/>
      <c r="DWM69"/>
      <c r="DWN69"/>
      <c r="DWO69"/>
      <c r="DWP69"/>
      <c r="DWQ69"/>
      <c r="DWR69"/>
      <c r="DWS69"/>
      <c r="DWT69"/>
      <c r="DWU69"/>
      <c r="DWV69"/>
      <c r="DWW69"/>
      <c r="DWX69"/>
      <c r="DWY69"/>
      <c r="DWZ69"/>
      <c r="DXA69"/>
      <c r="DXB69"/>
      <c r="DXC69"/>
      <c r="DXD69"/>
      <c r="DXE69"/>
      <c r="DXF69"/>
      <c r="DXG69"/>
      <c r="DXH69"/>
      <c r="DXI69"/>
      <c r="DXJ69"/>
      <c r="DXK69"/>
      <c r="DXL69"/>
      <c r="DXM69"/>
      <c r="DXN69"/>
      <c r="DXO69"/>
      <c r="DXP69"/>
      <c r="DXQ69"/>
      <c r="DXR69"/>
      <c r="DXS69"/>
      <c r="DXT69"/>
      <c r="DXU69"/>
      <c r="DXV69"/>
      <c r="DXW69"/>
      <c r="DXX69"/>
      <c r="DXY69"/>
      <c r="DXZ69"/>
      <c r="DYA69"/>
      <c r="DYB69"/>
      <c r="DYC69"/>
      <c r="DYD69"/>
      <c r="DYE69"/>
      <c r="DYF69"/>
      <c r="DYG69"/>
      <c r="DYH69"/>
      <c r="DYI69"/>
      <c r="DYJ69"/>
      <c r="DYK69"/>
      <c r="DYL69"/>
      <c r="DYM69"/>
      <c r="DYN69"/>
      <c r="DYO69"/>
      <c r="DYP69"/>
      <c r="DYQ69"/>
      <c r="DYR69"/>
      <c r="DYS69"/>
      <c r="DYT69"/>
      <c r="DYU69"/>
      <c r="DYV69"/>
      <c r="DYW69"/>
      <c r="DYX69"/>
      <c r="DYY69"/>
      <c r="DYZ69"/>
      <c r="DZA69"/>
      <c r="DZB69"/>
      <c r="DZC69"/>
      <c r="DZD69"/>
      <c r="DZE69"/>
      <c r="DZF69"/>
      <c r="DZG69"/>
      <c r="DZH69"/>
      <c r="DZI69"/>
      <c r="DZJ69"/>
      <c r="DZK69"/>
      <c r="DZL69"/>
      <c r="DZM69"/>
      <c r="DZN69"/>
      <c r="DZO69"/>
      <c r="DZP69"/>
      <c r="DZQ69"/>
      <c r="DZR69"/>
      <c r="DZS69"/>
      <c r="DZT69"/>
      <c r="DZU69"/>
      <c r="DZV69"/>
      <c r="DZW69"/>
      <c r="DZX69"/>
      <c r="DZY69"/>
      <c r="DZZ69"/>
      <c r="EAA69"/>
      <c r="EAB69"/>
      <c r="EAC69"/>
      <c r="EAD69"/>
      <c r="EAE69"/>
      <c r="EAF69"/>
      <c r="EAG69"/>
      <c r="EAH69"/>
      <c r="EAI69"/>
      <c r="EAJ69"/>
      <c r="EAK69"/>
      <c r="EAL69"/>
      <c r="EAM69"/>
      <c r="EAN69"/>
      <c r="EAO69"/>
      <c r="EAP69"/>
      <c r="EAQ69"/>
      <c r="EAR69"/>
      <c r="EAS69"/>
      <c r="EAT69"/>
      <c r="EAU69"/>
      <c r="EAV69"/>
      <c r="EAW69"/>
      <c r="EAX69"/>
      <c r="EAY69"/>
      <c r="EAZ69"/>
      <c r="EBA69"/>
      <c r="EBB69"/>
      <c r="EBC69"/>
      <c r="EBD69"/>
      <c r="EBE69"/>
      <c r="EBF69"/>
      <c r="EBG69"/>
      <c r="EBH69"/>
      <c r="EBI69"/>
      <c r="EBJ69"/>
      <c r="EBK69"/>
      <c r="EBL69"/>
      <c r="EBM69"/>
      <c r="EBN69"/>
      <c r="EBO69"/>
      <c r="EBP69"/>
      <c r="EBQ69"/>
      <c r="EBR69"/>
      <c r="EBS69"/>
      <c r="EBT69"/>
      <c r="EBU69"/>
      <c r="EBV69"/>
      <c r="EBW69"/>
      <c r="EBX69"/>
      <c r="EBY69"/>
      <c r="EBZ69"/>
      <c r="ECA69"/>
      <c r="ECB69"/>
      <c r="ECC69"/>
      <c r="ECD69"/>
      <c r="ECE69"/>
      <c r="ECF69"/>
      <c r="ECG69"/>
      <c r="ECH69"/>
      <c r="ECI69"/>
      <c r="ECJ69"/>
      <c r="ECK69"/>
      <c r="ECL69"/>
      <c r="ECM69"/>
      <c r="ECN69"/>
      <c r="ECO69"/>
      <c r="ECP69"/>
      <c r="ECQ69"/>
      <c r="ECR69"/>
      <c r="ECS69"/>
      <c r="ECT69"/>
      <c r="ECU69"/>
      <c r="ECV69"/>
      <c r="ECW69"/>
      <c r="ECX69"/>
      <c r="ECY69"/>
      <c r="ECZ69"/>
      <c r="EDA69"/>
      <c r="EDB69"/>
      <c r="EDC69"/>
      <c r="EDD69"/>
      <c r="EDE69"/>
      <c r="EDF69"/>
      <c r="EDG69"/>
      <c r="EDH69"/>
      <c r="EDI69"/>
      <c r="EDJ69"/>
      <c r="EDK69"/>
      <c r="EDL69"/>
      <c r="EDM69"/>
      <c r="EDN69"/>
      <c r="EDO69"/>
      <c r="EDP69"/>
      <c r="EDQ69"/>
      <c r="EDR69"/>
      <c r="EDS69"/>
      <c r="EDT69"/>
      <c r="EDU69"/>
      <c r="EDV69"/>
      <c r="EDW69"/>
      <c r="EDX69"/>
      <c r="EDY69"/>
      <c r="EDZ69"/>
      <c r="EEA69"/>
      <c r="EEB69"/>
      <c r="EEC69"/>
      <c r="EED69"/>
      <c r="EEE69"/>
      <c r="EEF69"/>
      <c r="EEG69"/>
      <c r="EEH69"/>
      <c r="EEI69"/>
      <c r="EEJ69"/>
      <c r="EEK69"/>
      <c r="EEL69"/>
      <c r="EEM69"/>
      <c r="EEN69"/>
      <c r="EEO69"/>
      <c r="EEP69"/>
      <c r="EEQ69"/>
      <c r="EER69"/>
      <c r="EES69"/>
      <c r="EET69"/>
      <c r="EEU69"/>
      <c r="EEV69"/>
      <c r="EEW69"/>
      <c r="EEX69"/>
      <c r="EEY69"/>
      <c r="EEZ69"/>
      <c r="EFA69"/>
      <c r="EFB69"/>
      <c r="EFC69"/>
      <c r="EFD69"/>
      <c r="EFE69"/>
      <c r="EFF69"/>
      <c r="EFG69"/>
      <c r="EFH69"/>
      <c r="EFI69"/>
      <c r="EFJ69"/>
      <c r="EFK69"/>
      <c r="EFL69"/>
      <c r="EFM69"/>
      <c r="EFN69"/>
      <c r="EFO69"/>
      <c r="EFP69"/>
      <c r="EFQ69"/>
      <c r="EFR69"/>
      <c r="EFS69"/>
      <c r="EFT69"/>
      <c r="EFU69"/>
      <c r="EFV69"/>
      <c r="EFW69"/>
      <c r="EFX69"/>
      <c r="EFY69"/>
      <c r="EFZ69"/>
      <c r="EGA69"/>
      <c r="EGB69"/>
      <c r="EGC69"/>
      <c r="EGD69"/>
      <c r="EGE69"/>
      <c r="EGF69"/>
      <c r="EGG69"/>
      <c r="EGH69"/>
      <c r="EGI69"/>
      <c r="EGJ69"/>
      <c r="EGK69"/>
      <c r="EGL69"/>
      <c r="EGM69"/>
      <c r="EGN69"/>
      <c r="EGO69"/>
      <c r="EGP69"/>
      <c r="EGQ69"/>
      <c r="EGR69"/>
      <c r="EGS69"/>
      <c r="EGT69"/>
      <c r="EGU69"/>
      <c r="EGV69"/>
      <c r="EGW69"/>
      <c r="EGX69"/>
      <c r="EGY69"/>
      <c r="EGZ69"/>
      <c r="EHA69"/>
      <c r="EHB69"/>
      <c r="EHC69"/>
      <c r="EHD69"/>
      <c r="EHE69"/>
      <c r="EHF69"/>
      <c r="EHG69"/>
      <c r="EHH69"/>
      <c r="EHI69"/>
      <c r="EHJ69"/>
      <c r="EHK69"/>
      <c r="EHL69"/>
      <c r="EHM69"/>
      <c r="EHN69"/>
      <c r="EHO69"/>
      <c r="EHP69"/>
      <c r="EHQ69"/>
      <c r="EHR69"/>
      <c r="EHS69"/>
      <c r="EHT69"/>
      <c r="EHU69"/>
      <c r="EHV69"/>
      <c r="EHW69"/>
      <c r="EHX69"/>
      <c r="EHY69"/>
      <c r="EHZ69"/>
      <c r="EIA69"/>
      <c r="EIB69"/>
      <c r="EIC69"/>
      <c r="EID69"/>
      <c r="EIE69"/>
      <c r="EIF69"/>
      <c r="EIG69"/>
      <c r="EIH69"/>
      <c r="EII69"/>
      <c r="EIJ69"/>
      <c r="EIK69"/>
      <c r="EIL69"/>
      <c r="EIM69"/>
      <c r="EIN69"/>
      <c r="EIO69"/>
      <c r="EIP69"/>
      <c r="EIQ69"/>
      <c r="EIR69"/>
      <c r="EIS69"/>
      <c r="EIT69"/>
      <c r="EIU69"/>
      <c r="EIV69"/>
      <c r="EIW69"/>
      <c r="EIX69"/>
      <c r="EIY69"/>
      <c r="EIZ69"/>
      <c r="EJA69"/>
      <c r="EJB69"/>
      <c r="EJC69"/>
      <c r="EJD69"/>
      <c r="EJE69"/>
      <c r="EJF69"/>
      <c r="EJG69"/>
      <c r="EJH69"/>
      <c r="EJI69"/>
      <c r="EJJ69"/>
      <c r="EJK69"/>
      <c r="EJL69"/>
      <c r="EJM69"/>
      <c r="EJN69"/>
      <c r="EJO69"/>
      <c r="EJP69"/>
      <c r="EJQ69"/>
      <c r="EJR69"/>
      <c r="EJS69"/>
      <c r="EJT69"/>
      <c r="EJU69"/>
      <c r="EJV69"/>
      <c r="EJW69"/>
      <c r="EJX69"/>
      <c r="EJY69"/>
      <c r="EJZ69"/>
      <c r="EKA69"/>
      <c r="EKB69"/>
      <c r="EKC69"/>
      <c r="EKD69"/>
      <c r="EKE69"/>
      <c r="EKF69"/>
      <c r="EKG69"/>
      <c r="EKH69"/>
      <c r="EKI69"/>
      <c r="EKJ69"/>
      <c r="EKK69"/>
      <c r="EKL69"/>
      <c r="EKM69"/>
      <c r="EKN69"/>
      <c r="EKO69"/>
      <c r="EKP69"/>
      <c r="EKQ69"/>
      <c r="EKR69"/>
      <c r="EKS69"/>
      <c r="EKT69"/>
      <c r="EKU69"/>
      <c r="EKV69"/>
      <c r="EKW69"/>
      <c r="EKX69"/>
      <c r="EKY69"/>
      <c r="EKZ69"/>
      <c r="ELA69"/>
      <c r="ELB69"/>
      <c r="ELC69"/>
      <c r="ELD69"/>
      <c r="ELE69"/>
      <c r="ELF69"/>
      <c r="ELG69"/>
      <c r="ELH69"/>
      <c r="ELI69"/>
      <c r="ELJ69"/>
      <c r="ELK69"/>
      <c r="ELL69"/>
      <c r="ELM69"/>
      <c r="ELN69"/>
      <c r="ELO69"/>
      <c r="ELP69"/>
      <c r="ELQ69"/>
      <c r="ELR69"/>
      <c r="ELS69"/>
      <c r="ELT69"/>
      <c r="ELU69"/>
      <c r="ELV69"/>
      <c r="ELW69"/>
      <c r="ELX69"/>
      <c r="ELY69"/>
      <c r="ELZ69"/>
      <c r="EMA69"/>
      <c r="EMB69"/>
      <c r="EMC69"/>
      <c r="EMD69"/>
      <c r="EME69"/>
      <c r="EMF69"/>
      <c r="EMG69"/>
      <c r="EMH69"/>
      <c r="EMI69"/>
      <c r="EMJ69"/>
      <c r="EMK69"/>
      <c r="EML69"/>
      <c r="EMM69"/>
      <c r="EMN69"/>
      <c r="EMO69"/>
      <c r="EMP69"/>
      <c r="EMQ69"/>
      <c r="EMR69"/>
      <c r="EMS69"/>
      <c r="EMT69"/>
      <c r="EMU69"/>
      <c r="EMV69"/>
      <c r="EMW69"/>
      <c r="EMX69"/>
      <c r="EMY69"/>
      <c r="EMZ69"/>
      <c r="ENA69"/>
      <c r="ENB69"/>
      <c r="ENC69"/>
      <c r="END69"/>
      <c r="ENE69"/>
      <c r="ENF69"/>
      <c r="ENG69"/>
      <c r="ENH69"/>
      <c r="ENI69"/>
      <c r="ENJ69"/>
      <c r="ENK69"/>
      <c r="ENL69"/>
      <c r="ENM69"/>
      <c r="ENN69"/>
      <c r="ENO69"/>
      <c r="ENP69"/>
      <c r="ENQ69"/>
      <c r="ENR69"/>
      <c r="ENS69"/>
      <c r="ENT69"/>
      <c r="ENU69"/>
      <c r="ENV69"/>
      <c r="ENW69"/>
      <c r="ENX69"/>
      <c r="ENY69"/>
      <c r="ENZ69"/>
      <c r="EOA69"/>
      <c r="EOB69"/>
      <c r="EOC69"/>
      <c r="EOD69"/>
      <c r="EOE69"/>
      <c r="EOF69"/>
      <c r="EOG69"/>
      <c r="EOH69"/>
      <c r="EOI69"/>
      <c r="EOJ69"/>
      <c r="EOK69"/>
      <c r="EOL69"/>
      <c r="EOM69"/>
      <c r="EON69"/>
      <c r="EOO69"/>
      <c r="EOP69"/>
      <c r="EOQ69"/>
      <c r="EOR69"/>
      <c r="EOS69"/>
      <c r="EOT69"/>
      <c r="EOU69"/>
      <c r="EOV69"/>
      <c r="EOW69"/>
      <c r="EOX69"/>
      <c r="EOY69"/>
      <c r="EOZ69"/>
      <c r="EPA69"/>
      <c r="EPB69"/>
      <c r="EPC69"/>
      <c r="EPD69"/>
      <c r="EPE69"/>
      <c r="EPF69"/>
      <c r="EPG69"/>
      <c r="EPH69"/>
      <c r="EPI69"/>
      <c r="EPJ69"/>
      <c r="EPK69"/>
      <c r="EPL69"/>
      <c r="EPM69"/>
      <c r="EPN69"/>
      <c r="EPO69"/>
      <c r="EPP69"/>
      <c r="EPQ69"/>
      <c r="EPR69"/>
      <c r="EPS69"/>
      <c r="EPT69"/>
      <c r="EPU69"/>
      <c r="EPV69"/>
      <c r="EPW69"/>
      <c r="EPX69"/>
      <c r="EPY69"/>
      <c r="EPZ69"/>
      <c r="EQA69"/>
      <c r="EQB69"/>
      <c r="EQC69"/>
      <c r="EQD69"/>
      <c r="EQE69"/>
      <c r="EQF69"/>
      <c r="EQG69"/>
      <c r="EQH69"/>
      <c r="EQI69"/>
      <c r="EQJ69"/>
      <c r="EQK69"/>
      <c r="EQL69"/>
      <c r="EQM69"/>
      <c r="EQN69"/>
      <c r="EQO69"/>
      <c r="EQP69"/>
      <c r="EQQ69"/>
      <c r="EQR69"/>
      <c r="EQS69"/>
      <c r="EQT69"/>
      <c r="EQU69"/>
      <c r="EQV69"/>
      <c r="EQW69"/>
      <c r="EQX69"/>
      <c r="EQY69"/>
      <c r="EQZ69"/>
      <c r="ERA69"/>
      <c r="ERB69"/>
      <c r="ERC69"/>
      <c r="ERD69"/>
      <c r="ERE69"/>
      <c r="ERF69"/>
      <c r="ERG69"/>
      <c r="ERH69"/>
      <c r="ERI69"/>
      <c r="ERJ69"/>
      <c r="ERK69"/>
      <c r="ERL69"/>
      <c r="ERM69"/>
      <c r="ERN69"/>
      <c r="ERO69"/>
      <c r="ERP69"/>
      <c r="ERQ69"/>
      <c r="ERR69"/>
      <c r="ERS69"/>
      <c r="ERT69"/>
      <c r="ERU69"/>
      <c r="ERV69"/>
      <c r="ERW69"/>
      <c r="ERX69"/>
      <c r="ERY69"/>
      <c r="ERZ69"/>
      <c r="ESA69"/>
      <c r="ESB69"/>
      <c r="ESC69"/>
      <c r="ESD69"/>
      <c r="ESE69"/>
      <c r="ESF69"/>
      <c r="ESG69"/>
      <c r="ESH69"/>
      <c r="ESI69"/>
      <c r="ESJ69"/>
      <c r="ESK69"/>
      <c r="ESL69"/>
      <c r="ESM69"/>
      <c r="ESN69"/>
      <c r="ESO69"/>
      <c r="ESP69"/>
      <c r="ESQ69"/>
      <c r="ESR69"/>
      <c r="ESS69"/>
      <c r="EST69"/>
      <c r="ESU69"/>
      <c r="ESV69"/>
      <c r="ESW69"/>
      <c r="ESX69"/>
      <c r="ESY69"/>
      <c r="ESZ69"/>
      <c r="ETA69"/>
      <c r="ETB69"/>
      <c r="ETC69"/>
      <c r="ETD69"/>
      <c r="ETE69"/>
      <c r="ETF69"/>
      <c r="ETG69"/>
      <c r="ETH69"/>
      <c r="ETI69"/>
      <c r="ETJ69"/>
      <c r="ETK69"/>
      <c r="ETL69"/>
      <c r="ETM69"/>
      <c r="ETN69"/>
      <c r="ETO69"/>
      <c r="ETP69"/>
      <c r="ETQ69"/>
      <c r="ETR69"/>
      <c r="ETS69"/>
      <c r="ETT69"/>
      <c r="ETU69"/>
      <c r="ETV69"/>
      <c r="ETW69"/>
      <c r="ETX69"/>
      <c r="ETY69"/>
      <c r="ETZ69"/>
      <c r="EUA69"/>
      <c r="EUB69"/>
      <c r="EUC69"/>
      <c r="EUD69"/>
      <c r="EUE69"/>
      <c r="EUF69"/>
      <c r="EUG69"/>
      <c r="EUH69"/>
      <c r="EUI69"/>
      <c r="EUJ69"/>
      <c r="EUK69"/>
      <c r="EUL69"/>
      <c r="EUM69"/>
      <c r="EUN69"/>
      <c r="EUO69"/>
      <c r="EUP69"/>
      <c r="EUQ69"/>
      <c r="EUR69"/>
      <c r="EUS69"/>
      <c r="EUT69"/>
      <c r="EUU69"/>
      <c r="EUV69"/>
      <c r="EUW69"/>
      <c r="EUX69"/>
      <c r="EUY69"/>
      <c r="EUZ69"/>
      <c r="EVA69"/>
      <c r="EVB69"/>
      <c r="EVC69"/>
      <c r="EVD69"/>
      <c r="EVE69"/>
      <c r="EVF69"/>
      <c r="EVG69"/>
      <c r="EVH69"/>
      <c r="EVI69"/>
      <c r="EVJ69"/>
      <c r="EVK69"/>
      <c r="EVL69"/>
      <c r="EVM69"/>
      <c r="EVN69"/>
      <c r="EVO69"/>
      <c r="EVP69"/>
      <c r="EVQ69"/>
      <c r="EVR69"/>
      <c r="EVS69"/>
      <c r="EVT69"/>
      <c r="EVU69"/>
      <c r="EVV69"/>
      <c r="EVW69"/>
      <c r="EVX69"/>
      <c r="EVY69"/>
      <c r="EVZ69"/>
      <c r="EWA69"/>
      <c r="EWB69"/>
      <c r="EWC69"/>
      <c r="EWD69"/>
      <c r="EWE69"/>
      <c r="EWF69"/>
      <c r="EWG69"/>
      <c r="EWH69"/>
      <c r="EWI69"/>
      <c r="EWJ69"/>
      <c r="EWK69"/>
      <c r="EWL69"/>
      <c r="EWM69"/>
      <c r="EWN69"/>
      <c r="EWO69"/>
      <c r="EWP69"/>
      <c r="EWQ69"/>
      <c r="EWR69"/>
      <c r="EWS69"/>
      <c r="EWT69"/>
      <c r="EWU69"/>
      <c r="EWV69"/>
      <c r="EWW69"/>
      <c r="EWX69"/>
      <c r="EWY69"/>
      <c r="EWZ69"/>
      <c r="EXA69"/>
      <c r="EXB69"/>
      <c r="EXC69"/>
      <c r="EXD69"/>
      <c r="EXE69"/>
      <c r="EXF69"/>
      <c r="EXG69"/>
      <c r="EXH69"/>
      <c r="EXI69"/>
      <c r="EXJ69"/>
      <c r="EXK69"/>
      <c r="EXL69"/>
      <c r="EXM69"/>
      <c r="EXN69"/>
      <c r="EXO69"/>
      <c r="EXP69"/>
      <c r="EXQ69"/>
      <c r="EXR69"/>
      <c r="EXS69"/>
      <c r="EXT69"/>
      <c r="EXU69"/>
      <c r="EXV69"/>
      <c r="EXW69"/>
      <c r="EXX69"/>
      <c r="EXY69"/>
      <c r="EXZ69"/>
      <c r="EYA69"/>
      <c r="EYB69"/>
      <c r="EYC69"/>
      <c r="EYD69"/>
      <c r="EYE69"/>
      <c r="EYF69"/>
      <c r="EYG69"/>
      <c r="EYH69"/>
      <c r="EYI69"/>
      <c r="EYJ69"/>
      <c r="EYK69"/>
      <c r="EYL69"/>
      <c r="EYM69"/>
      <c r="EYN69"/>
      <c r="EYO69"/>
      <c r="EYP69"/>
      <c r="EYQ69"/>
      <c r="EYR69"/>
      <c r="EYS69"/>
      <c r="EYT69"/>
      <c r="EYU69"/>
      <c r="EYV69"/>
      <c r="EYW69"/>
      <c r="EYX69"/>
      <c r="EYY69"/>
      <c r="EYZ69"/>
      <c r="EZA69"/>
      <c r="EZB69"/>
      <c r="EZC69"/>
      <c r="EZD69"/>
      <c r="EZE69"/>
      <c r="EZF69"/>
      <c r="EZG69"/>
      <c r="EZH69"/>
      <c r="EZI69"/>
      <c r="EZJ69"/>
      <c r="EZK69"/>
      <c r="EZL69"/>
      <c r="EZM69"/>
      <c r="EZN69"/>
      <c r="EZO69"/>
      <c r="EZP69"/>
      <c r="EZQ69"/>
      <c r="EZR69"/>
      <c r="EZS69"/>
      <c r="EZT69"/>
      <c r="EZU69"/>
      <c r="EZV69"/>
      <c r="EZW69"/>
      <c r="EZX69"/>
      <c r="EZY69"/>
      <c r="EZZ69"/>
      <c r="FAA69"/>
      <c r="FAB69"/>
      <c r="FAC69"/>
      <c r="FAD69"/>
      <c r="FAE69"/>
      <c r="FAF69"/>
      <c r="FAG69"/>
      <c r="FAH69"/>
      <c r="FAI69"/>
      <c r="FAJ69"/>
      <c r="FAK69"/>
      <c r="FAL69"/>
      <c r="FAM69"/>
      <c r="FAN69"/>
      <c r="FAO69"/>
      <c r="FAP69"/>
      <c r="FAQ69"/>
      <c r="FAR69"/>
      <c r="FAS69"/>
      <c r="FAT69"/>
      <c r="FAU69"/>
      <c r="FAV69"/>
      <c r="FAW69"/>
      <c r="FAX69"/>
      <c r="FAY69"/>
      <c r="FAZ69"/>
      <c r="FBA69"/>
      <c r="FBB69"/>
      <c r="FBC69"/>
      <c r="FBD69"/>
      <c r="FBE69"/>
      <c r="FBF69"/>
      <c r="FBG69"/>
      <c r="FBH69"/>
      <c r="FBI69"/>
      <c r="FBJ69"/>
      <c r="FBK69"/>
      <c r="FBL69"/>
      <c r="FBM69"/>
      <c r="FBN69"/>
      <c r="FBO69"/>
      <c r="FBP69"/>
      <c r="FBQ69"/>
      <c r="FBR69"/>
      <c r="FBS69"/>
      <c r="FBT69"/>
      <c r="FBU69"/>
      <c r="FBV69"/>
      <c r="FBW69"/>
      <c r="FBX69"/>
      <c r="FBY69"/>
      <c r="FBZ69"/>
      <c r="FCA69"/>
      <c r="FCB69"/>
      <c r="FCC69"/>
      <c r="FCD69"/>
      <c r="FCE69"/>
      <c r="FCF69"/>
      <c r="FCG69"/>
      <c r="FCH69"/>
      <c r="FCI69"/>
      <c r="FCJ69"/>
      <c r="FCK69"/>
      <c r="FCL69"/>
      <c r="FCM69"/>
      <c r="FCN69"/>
      <c r="FCO69"/>
      <c r="FCP69"/>
      <c r="FCQ69"/>
      <c r="FCR69"/>
      <c r="FCS69"/>
      <c r="FCT69"/>
      <c r="FCU69"/>
      <c r="FCV69"/>
      <c r="FCW69"/>
      <c r="FCX69"/>
      <c r="FCY69"/>
      <c r="FCZ69"/>
      <c r="FDA69"/>
      <c r="FDB69"/>
      <c r="FDC69"/>
      <c r="FDD69"/>
      <c r="FDE69"/>
      <c r="FDF69"/>
      <c r="FDG69"/>
      <c r="FDH69"/>
      <c r="FDI69"/>
      <c r="FDJ69"/>
      <c r="FDK69"/>
      <c r="FDL69"/>
      <c r="FDM69"/>
      <c r="FDN69"/>
      <c r="FDO69"/>
      <c r="FDP69"/>
      <c r="FDQ69"/>
      <c r="FDR69"/>
      <c r="FDS69"/>
      <c r="FDT69"/>
      <c r="FDU69"/>
      <c r="FDV69"/>
      <c r="FDW69"/>
      <c r="FDX69"/>
      <c r="FDY69"/>
      <c r="FDZ69"/>
      <c r="FEA69"/>
      <c r="FEB69"/>
      <c r="FEC69"/>
      <c r="FED69"/>
      <c r="FEE69"/>
      <c r="FEF69"/>
      <c r="FEG69"/>
      <c r="FEH69"/>
      <c r="FEI69"/>
      <c r="FEJ69"/>
      <c r="FEK69"/>
      <c r="FEL69"/>
      <c r="FEM69"/>
      <c r="FEN69"/>
      <c r="FEO69"/>
      <c r="FEP69"/>
      <c r="FEQ69"/>
      <c r="FER69"/>
      <c r="FES69"/>
      <c r="FET69"/>
      <c r="FEU69"/>
      <c r="FEV69"/>
      <c r="FEW69"/>
      <c r="FEX69"/>
      <c r="FEY69"/>
      <c r="FEZ69"/>
      <c r="FFA69"/>
      <c r="FFB69"/>
      <c r="FFC69"/>
      <c r="FFD69"/>
      <c r="FFE69"/>
      <c r="FFF69"/>
      <c r="FFG69"/>
      <c r="FFH69"/>
      <c r="FFI69"/>
      <c r="FFJ69"/>
      <c r="FFK69"/>
      <c r="FFL69"/>
      <c r="FFM69"/>
      <c r="FFN69"/>
      <c r="FFO69"/>
      <c r="FFP69"/>
      <c r="FFQ69"/>
      <c r="FFR69"/>
      <c r="FFS69"/>
      <c r="FFT69"/>
      <c r="FFU69"/>
      <c r="FFV69"/>
      <c r="FFW69"/>
      <c r="FFX69"/>
      <c r="FFY69"/>
      <c r="FFZ69"/>
      <c r="FGA69"/>
      <c r="FGB69"/>
      <c r="FGC69"/>
      <c r="FGD69"/>
      <c r="FGE69"/>
      <c r="FGF69"/>
      <c r="FGG69"/>
      <c r="FGH69"/>
      <c r="FGI69"/>
      <c r="FGJ69"/>
      <c r="FGK69"/>
      <c r="FGL69"/>
      <c r="FGM69"/>
      <c r="FGN69"/>
      <c r="FGO69"/>
      <c r="FGP69"/>
      <c r="FGQ69"/>
      <c r="FGR69"/>
      <c r="FGS69"/>
      <c r="FGT69"/>
      <c r="FGU69"/>
      <c r="FGV69"/>
      <c r="FGW69"/>
      <c r="FGX69"/>
      <c r="FGY69"/>
      <c r="FGZ69"/>
      <c r="FHA69"/>
      <c r="FHB69"/>
      <c r="FHC69"/>
      <c r="FHD69"/>
      <c r="FHE69"/>
      <c r="FHF69"/>
      <c r="FHG69"/>
      <c r="FHH69"/>
      <c r="FHI69"/>
      <c r="FHJ69"/>
      <c r="FHK69"/>
      <c r="FHL69"/>
      <c r="FHM69"/>
      <c r="FHN69"/>
      <c r="FHO69"/>
      <c r="FHP69"/>
      <c r="FHQ69"/>
      <c r="FHR69"/>
      <c r="FHS69"/>
      <c r="FHT69"/>
      <c r="FHU69"/>
      <c r="FHV69"/>
      <c r="FHW69"/>
      <c r="FHX69"/>
      <c r="FHY69"/>
      <c r="FHZ69"/>
      <c r="FIA69"/>
      <c r="FIB69"/>
      <c r="FIC69"/>
      <c r="FID69"/>
      <c r="FIE69"/>
      <c r="FIF69"/>
      <c r="FIG69"/>
      <c r="FIH69"/>
      <c r="FII69"/>
      <c r="FIJ69"/>
      <c r="FIK69"/>
      <c r="FIL69"/>
      <c r="FIM69"/>
      <c r="FIN69"/>
      <c r="FIO69"/>
      <c r="FIP69"/>
      <c r="FIQ69"/>
      <c r="FIR69"/>
      <c r="FIS69"/>
      <c r="FIT69"/>
      <c r="FIU69"/>
      <c r="FIV69"/>
      <c r="FIW69"/>
      <c r="FIX69"/>
      <c r="FIY69"/>
      <c r="FIZ69"/>
      <c r="FJA69"/>
      <c r="FJB69"/>
      <c r="FJC69"/>
      <c r="FJD69"/>
      <c r="FJE69"/>
      <c r="FJF69"/>
      <c r="FJG69"/>
      <c r="FJH69"/>
      <c r="FJI69"/>
      <c r="FJJ69"/>
      <c r="FJK69"/>
      <c r="FJL69"/>
      <c r="FJM69"/>
      <c r="FJN69"/>
      <c r="FJO69"/>
      <c r="FJP69"/>
      <c r="FJQ69"/>
      <c r="FJR69"/>
      <c r="FJS69"/>
      <c r="FJT69"/>
      <c r="FJU69"/>
      <c r="FJV69"/>
      <c r="FJW69"/>
      <c r="FJX69"/>
      <c r="FJY69"/>
      <c r="FJZ69"/>
      <c r="FKA69"/>
      <c r="FKB69"/>
      <c r="FKC69"/>
      <c r="FKD69"/>
      <c r="FKE69"/>
      <c r="FKF69"/>
      <c r="FKG69"/>
      <c r="FKH69"/>
      <c r="FKI69"/>
      <c r="FKJ69"/>
      <c r="FKK69"/>
      <c r="FKL69"/>
      <c r="FKM69"/>
      <c r="FKN69"/>
      <c r="FKO69"/>
      <c r="FKP69"/>
      <c r="FKQ69"/>
      <c r="FKR69"/>
      <c r="FKS69"/>
      <c r="FKT69"/>
      <c r="FKU69"/>
      <c r="FKV69"/>
      <c r="FKW69"/>
      <c r="FKX69"/>
      <c r="FKY69"/>
      <c r="FKZ69"/>
      <c r="FLA69"/>
      <c r="FLB69"/>
      <c r="FLC69"/>
      <c r="FLD69"/>
      <c r="FLE69"/>
      <c r="FLF69"/>
      <c r="FLG69"/>
      <c r="FLH69"/>
      <c r="FLI69"/>
      <c r="FLJ69"/>
      <c r="FLK69"/>
      <c r="FLL69"/>
      <c r="FLM69"/>
      <c r="FLN69"/>
      <c r="FLO69"/>
      <c r="FLP69"/>
      <c r="FLQ69"/>
      <c r="FLR69"/>
      <c r="FLS69"/>
      <c r="FLT69"/>
      <c r="FLU69"/>
      <c r="FLV69"/>
      <c r="FLW69"/>
      <c r="FLX69"/>
      <c r="FLY69"/>
      <c r="FLZ69"/>
      <c r="FMA69"/>
      <c r="FMB69"/>
      <c r="FMC69"/>
      <c r="FMD69"/>
      <c r="FME69"/>
      <c r="FMF69"/>
      <c r="FMG69"/>
      <c r="FMH69"/>
      <c r="FMI69"/>
      <c r="FMJ69"/>
      <c r="FMK69"/>
      <c r="FML69"/>
      <c r="FMM69"/>
      <c r="FMN69"/>
      <c r="FMO69"/>
      <c r="FMP69"/>
      <c r="FMQ69"/>
      <c r="FMR69"/>
      <c r="FMS69"/>
      <c r="FMT69"/>
      <c r="FMU69"/>
      <c r="FMV69"/>
      <c r="FMW69"/>
      <c r="FMX69"/>
      <c r="FMY69"/>
      <c r="FMZ69"/>
      <c r="FNA69"/>
      <c r="FNB69"/>
      <c r="FNC69"/>
      <c r="FND69"/>
      <c r="FNE69"/>
      <c r="FNF69"/>
      <c r="FNG69"/>
      <c r="FNH69"/>
      <c r="FNI69"/>
      <c r="FNJ69"/>
      <c r="FNK69"/>
      <c r="FNL69"/>
      <c r="FNM69"/>
      <c r="FNN69"/>
      <c r="FNO69"/>
      <c r="FNP69"/>
      <c r="FNQ69"/>
      <c r="FNR69"/>
      <c r="FNS69"/>
      <c r="FNT69"/>
      <c r="FNU69"/>
      <c r="FNV69"/>
      <c r="FNW69"/>
      <c r="FNX69"/>
      <c r="FNY69"/>
      <c r="FNZ69"/>
      <c r="FOA69"/>
      <c r="FOB69"/>
      <c r="FOC69"/>
      <c r="FOD69"/>
      <c r="FOE69"/>
      <c r="FOF69"/>
      <c r="FOG69"/>
      <c r="FOH69"/>
      <c r="FOI69"/>
      <c r="FOJ69"/>
      <c r="FOK69"/>
      <c r="FOL69"/>
      <c r="FOM69"/>
      <c r="FON69"/>
      <c r="FOO69"/>
      <c r="FOP69"/>
      <c r="FOQ69"/>
      <c r="FOR69"/>
      <c r="FOS69"/>
      <c r="FOT69"/>
      <c r="FOU69"/>
      <c r="FOV69"/>
      <c r="FOW69"/>
      <c r="FOX69"/>
      <c r="FOY69"/>
      <c r="FOZ69"/>
      <c r="FPA69"/>
      <c r="FPB69"/>
      <c r="FPC69"/>
      <c r="FPD69"/>
      <c r="FPE69"/>
      <c r="FPF69"/>
      <c r="FPG69"/>
      <c r="FPH69"/>
      <c r="FPI69"/>
      <c r="FPJ69"/>
      <c r="FPK69"/>
      <c r="FPL69"/>
      <c r="FPM69"/>
      <c r="FPN69"/>
      <c r="FPO69"/>
      <c r="FPP69"/>
      <c r="FPQ69"/>
      <c r="FPR69"/>
      <c r="FPS69"/>
      <c r="FPT69"/>
      <c r="FPU69"/>
      <c r="FPV69"/>
      <c r="FPW69"/>
      <c r="FPX69"/>
      <c r="FPY69"/>
      <c r="FPZ69"/>
      <c r="FQA69"/>
      <c r="FQB69"/>
      <c r="FQC69"/>
      <c r="FQD69"/>
      <c r="FQE69"/>
      <c r="FQF69"/>
      <c r="FQG69"/>
      <c r="FQH69"/>
      <c r="FQI69"/>
      <c r="FQJ69"/>
      <c r="FQK69"/>
      <c r="FQL69"/>
      <c r="FQM69"/>
      <c r="FQN69"/>
      <c r="FQO69"/>
      <c r="FQP69"/>
      <c r="FQQ69"/>
      <c r="FQR69"/>
      <c r="FQS69"/>
      <c r="FQT69"/>
      <c r="FQU69"/>
      <c r="FQV69"/>
      <c r="FQW69"/>
      <c r="FQX69"/>
      <c r="FQY69"/>
      <c r="FQZ69"/>
      <c r="FRA69"/>
      <c r="FRB69"/>
      <c r="FRC69"/>
      <c r="FRD69"/>
      <c r="FRE69"/>
      <c r="FRF69"/>
      <c r="FRG69"/>
      <c r="FRH69"/>
      <c r="FRI69"/>
      <c r="FRJ69"/>
      <c r="FRK69"/>
      <c r="FRL69"/>
      <c r="FRM69"/>
      <c r="FRN69"/>
      <c r="FRO69"/>
      <c r="FRP69"/>
      <c r="FRQ69"/>
      <c r="FRR69"/>
      <c r="FRS69"/>
      <c r="FRT69"/>
      <c r="FRU69"/>
      <c r="FRV69"/>
      <c r="FRW69"/>
      <c r="FRX69"/>
      <c r="FRY69"/>
      <c r="FRZ69"/>
      <c r="FSA69"/>
      <c r="FSB69"/>
      <c r="FSC69"/>
      <c r="FSD69"/>
      <c r="FSE69"/>
      <c r="FSF69"/>
      <c r="FSG69"/>
      <c r="FSH69"/>
      <c r="FSI69"/>
      <c r="FSJ69"/>
      <c r="FSK69"/>
      <c r="FSL69"/>
      <c r="FSM69"/>
      <c r="FSN69"/>
      <c r="FSO69"/>
      <c r="FSP69"/>
      <c r="FSQ69"/>
      <c r="FSR69"/>
      <c r="FSS69"/>
      <c r="FST69"/>
      <c r="FSU69"/>
      <c r="FSV69"/>
      <c r="FSW69"/>
      <c r="FSX69"/>
      <c r="FSY69"/>
      <c r="FSZ69"/>
      <c r="FTA69"/>
      <c r="FTB69"/>
      <c r="FTC69"/>
      <c r="FTD69"/>
      <c r="FTE69"/>
      <c r="FTF69"/>
      <c r="FTG69"/>
      <c r="FTH69"/>
      <c r="FTI69"/>
      <c r="FTJ69"/>
      <c r="FTK69"/>
      <c r="FTL69"/>
      <c r="FTM69"/>
      <c r="FTN69"/>
      <c r="FTO69"/>
      <c r="FTP69"/>
      <c r="FTQ69"/>
      <c r="FTR69"/>
      <c r="FTS69"/>
      <c r="FTT69"/>
      <c r="FTU69"/>
      <c r="FTV69"/>
      <c r="FTW69"/>
      <c r="FTX69"/>
      <c r="FTY69"/>
      <c r="FTZ69"/>
      <c r="FUA69"/>
      <c r="FUB69"/>
      <c r="FUC69"/>
      <c r="FUD69"/>
      <c r="FUE69"/>
      <c r="FUF69"/>
      <c r="FUG69"/>
      <c r="FUH69"/>
      <c r="FUI69"/>
      <c r="FUJ69"/>
      <c r="FUK69"/>
      <c r="FUL69"/>
      <c r="FUM69"/>
      <c r="FUN69"/>
      <c r="FUO69"/>
      <c r="FUP69"/>
      <c r="FUQ69"/>
      <c r="FUR69"/>
      <c r="FUS69"/>
      <c r="FUT69"/>
      <c r="FUU69"/>
      <c r="FUV69"/>
      <c r="FUW69"/>
      <c r="FUX69"/>
      <c r="FUY69"/>
      <c r="FUZ69"/>
      <c r="FVA69"/>
      <c r="FVB69"/>
      <c r="FVC69"/>
      <c r="FVD69"/>
      <c r="FVE69"/>
      <c r="FVF69"/>
      <c r="FVG69"/>
      <c r="FVH69"/>
      <c r="FVI69"/>
      <c r="FVJ69"/>
      <c r="FVK69"/>
      <c r="FVL69"/>
      <c r="FVM69"/>
      <c r="FVN69"/>
      <c r="FVO69"/>
      <c r="FVP69"/>
      <c r="FVQ69"/>
      <c r="FVR69"/>
      <c r="FVS69"/>
      <c r="FVT69"/>
      <c r="FVU69"/>
      <c r="FVV69"/>
      <c r="FVW69"/>
      <c r="FVX69"/>
      <c r="FVY69"/>
      <c r="FVZ69"/>
      <c r="FWA69"/>
      <c r="FWB69"/>
      <c r="FWC69"/>
      <c r="FWD69"/>
      <c r="FWE69"/>
      <c r="FWF69"/>
      <c r="FWG69"/>
      <c r="FWH69"/>
      <c r="FWI69"/>
      <c r="FWJ69"/>
      <c r="FWK69"/>
      <c r="FWL69"/>
      <c r="FWM69"/>
      <c r="FWN69"/>
      <c r="FWO69"/>
      <c r="FWP69"/>
      <c r="FWQ69"/>
      <c r="FWR69"/>
      <c r="FWS69"/>
      <c r="FWT69"/>
      <c r="FWU69"/>
      <c r="FWV69"/>
      <c r="FWW69"/>
      <c r="FWX69"/>
      <c r="FWY69"/>
      <c r="FWZ69"/>
      <c r="FXA69"/>
      <c r="FXB69"/>
      <c r="FXC69"/>
      <c r="FXD69"/>
      <c r="FXE69"/>
      <c r="FXF69"/>
      <c r="FXG69"/>
      <c r="FXH69"/>
      <c r="FXI69"/>
      <c r="FXJ69"/>
      <c r="FXK69"/>
      <c r="FXL69"/>
      <c r="FXM69"/>
      <c r="FXN69"/>
      <c r="FXO69"/>
      <c r="FXP69"/>
      <c r="FXQ69"/>
      <c r="FXR69"/>
      <c r="FXS69"/>
      <c r="FXT69"/>
      <c r="FXU69"/>
      <c r="FXV69"/>
      <c r="FXW69"/>
      <c r="FXX69"/>
      <c r="FXY69"/>
      <c r="FXZ69"/>
      <c r="FYA69"/>
      <c r="FYB69"/>
      <c r="FYC69"/>
      <c r="FYD69"/>
      <c r="FYE69"/>
      <c r="FYF69"/>
      <c r="FYG69"/>
      <c r="FYH69"/>
      <c r="FYI69"/>
      <c r="FYJ69"/>
      <c r="FYK69"/>
      <c r="FYL69"/>
      <c r="FYM69"/>
      <c r="FYN69"/>
      <c r="FYO69"/>
      <c r="FYP69"/>
      <c r="FYQ69"/>
      <c r="FYR69"/>
      <c r="FYS69"/>
      <c r="FYT69"/>
      <c r="FYU69"/>
      <c r="FYV69"/>
      <c r="FYW69"/>
      <c r="FYX69"/>
      <c r="FYY69"/>
      <c r="FYZ69"/>
      <c r="FZA69"/>
      <c r="FZB69"/>
      <c r="FZC69"/>
      <c r="FZD69"/>
      <c r="FZE69"/>
      <c r="FZF69"/>
      <c r="FZG69"/>
      <c r="FZH69"/>
      <c r="FZI69"/>
      <c r="FZJ69"/>
      <c r="FZK69"/>
      <c r="FZL69"/>
      <c r="FZM69"/>
      <c r="FZN69"/>
      <c r="FZO69"/>
      <c r="FZP69"/>
      <c r="FZQ69"/>
      <c r="FZR69"/>
      <c r="FZS69"/>
      <c r="FZT69"/>
      <c r="FZU69"/>
      <c r="FZV69"/>
      <c r="FZW69"/>
      <c r="FZX69"/>
      <c r="FZY69"/>
      <c r="FZZ69"/>
      <c r="GAA69"/>
      <c r="GAB69"/>
      <c r="GAC69"/>
      <c r="GAD69"/>
      <c r="GAE69"/>
      <c r="GAF69"/>
      <c r="GAG69"/>
      <c r="GAH69"/>
      <c r="GAI69"/>
      <c r="GAJ69"/>
      <c r="GAK69"/>
      <c r="GAL69"/>
      <c r="GAM69"/>
      <c r="GAN69"/>
      <c r="GAO69"/>
      <c r="GAP69"/>
      <c r="GAQ69"/>
      <c r="GAR69"/>
      <c r="GAS69"/>
      <c r="GAT69"/>
      <c r="GAU69"/>
      <c r="GAV69"/>
      <c r="GAW69"/>
      <c r="GAX69"/>
      <c r="GAY69"/>
      <c r="GAZ69"/>
      <c r="GBA69"/>
      <c r="GBB69"/>
      <c r="GBC69"/>
      <c r="GBD69"/>
      <c r="GBE69"/>
      <c r="GBF69"/>
      <c r="GBG69"/>
      <c r="GBH69"/>
      <c r="GBI69"/>
      <c r="GBJ69"/>
      <c r="GBK69"/>
      <c r="GBL69"/>
      <c r="GBM69"/>
      <c r="GBN69"/>
      <c r="GBO69"/>
      <c r="GBP69"/>
      <c r="GBQ69"/>
      <c r="GBR69"/>
      <c r="GBS69"/>
      <c r="GBT69"/>
      <c r="GBU69"/>
      <c r="GBV69"/>
      <c r="GBW69"/>
      <c r="GBX69"/>
      <c r="GBY69"/>
      <c r="GBZ69"/>
      <c r="GCA69"/>
      <c r="GCB69"/>
      <c r="GCC69"/>
      <c r="GCD69"/>
      <c r="GCE69"/>
      <c r="GCF69"/>
      <c r="GCG69"/>
      <c r="GCH69"/>
      <c r="GCI69"/>
      <c r="GCJ69"/>
      <c r="GCK69"/>
      <c r="GCL69"/>
      <c r="GCM69"/>
      <c r="GCN69"/>
      <c r="GCO69"/>
      <c r="GCP69"/>
      <c r="GCQ69"/>
      <c r="GCR69"/>
      <c r="GCS69"/>
      <c r="GCT69"/>
      <c r="GCU69"/>
      <c r="GCV69"/>
      <c r="GCW69"/>
      <c r="GCX69"/>
      <c r="GCY69"/>
      <c r="GCZ69"/>
      <c r="GDA69"/>
      <c r="GDB69"/>
      <c r="GDC69"/>
      <c r="GDD69"/>
      <c r="GDE69"/>
      <c r="GDF69"/>
      <c r="GDG69"/>
      <c r="GDH69"/>
      <c r="GDI69"/>
      <c r="GDJ69"/>
      <c r="GDK69"/>
      <c r="GDL69"/>
      <c r="GDM69"/>
      <c r="GDN69"/>
      <c r="GDO69"/>
      <c r="GDP69"/>
      <c r="GDQ69"/>
      <c r="GDR69"/>
      <c r="GDS69"/>
      <c r="GDT69"/>
      <c r="GDU69"/>
      <c r="GDV69"/>
      <c r="GDW69"/>
      <c r="GDX69"/>
      <c r="GDY69"/>
      <c r="GDZ69"/>
      <c r="GEA69"/>
      <c r="GEB69"/>
      <c r="GEC69"/>
      <c r="GED69"/>
      <c r="GEE69"/>
      <c r="GEF69"/>
      <c r="GEG69"/>
      <c r="GEH69"/>
      <c r="GEI69"/>
      <c r="GEJ69"/>
      <c r="GEK69"/>
      <c r="GEL69"/>
      <c r="GEM69"/>
      <c r="GEN69"/>
      <c r="GEO69"/>
      <c r="GEP69"/>
      <c r="GEQ69"/>
      <c r="GER69"/>
      <c r="GES69"/>
      <c r="GET69"/>
      <c r="GEU69"/>
      <c r="GEV69"/>
      <c r="GEW69"/>
      <c r="GEX69"/>
      <c r="GEY69"/>
      <c r="GEZ69"/>
      <c r="GFA69"/>
      <c r="GFB69"/>
      <c r="GFC69"/>
      <c r="GFD69"/>
      <c r="GFE69"/>
      <c r="GFF69"/>
      <c r="GFG69"/>
      <c r="GFH69"/>
      <c r="GFI69"/>
      <c r="GFJ69"/>
      <c r="GFK69"/>
      <c r="GFL69"/>
      <c r="GFM69"/>
      <c r="GFN69"/>
      <c r="GFO69"/>
      <c r="GFP69"/>
      <c r="GFQ69"/>
      <c r="GFR69"/>
      <c r="GFS69"/>
      <c r="GFT69"/>
      <c r="GFU69"/>
      <c r="GFV69"/>
      <c r="GFW69"/>
      <c r="GFX69"/>
      <c r="GFY69"/>
      <c r="GFZ69"/>
      <c r="GGA69"/>
      <c r="GGB69"/>
      <c r="GGC69"/>
      <c r="GGD69"/>
      <c r="GGE69"/>
      <c r="GGF69"/>
      <c r="GGG69"/>
      <c r="GGH69"/>
      <c r="GGI69"/>
      <c r="GGJ69"/>
      <c r="GGK69"/>
      <c r="GGL69"/>
      <c r="GGM69"/>
      <c r="GGN69"/>
      <c r="GGO69"/>
      <c r="GGP69"/>
      <c r="GGQ69"/>
      <c r="GGR69"/>
      <c r="GGS69"/>
      <c r="GGT69"/>
      <c r="GGU69"/>
      <c r="GGV69"/>
      <c r="GGW69"/>
      <c r="GGX69"/>
      <c r="GGY69"/>
      <c r="GGZ69"/>
      <c r="GHA69"/>
      <c r="GHB69"/>
      <c r="GHC69"/>
      <c r="GHD69"/>
      <c r="GHE69"/>
      <c r="GHF69"/>
      <c r="GHG69"/>
      <c r="GHH69"/>
      <c r="GHI69"/>
      <c r="GHJ69"/>
      <c r="GHK69"/>
      <c r="GHL69"/>
      <c r="GHM69"/>
      <c r="GHN69"/>
      <c r="GHO69"/>
      <c r="GHP69"/>
      <c r="GHQ69"/>
      <c r="GHR69"/>
      <c r="GHS69"/>
      <c r="GHT69"/>
      <c r="GHU69"/>
      <c r="GHV69"/>
      <c r="GHW69"/>
      <c r="GHX69"/>
      <c r="GHY69"/>
      <c r="GHZ69"/>
      <c r="GIA69"/>
      <c r="GIB69"/>
      <c r="GIC69"/>
      <c r="GID69"/>
      <c r="GIE69"/>
      <c r="GIF69"/>
      <c r="GIG69"/>
      <c r="GIH69"/>
      <c r="GII69"/>
      <c r="GIJ69"/>
      <c r="GIK69"/>
      <c r="GIL69"/>
      <c r="GIM69"/>
      <c r="GIN69"/>
      <c r="GIO69"/>
      <c r="GIP69"/>
      <c r="GIQ69"/>
      <c r="GIR69"/>
      <c r="GIS69"/>
      <c r="GIT69"/>
      <c r="GIU69"/>
      <c r="GIV69"/>
      <c r="GIW69"/>
      <c r="GIX69"/>
      <c r="GIY69"/>
      <c r="GIZ69"/>
      <c r="GJA69"/>
      <c r="GJB69"/>
      <c r="GJC69"/>
      <c r="GJD69"/>
      <c r="GJE69"/>
      <c r="GJF69"/>
      <c r="GJG69"/>
      <c r="GJH69"/>
      <c r="GJI69"/>
      <c r="GJJ69"/>
      <c r="GJK69"/>
      <c r="GJL69"/>
      <c r="GJM69"/>
      <c r="GJN69"/>
      <c r="GJO69"/>
      <c r="GJP69"/>
      <c r="GJQ69"/>
      <c r="GJR69"/>
      <c r="GJS69"/>
      <c r="GJT69"/>
      <c r="GJU69"/>
      <c r="GJV69"/>
      <c r="GJW69"/>
      <c r="GJX69"/>
      <c r="GJY69"/>
      <c r="GJZ69"/>
      <c r="GKA69"/>
      <c r="GKB69"/>
      <c r="GKC69"/>
      <c r="GKD69"/>
      <c r="GKE69"/>
      <c r="GKF69"/>
      <c r="GKG69"/>
      <c r="GKH69"/>
      <c r="GKI69"/>
      <c r="GKJ69"/>
      <c r="GKK69"/>
      <c r="GKL69"/>
      <c r="GKM69"/>
      <c r="GKN69"/>
      <c r="GKO69"/>
      <c r="GKP69"/>
      <c r="GKQ69"/>
      <c r="GKR69"/>
      <c r="GKS69"/>
      <c r="GKT69"/>
      <c r="GKU69"/>
      <c r="GKV69"/>
      <c r="GKW69"/>
      <c r="GKX69"/>
      <c r="GKY69"/>
      <c r="GKZ69"/>
      <c r="GLA69"/>
      <c r="GLB69"/>
      <c r="GLC69"/>
      <c r="GLD69"/>
      <c r="GLE69"/>
      <c r="GLF69"/>
      <c r="GLG69"/>
      <c r="GLH69"/>
      <c r="GLI69"/>
      <c r="GLJ69"/>
      <c r="GLK69"/>
      <c r="GLL69"/>
      <c r="GLM69"/>
      <c r="GLN69"/>
      <c r="GLO69"/>
      <c r="GLP69"/>
      <c r="GLQ69"/>
      <c r="GLR69"/>
      <c r="GLS69"/>
      <c r="GLT69"/>
      <c r="GLU69"/>
      <c r="GLV69"/>
      <c r="GLW69"/>
      <c r="GLX69"/>
      <c r="GLY69"/>
      <c r="GLZ69"/>
      <c r="GMA69"/>
      <c r="GMB69"/>
      <c r="GMC69"/>
      <c r="GMD69"/>
      <c r="GME69"/>
      <c r="GMF69"/>
      <c r="GMG69"/>
      <c r="GMH69"/>
      <c r="GMI69"/>
      <c r="GMJ69"/>
      <c r="GMK69"/>
      <c r="GML69"/>
      <c r="GMM69"/>
      <c r="GMN69"/>
      <c r="GMO69"/>
      <c r="GMP69"/>
      <c r="GMQ69"/>
      <c r="GMR69"/>
      <c r="GMS69"/>
      <c r="GMT69"/>
      <c r="GMU69"/>
      <c r="GMV69"/>
      <c r="GMW69"/>
      <c r="GMX69"/>
      <c r="GMY69"/>
      <c r="GMZ69"/>
      <c r="GNA69"/>
      <c r="GNB69"/>
      <c r="GNC69"/>
      <c r="GND69"/>
      <c r="GNE69"/>
      <c r="GNF69"/>
      <c r="GNG69"/>
      <c r="GNH69"/>
      <c r="GNI69"/>
      <c r="GNJ69"/>
      <c r="GNK69"/>
      <c r="GNL69"/>
      <c r="GNM69"/>
      <c r="GNN69"/>
      <c r="GNO69"/>
      <c r="GNP69"/>
      <c r="GNQ69"/>
      <c r="GNR69"/>
      <c r="GNS69"/>
      <c r="GNT69"/>
      <c r="GNU69"/>
      <c r="GNV69"/>
      <c r="GNW69"/>
      <c r="GNX69"/>
      <c r="GNY69"/>
      <c r="GNZ69"/>
      <c r="GOA69"/>
      <c r="GOB69"/>
      <c r="GOC69"/>
      <c r="GOD69"/>
      <c r="GOE69"/>
      <c r="GOF69"/>
      <c r="GOG69"/>
      <c r="GOH69"/>
      <c r="GOI69"/>
      <c r="GOJ69"/>
      <c r="GOK69"/>
      <c r="GOL69"/>
      <c r="GOM69"/>
      <c r="GON69"/>
      <c r="GOO69"/>
      <c r="GOP69"/>
      <c r="GOQ69"/>
      <c r="GOR69"/>
      <c r="GOS69"/>
      <c r="GOT69"/>
      <c r="GOU69"/>
      <c r="GOV69"/>
      <c r="GOW69"/>
      <c r="GOX69"/>
      <c r="GOY69"/>
      <c r="GOZ69"/>
      <c r="GPA69"/>
      <c r="GPB69"/>
      <c r="GPC69"/>
      <c r="GPD69"/>
      <c r="GPE69"/>
      <c r="GPF69"/>
      <c r="GPG69"/>
      <c r="GPH69"/>
      <c r="GPI69"/>
      <c r="GPJ69"/>
      <c r="GPK69"/>
      <c r="GPL69"/>
      <c r="GPM69"/>
      <c r="GPN69"/>
      <c r="GPO69"/>
      <c r="GPP69"/>
      <c r="GPQ69"/>
      <c r="GPR69"/>
      <c r="GPS69"/>
      <c r="GPT69"/>
      <c r="GPU69"/>
      <c r="GPV69"/>
      <c r="GPW69"/>
      <c r="GPX69"/>
      <c r="GPY69"/>
      <c r="GPZ69"/>
      <c r="GQA69"/>
      <c r="GQB69"/>
      <c r="GQC69"/>
      <c r="GQD69"/>
      <c r="GQE69"/>
      <c r="GQF69"/>
      <c r="GQG69"/>
      <c r="GQH69"/>
      <c r="GQI69"/>
      <c r="GQJ69"/>
      <c r="GQK69"/>
      <c r="GQL69"/>
      <c r="GQM69"/>
      <c r="GQN69"/>
      <c r="GQO69"/>
      <c r="GQP69"/>
      <c r="GQQ69"/>
      <c r="GQR69"/>
      <c r="GQS69"/>
      <c r="GQT69"/>
      <c r="GQU69"/>
      <c r="GQV69"/>
      <c r="GQW69"/>
      <c r="GQX69"/>
      <c r="GQY69"/>
      <c r="GQZ69"/>
      <c r="GRA69"/>
      <c r="GRB69"/>
      <c r="GRC69"/>
      <c r="GRD69"/>
      <c r="GRE69"/>
      <c r="GRF69"/>
      <c r="GRG69"/>
      <c r="GRH69"/>
      <c r="GRI69"/>
      <c r="GRJ69"/>
      <c r="GRK69"/>
      <c r="GRL69"/>
      <c r="GRM69"/>
      <c r="GRN69"/>
      <c r="GRO69"/>
      <c r="GRP69"/>
      <c r="GRQ69"/>
      <c r="GRR69"/>
      <c r="GRS69"/>
      <c r="GRT69"/>
      <c r="GRU69"/>
      <c r="GRV69"/>
      <c r="GRW69"/>
      <c r="GRX69"/>
      <c r="GRY69"/>
      <c r="GRZ69"/>
      <c r="GSA69"/>
      <c r="GSB69"/>
      <c r="GSC69"/>
      <c r="GSD69"/>
      <c r="GSE69"/>
      <c r="GSF69"/>
      <c r="GSG69"/>
      <c r="GSH69"/>
      <c r="GSI69"/>
      <c r="GSJ69"/>
      <c r="GSK69"/>
      <c r="GSL69"/>
      <c r="GSM69"/>
      <c r="GSN69"/>
      <c r="GSO69"/>
      <c r="GSP69"/>
      <c r="GSQ69"/>
      <c r="GSR69"/>
      <c r="GSS69"/>
      <c r="GST69"/>
      <c r="GSU69"/>
      <c r="GSV69"/>
      <c r="GSW69"/>
      <c r="GSX69"/>
      <c r="GSY69"/>
      <c r="GSZ69"/>
      <c r="GTA69"/>
      <c r="GTB69"/>
      <c r="GTC69"/>
      <c r="GTD69"/>
      <c r="GTE69"/>
      <c r="GTF69"/>
      <c r="GTG69"/>
      <c r="GTH69"/>
      <c r="GTI69"/>
      <c r="GTJ69"/>
      <c r="GTK69"/>
      <c r="GTL69"/>
      <c r="GTM69"/>
      <c r="GTN69"/>
      <c r="GTO69"/>
      <c r="GTP69"/>
      <c r="GTQ69"/>
      <c r="GTR69"/>
      <c r="GTS69"/>
      <c r="GTT69"/>
      <c r="GTU69"/>
      <c r="GTV69"/>
      <c r="GTW69"/>
      <c r="GTX69"/>
      <c r="GTY69"/>
      <c r="GTZ69"/>
      <c r="GUA69"/>
      <c r="GUB69"/>
      <c r="GUC69"/>
      <c r="GUD69"/>
      <c r="GUE69"/>
      <c r="GUF69"/>
      <c r="GUG69"/>
      <c r="GUH69"/>
      <c r="GUI69"/>
      <c r="GUJ69"/>
      <c r="GUK69"/>
      <c r="GUL69"/>
      <c r="GUM69"/>
      <c r="GUN69"/>
      <c r="GUO69"/>
      <c r="GUP69"/>
      <c r="GUQ69"/>
      <c r="GUR69"/>
      <c r="GUS69"/>
      <c r="GUT69"/>
      <c r="GUU69"/>
      <c r="GUV69"/>
      <c r="GUW69"/>
      <c r="GUX69"/>
      <c r="GUY69"/>
      <c r="GUZ69"/>
      <c r="GVA69"/>
      <c r="GVB69"/>
      <c r="GVC69"/>
      <c r="GVD69"/>
      <c r="GVE69"/>
      <c r="GVF69"/>
      <c r="GVG69"/>
      <c r="GVH69"/>
      <c r="GVI69"/>
      <c r="GVJ69"/>
      <c r="GVK69"/>
      <c r="GVL69"/>
      <c r="GVM69"/>
      <c r="GVN69"/>
      <c r="GVO69"/>
      <c r="GVP69"/>
      <c r="GVQ69"/>
      <c r="GVR69"/>
      <c r="GVS69"/>
      <c r="GVT69"/>
      <c r="GVU69"/>
      <c r="GVV69"/>
      <c r="GVW69"/>
      <c r="GVX69"/>
      <c r="GVY69"/>
      <c r="GVZ69"/>
      <c r="GWA69"/>
      <c r="GWB69"/>
      <c r="GWC69"/>
      <c r="GWD69"/>
      <c r="GWE69"/>
      <c r="GWF69"/>
      <c r="GWG69"/>
      <c r="GWH69"/>
      <c r="GWI69"/>
      <c r="GWJ69"/>
      <c r="GWK69"/>
      <c r="GWL69"/>
      <c r="GWM69"/>
      <c r="GWN69"/>
      <c r="GWO69"/>
      <c r="GWP69"/>
      <c r="GWQ69"/>
      <c r="GWR69"/>
      <c r="GWS69"/>
      <c r="GWT69"/>
      <c r="GWU69"/>
      <c r="GWV69"/>
      <c r="GWW69"/>
      <c r="GWX69"/>
      <c r="GWY69"/>
      <c r="GWZ69"/>
      <c r="GXA69"/>
      <c r="GXB69"/>
      <c r="GXC69"/>
      <c r="GXD69"/>
      <c r="GXE69"/>
      <c r="GXF69"/>
      <c r="GXG69"/>
      <c r="GXH69"/>
      <c r="GXI69"/>
      <c r="GXJ69"/>
      <c r="GXK69"/>
      <c r="GXL69"/>
      <c r="GXM69"/>
      <c r="GXN69"/>
      <c r="GXO69"/>
      <c r="GXP69"/>
      <c r="GXQ69"/>
      <c r="GXR69"/>
      <c r="GXS69"/>
      <c r="GXT69"/>
      <c r="GXU69"/>
      <c r="GXV69"/>
      <c r="GXW69"/>
      <c r="GXX69"/>
      <c r="GXY69"/>
      <c r="GXZ69"/>
      <c r="GYA69"/>
      <c r="GYB69"/>
      <c r="GYC69"/>
      <c r="GYD69"/>
      <c r="GYE69"/>
      <c r="GYF69"/>
      <c r="GYG69"/>
      <c r="GYH69"/>
      <c r="GYI69"/>
      <c r="GYJ69"/>
      <c r="GYK69"/>
      <c r="GYL69"/>
      <c r="GYM69"/>
      <c r="GYN69"/>
      <c r="GYO69"/>
      <c r="GYP69"/>
      <c r="GYQ69"/>
      <c r="GYR69"/>
      <c r="GYS69"/>
      <c r="GYT69"/>
      <c r="GYU69"/>
      <c r="GYV69"/>
      <c r="GYW69"/>
      <c r="GYX69"/>
      <c r="GYY69"/>
      <c r="GYZ69"/>
      <c r="GZA69"/>
      <c r="GZB69"/>
      <c r="GZC69"/>
      <c r="GZD69"/>
      <c r="GZE69"/>
      <c r="GZF69"/>
      <c r="GZG69"/>
      <c r="GZH69"/>
      <c r="GZI69"/>
      <c r="GZJ69"/>
      <c r="GZK69"/>
      <c r="GZL69"/>
      <c r="GZM69"/>
      <c r="GZN69"/>
      <c r="GZO69"/>
      <c r="GZP69"/>
      <c r="GZQ69"/>
      <c r="GZR69"/>
      <c r="GZS69"/>
      <c r="GZT69"/>
      <c r="GZU69"/>
      <c r="GZV69"/>
      <c r="GZW69"/>
      <c r="GZX69"/>
      <c r="GZY69"/>
      <c r="GZZ69"/>
      <c r="HAA69"/>
      <c r="HAB69"/>
      <c r="HAC69"/>
      <c r="HAD69"/>
      <c r="HAE69"/>
      <c r="HAF69"/>
      <c r="HAG69"/>
      <c r="HAH69"/>
      <c r="HAI69"/>
      <c r="HAJ69"/>
      <c r="HAK69"/>
      <c r="HAL69"/>
      <c r="HAM69"/>
      <c r="HAN69"/>
      <c r="HAO69"/>
      <c r="HAP69"/>
      <c r="HAQ69"/>
      <c r="HAR69"/>
      <c r="HAS69"/>
      <c r="HAT69"/>
      <c r="HAU69"/>
      <c r="HAV69"/>
      <c r="HAW69"/>
      <c r="HAX69"/>
      <c r="HAY69"/>
      <c r="HAZ69"/>
      <c r="HBA69"/>
      <c r="HBB69"/>
      <c r="HBC69"/>
      <c r="HBD69"/>
      <c r="HBE69"/>
      <c r="HBF69"/>
      <c r="HBG69"/>
      <c r="HBH69"/>
      <c r="HBI69"/>
      <c r="HBJ69"/>
      <c r="HBK69"/>
      <c r="HBL69"/>
      <c r="HBM69"/>
      <c r="HBN69"/>
      <c r="HBO69"/>
      <c r="HBP69"/>
      <c r="HBQ69"/>
      <c r="HBR69"/>
      <c r="HBS69"/>
      <c r="HBT69"/>
      <c r="HBU69"/>
      <c r="HBV69"/>
      <c r="HBW69"/>
      <c r="HBX69"/>
      <c r="HBY69"/>
      <c r="HBZ69"/>
      <c r="HCA69"/>
      <c r="HCB69"/>
      <c r="HCC69"/>
      <c r="HCD69"/>
      <c r="HCE69"/>
      <c r="HCF69"/>
      <c r="HCG69"/>
      <c r="HCH69"/>
      <c r="HCI69"/>
      <c r="HCJ69"/>
      <c r="HCK69"/>
      <c r="HCL69"/>
      <c r="HCM69"/>
      <c r="HCN69"/>
      <c r="HCO69"/>
      <c r="HCP69"/>
      <c r="HCQ69"/>
      <c r="HCR69"/>
      <c r="HCS69"/>
      <c r="HCT69"/>
      <c r="HCU69"/>
      <c r="HCV69"/>
      <c r="HCW69"/>
      <c r="HCX69"/>
      <c r="HCY69"/>
      <c r="HCZ69"/>
      <c r="HDA69"/>
      <c r="HDB69"/>
      <c r="HDC69"/>
      <c r="HDD69"/>
      <c r="HDE69"/>
      <c r="HDF69"/>
      <c r="HDG69"/>
      <c r="HDH69"/>
      <c r="HDI69"/>
      <c r="HDJ69"/>
      <c r="HDK69"/>
      <c r="HDL69"/>
      <c r="HDM69"/>
      <c r="HDN69"/>
      <c r="HDO69"/>
      <c r="HDP69"/>
      <c r="HDQ69"/>
      <c r="HDR69"/>
      <c r="HDS69"/>
      <c r="HDT69"/>
      <c r="HDU69"/>
      <c r="HDV69"/>
      <c r="HDW69"/>
      <c r="HDX69"/>
      <c r="HDY69"/>
      <c r="HDZ69"/>
      <c r="HEA69"/>
      <c r="HEB69"/>
      <c r="HEC69"/>
      <c r="HED69"/>
      <c r="HEE69"/>
      <c r="HEF69"/>
      <c r="HEG69"/>
      <c r="HEH69"/>
      <c r="HEI69"/>
      <c r="HEJ69"/>
      <c r="HEK69"/>
      <c r="HEL69"/>
      <c r="HEM69"/>
      <c r="HEN69"/>
      <c r="HEO69"/>
      <c r="HEP69"/>
      <c r="HEQ69"/>
      <c r="HER69"/>
      <c r="HES69"/>
      <c r="HET69"/>
      <c r="HEU69"/>
      <c r="HEV69"/>
      <c r="HEW69"/>
      <c r="HEX69"/>
      <c r="HEY69"/>
      <c r="HEZ69"/>
      <c r="HFA69"/>
      <c r="HFB69"/>
      <c r="HFC69"/>
      <c r="HFD69"/>
      <c r="HFE69"/>
      <c r="HFF69"/>
      <c r="HFG69"/>
      <c r="HFH69"/>
      <c r="HFI69"/>
      <c r="HFJ69"/>
      <c r="HFK69"/>
      <c r="HFL69"/>
      <c r="HFM69"/>
      <c r="HFN69"/>
      <c r="HFO69"/>
      <c r="HFP69"/>
      <c r="HFQ69"/>
      <c r="HFR69"/>
      <c r="HFS69"/>
      <c r="HFT69"/>
      <c r="HFU69"/>
      <c r="HFV69"/>
      <c r="HFW69"/>
      <c r="HFX69"/>
      <c r="HFY69"/>
      <c r="HFZ69"/>
      <c r="HGA69"/>
      <c r="HGB69"/>
      <c r="HGC69"/>
      <c r="HGD69"/>
      <c r="HGE69"/>
      <c r="HGF69"/>
      <c r="HGG69"/>
      <c r="HGH69"/>
      <c r="HGI69"/>
      <c r="HGJ69"/>
      <c r="HGK69"/>
      <c r="HGL69"/>
      <c r="HGM69"/>
      <c r="HGN69"/>
      <c r="HGO69"/>
      <c r="HGP69"/>
      <c r="HGQ69"/>
      <c r="HGR69"/>
      <c r="HGS69"/>
      <c r="HGT69"/>
      <c r="HGU69"/>
      <c r="HGV69"/>
      <c r="HGW69"/>
      <c r="HGX69"/>
      <c r="HGY69"/>
      <c r="HGZ69"/>
      <c r="HHA69"/>
      <c r="HHB69"/>
      <c r="HHC69"/>
      <c r="HHD69"/>
      <c r="HHE69"/>
      <c r="HHF69"/>
      <c r="HHG69"/>
      <c r="HHH69"/>
      <c r="HHI69"/>
      <c r="HHJ69"/>
      <c r="HHK69"/>
      <c r="HHL69"/>
      <c r="HHM69"/>
      <c r="HHN69"/>
      <c r="HHO69"/>
      <c r="HHP69"/>
      <c r="HHQ69"/>
      <c r="HHR69"/>
      <c r="HHS69"/>
      <c r="HHT69"/>
      <c r="HHU69"/>
      <c r="HHV69"/>
      <c r="HHW69"/>
      <c r="HHX69"/>
      <c r="HHY69"/>
      <c r="HHZ69"/>
      <c r="HIA69"/>
      <c r="HIB69"/>
      <c r="HIC69"/>
      <c r="HID69"/>
      <c r="HIE69"/>
      <c r="HIF69"/>
      <c r="HIG69"/>
      <c r="HIH69"/>
      <c r="HII69"/>
      <c r="HIJ69"/>
      <c r="HIK69"/>
      <c r="HIL69"/>
      <c r="HIM69"/>
      <c r="HIN69"/>
      <c r="HIO69"/>
      <c r="HIP69"/>
      <c r="HIQ69"/>
      <c r="HIR69"/>
      <c r="HIS69"/>
      <c r="HIT69"/>
      <c r="HIU69"/>
      <c r="HIV69"/>
      <c r="HIW69"/>
      <c r="HIX69"/>
      <c r="HIY69"/>
      <c r="HIZ69"/>
      <c r="HJA69"/>
      <c r="HJB69"/>
      <c r="HJC69"/>
      <c r="HJD69"/>
      <c r="HJE69"/>
      <c r="HJF69"/>
      <c r="HJG69"/>
      <c r="HJH69"/>
      <c r="HJI69"/>
      <c r="HJJ69"/>
      <c r="HJK69"/>
      <c r="HJL69"/>
      <c r="HJM69"/>
      <c r="HJN69"/>
      <c r="HJO69"/>
      <c r="HJP69"/>
      <c r="HJQ69"/>
      <c r="HJR69"/>
      <c r="HJS69"/>
      <c r="HJT69"/>
      <c r="HJU69"/>
      <c r="HJV69"/>
      <c r="HJW69"/>
      <c r="HJX69"/>
      <c r="HJY69"/>
      <c r="HJZ69"/>
      <c r="HKA69"/>
      <c r="HKB69"/>
      <c r="HKC69"/>
      <c r="HKD69"/>
      <c r="HKE69"/>
      <c r="HKF69"/>
      <c r="HKG69"/>
      <c r="HKH69"/>
      <c r="HKI69"/>
      <c r="HKJ69"/>
      <c r="HKK69"/>
      <c r="HKL69"/>
      <c r="HKM69"/>
      <c r="HKN69"/>
      <c r="HKO69"/>
      <c r="HKP69"/>
      <c r="HKQ69"/>
      <c r="HKR69"/>
      <c r="HKS69"/>
      <c r="HKT69"/>
      <c r="HKU69"/>
      <c r="HKV69"/>
      <c r="HKW69"/>
      <c r="HKX69"/>
      <c r="HKY69"/>
      <c r="HKZ69"/>
      <c r="HLA69"/>
      <c r="HLB69"/>
      <c r="HLC69"/>
      <c r="HLD69"/>
      <c r="HLE69"/>
      <c r="HLF69"/>
      <c r="HLG69"/>
      <c r="HLH69"/>
      <c r="HLI69"/>
      <c r="HLJ69"/>
      <c r="HLK69"/>
      <c r="HLL69"/>
      <c r="HLM69"/>
      <c r="HLN69"/>
      <c r="HLO69"/>
      <c r="HLP69"/>
      <c r="HLQ69"/>
      <c r="HLR69"/>
      <c r="HLS69"/>
      <c r="HLT69"/>
      <c r="HLU69"/>
      <c r="HLV69"/>
      <c r="HLW69"/>
      <c r="HLX69"/>
      <c r="HLY69"/>
      <c r="HLZ69"/>
      <c r="HMA69"/>
      <c r="HMB69"/>
      <c r="HMC69"/>
      <c r="HMD69"/>
      <c r="HME69"/>
      <c r="HMF69"/>
      <c r="HMG69"/>
      <c r="HMH69"/>
      <c r="HMI69"/>
      <c r="HMJ69"/>
      <c r="HMK69"/>
      <c r="HML69"/>
      <c r="HMM69"/>
      <c r="HMN69"/>
      <c r="HMO69"/>
      <c r="HMP69"/>
      <c r="HMQ69"/>
      <c r="HMR69"/>
      <c r="HMS69"/>
      <c r="HMT69"/>
      <c r="HMU69"/>
      <c r="HMV69"/>
      <c r="HMW69"/>
      <c r="HMX69"/>
      <c r="HMY69"/>
      <c r="HMZ69"/>
      <c r="HNA69"/>
      <c r="HNB69"/>
      <c r="HNC69"/>
      <c r="HND69"/>
      <c r="HNE69"/>
      <c r="HNF69"/>
      <c r="HNG69"/>
      <c r="HNH69"/>
      <c r="HNI69"/>
      <c r="HNJ69"/>
      <c r="HNK69"/>
      <c r="HNL69"/>
      <c r="HNM69"/>
      <c r="HNN69"/>
      <c r="HNO69"/>
      <c r="HNP69"/>
      <c r="HNQ69"/>
      <c r="HNR69"/>
      <c r="HNS69"/>
      <c r="HNT69"/>
      <c r="HNU69"/>
      <c r="HNV69"/>
      <c r="HNW69"/>
      <c r="HNX69"/>
      <c r="HNY69"/>
      <c r="HNZ69"/>
      <c r="HOA69"/>
      <c r="HOB69"/>
      <c r="HOC69"/>
      <c r="HOD69"/>
      <c r="HOE69"/>
      <c r="HOF69"/>
      <c r="HOG69"/>
      <c r="HOH69"/>
      <c r="HOI69"/>
      <c r="HOJ69"/>
      <c r="HOK69"/>
      <c r="HOL69"/>
      <c r="HOM69"/>
      <c r="HON69"/>
      <c r="HOO69"/>
      <c r="HOP69"/>
      <c r="HOQ69"/>
      <c r="HOR69"/>
      <c r="HOS69"/>
      <c r="HOT69"/>
      <c r="HOU69"/>
      <c r="HOV69"/>
      <c r="HOW69"/>
      <c r="HOX69"/>
      <c r="HOY69"/>
      <c r="HOZ69"/>
      <c r="HPA69"/>
      <c r="HPB69"/>
      <c r="HPC69"/>
      <c r="HPD69"/>
      <c r="HPE69"/>
      <c r="HPF69"/>
      <c r="HPG69"/>
      <c r="HPH69"/>
      <c r="HPI69"/>
      <c r="HPJ69"/>
      <c r="HPK69"/>
      <c r="HPL69"/>
      <c r="HPM69"/>
      <c r="HPN69"/>
      <c r="HPO69"/>
      <c r="HPP69"/>
      <c r="HPQ69"/>
      <c r="HPR69"/>
      <c r="HPS69"/>
      <c r="HPT69"/>
      <c r="HPU69"/>
      <c r="HPV69"/>
      <c r="HPW69"/>
      <c r="HPX69"/>
      <c r="HPY69"/>
      <c r="HPZ69"/>
      <c r="HQA69"/>
      <c r="HQB69"/>
      <c r="HQC69"/>
      <c r="HQD69"/>
      <c r="HQE69"/>
      <c r="HQF69"/>
      <c r="HQG69"/>
      <c r="HQH69"/>
      <c r="HQI69"/>
      <c r="HQJ69"/>
      <c r="HQK69"/>
      <c r="HQL69"/>
      <c r="HQM69"/>
      <c r="HQN69"/>
      <c r="HQO69"/>
      <c r="HQP69"/>
      <c r="HQQ69"/>
      <c r="HQR69"/>
      <c r="HQS69"/>
      <c r="HQT69"/>
      <c r="HQU69"/>
      <c r="HQV69"/>
      <c r="HQW69"/>
      <c r="HQX69"/>
      <c r="HQY69"/>
      <c r="HQZ69"/>
      <c r="HRA69"/>
      <c r="HRB69"/>
      <c r="HRC69"/>
      <c r="HRD69"/>
      <c r="HRE69"/>
      <c r="HRF69"/>
      <c r="HRG69"/>
      <c r="HRH69"/>
      <c r="HRI69"/>
      <c r="HRJ69"/>
      <c r="HRK69"/>
      <c r="HRL69"/>
      <c r="HRM69"/>
      <c r="HRN69"/>
      <c r="HRO69"/>
      <c r="HRP69"/>
      <c r="HRQ69"/>
      <c r="HRR69"/>
      <c r="HRS69"/>
      <c r="HRT69"/>
      <c r="HRU69"/>
      <c r="HRV69"/>
      <c r="HRW69"/>
      <c r="HRX69"/>
      <c r="HRY69"/>
      <c r="HRZ69"/>
      <c r="HSA69"/>
      <c r="HSB69"/>
      <c r="HSC69"/>
      <c r="HSD69"/>
      <c r="HSE69"/>
      <c r="HSF69"/>
      <c r="HSG69"/>
      <c r="HSH69"/>
      <c r="HSI69"/>
      <c r="HSJ69"/>
      <c r="HSK69"/>
      <c r="HSL69"/>
      <c r="HSM69"/>
      <c r="HSN69"/>
      <c r="HSO69"/>
      <c r="HSP69"/>
      <c r="HSQ69"/>
      <c r="HSR69"/>
      <c r="HSS69"/>
      <c r="HST69"/>
      <c r="HSU69"/>
      <c r="HSV69"/>
      <c r="HSW69"/>
      <c r="HSX69"/>
      <c r="HSY69"/>
      <c r="HSZ69"/>
      <c r="HTA69"/>
      <c r="HTB69"/>
      <c r="HTC69"/>
      <c r="HTD69"/>
      <c r="HTE69"/>
      <c r="HTF69"/>
      <c r="HTG69"/>
      <c r="HTH69"/>
      <c r="HTI69"/>
      <c r="HTJ69"/>
      <c r="HTK69"/>
      <c r="HTL69"/>
      <c r="HTM69"/>
      <c r="HTN69"/>
      <c r="HTO69"/>
      <c r="HTP69"/>
      <c r="HTQ69"/>
      <c r="HTR69"/>
      <c r="HTS69"/>
      <c r="HTT69"/>
      <c r="HTU69"/>
      <c r="HTV69"/>
      <c r="HTW69"/>
      <c r="HTX69"/>
      <c r="HTY69"/>
      <c r="HTZ69"/>
      <c r="HUA69"/>
      <c r="HUB69"/>
      <c r="HUC69"/>
      <c r="HUD69"/>
      <c r="HUE69"/>
      <c r="HUF69"/>
      <c r="HUG69"/>
      <c r="HUH69"/>
      <c r="HUI69"/>
      <c r="HUJ69"/>
      <c r="HUK69"/>
      <c r="HUL69"/>
      <c r="HUM69"/>
      <c r="HUN69"/>
      <c r="HUO69"/>
      <c r="HUP69"/>
      <c r="HUQ69"/>
      <c r="HUR69"/>
      <c r="HUS69"/>
      <c r="HUT69"/>
      <c r="HUU69"/>
      <c r="HUV69"/>
      <c r="HUW69"/>
      <c r="HUX69"/>
      <c r="HUY69"/>
      <c r="HUZ69"/>
      <c r="HVA69"/>
      <c r="HVB69"/>
      <c r="HVC69"/>
      <c r="HVD69"/>
      <c r="HVE69"/>
      <c r="HVF69"/>
      <c r="HVG69"/>
      <c r="HVH69"/>
      <c r="HVI69"/>
      <c r="HVJ69"/>
      <c r="HVK69"/>
      <c r="HVL69"/>
      <c r="HVM69"/>
      <c r="HVN69"/>
      <c r="HVO69"/>
      <c r="HVP69"/>
      <c r="HVQ69"/>
      <c r="HVR69"/>
      <c r="HVS69"/>
      <c r="HVT69"/>
      <c r="HVU69"/>
      <c r="HVV69"/>
      <c r="HVW69"/>
      <c r="HVX69"/>
      <c r="HVY69"/>
      <c r="HVZ69"/>
      <c r="HWA69"/>
      <c r="HWB69"/>
      <c r="HWC69"/>
      <c r="HWD69"/>
      <c r="HWE69"/>
      <c r="HWF69"/>
      <c r="HWG69"/>
      <c r="HWH69"/>
      <c r="HWI69"/>
      <c r="HWJ69"/>
      <c r="HWK69"/>
      <c r="HWL69"/>
      <c r="HWM69"/>
      <c r="HWN69"/>
      <c r="HWO69"/>
      <c r="HWP69"/>
      <c r="HWQ69"/>
      <c r="HWR69"/>
      <c r="HWS69"/>
      <c r="HWT69"/>
      <c r="HWU69"/>
      <c r="HWV69"/>
      <c r="HWW69"/>
      <c r="HWX69"/>
      <c r="HWY69"/>
      <c r="HWZ69"/>
      <c r="HXA69"/>
      <c r="HXB69"/>
      <c r="HXC69"/>
      <c r="HXD69"/>
      <c r="HXE69"/>
      <c r="HXF69"/>
      <c r="HXG69"/>
      <c r="HXH69"/>
      <c r="HXI69"/>
      <c r="HXJ69"/>
      <c r="HXK69"/>
      <c r="HXL69"/>
      <c r="HXM69"/>
      <c r="HXN69"/>
      <c r="HXO69"/>
      <c r="HXP69"/>
      <c r="HXQ69"/>
      <c r="HXR69"/>
      <c r="HXS69"/>
      <c r="HXT69"/>
      <c r="HXU69"/>
      <c r="HXV69"/>
      <c r="HXW69"/>
      <c r="HXX69"/>
      <c r="HXY69"/>
      <c r="HXZ69"/>
      <c r="HYA69"/>
      <c r="HYB69"/>
      <c r="HYC69"/>
      <c r="HYD69"/>
      <c r="HYE69"/>
      <c r="HYF69"/>
      <c r="HYG69"/>
      <c r="HYH69"/>
      <c r="HYI69"/>
      <c r="HYJ69"/>
      <c r="HYK69"/>
      <c r="HYL69"/>
      <c r="HYM69"/>
      <c r="HYN69"/>
      <c r="HYO69"/>
      <c r="HYP69"/>
      <c r="HYQ69"/>
      <c r="HYR69"/>
      <c r="HYS69"/>
      <c r="HYT69"/>
      <c r="HYU69"/>
      <c r="HYV69"/>
      <c r="HYW69"/>
      <c r="HYX69"/>
      <c r="HYY69"/>
      <c r="HYZ69"/>
      <c r="HZA69"/>
      <c r="HZB69"/>
      <c r="HZC69"/>
      <c r="HZD69"/>
      <c r="HZE69"/>
      <c r="HZF69"/>
      <c r="HZG69"/>
      <c r="HZH69"/>
      <c r="HZI69"/>
      <c r="HZJ69"/>
      <c r="HZK69"/>
      <c r="HZL69"/>
      <c r="HZM69"/>
      <c r="HZN69"/>
      <c r="HZO69"/>
      <c r="HZP69"/>
      <c r="HZQ69"/>
      <c r="HZR69"/>
      <c r="HZS69"/>
      <c r="HZT69"/>
      <c r="HZU69"/>
      <c r="HZV69"/>
      <c r="HZW69"/>
      <c r="HZX69"/>
      <c r="HZY69"/>
      <c r="HZZ69"/>
      <c r="IAA69"/>
      <c r="IAB69"/>
      <c r="IAC69"/>
      <c r="IAD69"/>
      <c r="IAE69"/>
      <c r="IAF69"/>
      <c r="IAG69"/>
      <c r="IAH69"/>
      <c r="IAI69"/>
      <c r="IAJ69"/>
      <c r="IAK69"/>
      <c r="IAL69"/>
      <c r="IAM69"/>
      <c r="IAN69"/>
      <c r="IAO69"/>
      <c r="IAP69"/>
      <c r="IAQ69"/>
      <c r="IAR69"/>
      <c r="IAS69"/>
      <c r="IAT69"/>
      <c r="IAU69"/>
      <c r="IAV69"/>
      <c r="IAW69"/>
      <c r="IAX69"/>
      <c r="IAY69"/>
      <c r="IAZ69"/>
      <c r="IBA69"/>
      <c r="IBB69"/>
      <c r="IBC69"/>
      <c r="IBD69"/>
      <c r="IBE69"/>
      <c r="IBF69"/>
      <c r="IBG69"/>
      <c r="IBH69"/>
      <c r="IBI69"/>
      <c r="IBJ69"/>
      <c r="IBK69"/>
      <c r="IBL69"/>
      <c r="IBM69"/>
      <c r="IBN69"/>
      <c r="IBO69"/>
      <c r="IBP69"/>
      <c r="IBQ69"/>
      <c r="IBR69"/>
      <c r="IBS69"/>
      <c r="IBT69"/>
      <c r="IBU69"/>
      <c r="IBV69"/>
      <c r="IBW69"/>
      <c r="IBX69"/>
      <c r="IBY69"/>
      <c r="IBZ69"/>
      <c r="ICA69"/>
      <c r="ICB69"/>
      <c r="ICC69"/>
      <c r="ICD69"/>
      <c r="ICE69"/>
      <c r="ICF69"/>
      <c r="ICG69"/>
      <c r="ICH69"/>
      <c r="ICI69"/>
      <c r="ICJ69"/>
      <c r="ICK69"/>
      <c r="ICL69"/>
      <c r="ICM69"/>
      <c r="ICN69"/>
      <c r="ICO69"/>
      <c r="ICP69"/>
      <c r="ICQ69"/>
      <c r="ICR69"/>
      <c r="ICS69"/>
      <c r="ICT69"/>
      <c r="ICU69"/>
      <c r="ICV69"/>
      <c r="ICW69"/>
      <c r="ICX69"/>
      <c r="ICY69"/>
      <c r="ICZ69"/>
      <c r="IDA69"/>
      <c r="IDB69"/>
      <c r="IDC69"/>
      <c r="IDD69"/>
      <c r="IDE69"/>
      <c r="IDF69"/>
      <c r="IDG69"/>
      <c r="IDH69"/>
      <c r="IDI69"/>
      <c r="IDJ69"/>
      <c r="IDK69"/>
      <c r="IDL69"/>
      <c r="IDM69"/>
      <c r="IDN69"/>
      <c r="IDO69"/>
      <c r="IDP69"/>
      <c r="IDQ69"/>
      <c r="IDR69"/>
      <c r="IDS69"/>
      <c r="IDT69"/>
      <c r="IDU69"/>
      <c r="IDV69"/>
      <c r="IDW69"/>
      <c r="IDX69"/>
      <c r="IDY69"/>
      <c r="IDZ69"/>
      <c r="IEA69"/>
      <c r="IEB69"/>
      <c r="IEC69"/>
      <c r="IED69"/>
      <c r="IEE69"/>
      <c r="IEF69"/>
      <c r="IEG69"/>
      <c r="IEH69"/>
      <c r="IEI69"/>
      <c r="IEJ69"/>
      <c r="IEK69"/>
      <c r="IEL69"/>
      <c r="IEM69"/>
      <c r="IEN69"/>
      <c r="IEO69"/>
      <c r="IEP69"/>
      <c r="IEQ69"/>
      <c r="IER69"/>
      <c r="IES69"/>
      <c r="IET69"/>
      <c r="IEU69"/>
      <c r="IEV69"/>
      <c r="IEW69"/>
      <c r="IEX69"/>
      <c r="IEY69"/>
      <c r="IEZ69"/>
      <c r="IFA69"/>
      <c r="IFB69"/>
      <c r="IFC69"/>
      <c r="IFD69"/>
      <c r="IFE69"/>
      <c r="IFF69"/>
      <c r="IFG69"/>
      <c r="IFH69"/>
      <c r="IFI69"/>
      <c r="IFJ69"/>
      <c r="IFK69"/>
      <c r="IFL69"/>
      <c r="IFM69"/>
      <c r="IFN69"/>
      <c r="IFO69"/>
      <c r="IFP69"/>
      <c r="IFQ69"/>
      <c r="IFR69"/>
      <c r="IFS69"/>
      <c r="IFT69"/>
      <c r="IFU69"/>
      <c r="IFV69"/>
      <c r="IFW69"/>
      <c r="IFX69"/>
      <c r="IFY69"/>
      <c r="IFZ69"/>
      <c r="IGA69"/>
      <c r="IGB69"/>
      <c r="IGC69"/>
      <c r="IGD69"/>
      <c r="IGE69"/>
      <c r="IGF69"/>
      <c r="IGG69"/>
      <c r="IGH69"/>
      <c r="IGI69"/>
      <c r="IGJ69"/>
      <c r="IGK69"/>
      <c r="IGL69"/>
      <c r="IGM69"/>
      <c r="IGN69"/>
      <c r="IGO69"/>
      <c r="IGP69"/>
      <c r="IGQ69"/>
      <c r="IGR69"/>
      <c r="IGS69"/>
      <c r="IGT69"/>
      <c r="IGU69"/>
      <c r="IGV69"/>
      <c r="IGW69"/>
      <c r="IGX69"/>
      <c r="IGY69"/>
      <c r="IGZ69"/>
      <c r="IHA69"/>
      <c r="IHB69"/>
      <c r="IHC69"/>
      <c r="IHD69"/>
      <c r="IHE69"/>
      <c r="IHF69"/>
      <c r="IHG69"/>
      <c r="IHH69"/>
      <c r="IHI69"/>
      <c r="IHJ69"/>
      <c r="IHK69"/>
      <c r="IHL69"/>
      <c r="IHM69"/>
      <c r="IHN69"/>
      <c r="IHO69"/>
      <c r="IHP69"/>
      <c r="IHQ69"/>
      <c r="IHR69"/>
      <c r="IHS69"/>
      <c r="IHT69"/>
      <c r="IHU69"/>
      <c r="IHV69"/>
      <c r="IHW69"/>
      <c r="IHX69"/>
      <c r="IHY69"/>
      <c r="IHZ69"/>
      <c r="IIA69"/>
      <c r="IIB69"/>
      <c r="IIC69"/>
      <c r="IID69"/>
      <c r="IIE69"/>
      <c r="IIF69"/>
      <c r="IIG69"/>
      <c r="IIH69"/>
      <c r="III69"/>
      <c r="IIJ69"/>
      <c r="IIK69"/>
      <c r="IIL69"/>
      <c r="IIM69"/>
      <c r="IIN69"/>
      <c r="IIO69"/>
      <c r="IIP69"/>
      <c r="IIQ69"/>
      <c r="IIR69"/>
      <c r="IIS69"/>
      <c r="IIT69"/>
      <c r="IIU69"/>
      <c r="IIV69"/>
      <c r="IIW69"/>
      <c r="IIX69"/>
      <c r="IIY69"/>
      <c r="IIZ69"/>
      <c r="IJA69"/>
      <c r="IJB69"/>
      <c r="IJC69"/>
      <c r="IJD69"/>
      <c r="IJE69"/>
      <c r="IJF69"/>
      <c r="IJG69"/>
      <c r="IJH69"/>
      <c r="IJI69"/>
      <c r="IJJ69"/>
      <c r="IJK69"/>
      <c r="IJL69"/>
      <c r="IJM69"/>
      <c r="IJN69"/>
      <c r="IJO69"/>
      <c r="IJP69"/>
      <c r="IJQ69"/>
      <c r="IJR69"/>
      <c r="IJS69"/>
      <c r="IJT69"/>
      <c r="IJU69"/>
      <c r="IJV69"/>
      <c r="IJW69"/>
      <c r="IJX69"/>
      <c r="IJY69"/>
      <c r="IJZ69"/>
      <c r="IKA69"/>
      <c r="IKB69"/>
      <c r="IKC69"/>
      <c r="IKD69"/>
      <c r="IKE69"/>
      <c r="IKF69"/>
      <c r="IKG69"/>
      <c r="IKH69"/>
      <c r="IKI69"/>
      <c r="IKJ69"/>
      <c r="IKK69"/>
      <c r="IKL69"/>
      <c r="IKM69"/>
      <c r="IKN69"/>
      <c r="IKO69"/>
      <c r="IKP69"/>
      <c r="IKQ69"/>
      <c r="IKR69"/>
      <c r="IKS69"/>
      <c r="IKT69"/>
      <c r="IKU69"/>
      <c r="IKV69"/>
      <c r="IKW69"/>
      <c r="IKX69"/>
      <c r="IKY69"/>
      <c r="IKZ69"/>
      <c r="ILA69"/>
      <c r="ILB69"/>
      <c r="ILC69"/>
      <c r="ILD69"/>
      <c r="ILE69"/>
      <c r="ILF69"/>
      <c r="ILG69"/>
      <c r="ILH69"/>
      <c r="ILI69"/>
      <c r="ILJ69"/>
      <c r="ILK69"/>
      <c r="ILL69"/>
      <c r="ILM69"/>
      <c r="ILN69"/>
      <c r="ILO69"/>
      <c r="ILP69"/>
      <c r="ILQ69"/>
      <c r="ILR69"/>
      <c r="ILS69"/>
      <c r="ILT69"/>
      <c r="ILU69"/>
      <c r="ILV69"/>
      <c r="ILW69"/>
      <c r="ILX69"/>
      <c r="ILY69"/>
      <c r="ILZ69"/>
      <c r="IMA69"/>
      <c r="IMB69"/>
      <c r="IMC69"/>
      <c r="IMD69"/>
      <c r="IME69"/>
      <c r="IMF69"/>
      <c r="IMG69"/>
      <c r="IMH69"/>
      <c r="IMI69"/>
      <c r="IMJ69"/>
      <c r="IMK69"/>
      <c r="IML69"/>
      <c r="IMM69"/>
      <c r="IMN69"/>
      <c r="IMO69"/>
      <c r="IMP69"/>
      <c r="IMQ69"/>
      <c r="IMR69"/>
      <c r="IMS69"/>
      <c r="IMT69"/>
      <c r="IMU69"/>
      <c r="IMV69"/>
      <c r="IMW69"/>
      <c r="IMX69"/>
      <c r="IMY69"/>
      <c r="IMZ69"/>
      <c r="INA69"/>
      <c r="INB69"/>
      <c r="INC69"/>
      <c r="IND69"/>
      <c r="INE69"/>
      <c r="INF69"/>
      <c r="ING69"/>
      <c r="INH69"/>
      <c r="INI69"/>
      <c r="INJ69"/>
      <c r="INK69"/>
      <c r="INL69"/>
      <c r="INM69"/>
      <c r="INN69"/>
      <c r="INO69"/>
      <c r="INP69"/>
      <c r="INQ69"/>
      <c r="INR69"/>
      <c r="INS69"/>
      <c r="INT69"/>
      <c r="INU69"/>
      <c r="INV69"/>
      <c r="INW69"/>
      <c r="INX69"/>
      <c r="INY69"/>
      <c r="INZ69"/>
      <c r="IOA69"/>
      <c r="IOB69"/>
      <c r="IOC69"/>
      <c r="IOD69"/>
      <c r="IOE69"/>
      <c r="IOF69"/>
      <c r="IOG69"/>
      <c r="IOH69"/>
      <c r="IOI69"/>
      <c r="IOJ69"/>
      <c r="IOK69"/>
      <c r="IOL69"/>
      <c r="IOM69"/>
      <c r="ION69"/>
      <c r="IOO69"/>
      <c r="IOP69"/>
      <c r="IOQ69"/>
      <c r="IOR69"/>
      <c r="IOS69"/>
      <c r="IOT69"/>
      <c r="IOU69"/>
      <c r="IOV69"/>
      <c r="IOW69"/>
      <c r="IOX69"/>
      <c r="IOY69"/>
      <c r="IOZ69"/>
      <c r="IPA69"/>
      <c r="IPB69"/>
      <c r="IPC69"/>
      <c r="IPD69"/>
      <c r="IPE69"/>
      <c r="IPF69"/>
      <c r="IPG69"/>
      <c r="IPH69"/>
      <c r="IPI69"/>
      <c r="IPJ69"/>
      <c r="IPK69"/>
      <c r="IPL69"/>
      <c r="IPM69"/>
      <c r="IPN69"/>
      <c r="IPO69"/>
      <c r="IPP69"/>
      <c r="IPQ69"/>
      <c r="IPR69"/>
      <c r="IPS69"/>
      <c r="IPT69"/>
      <c r="IPU69"/>
      <c r="IPV69"/>
      <c r="IPW69"/>
      <c r="IPX69"/>
      <c r="IPY69"/>
      <c r="IPZ69"/>
      <c r="IQA69"/>
      <c r="IQB69"/>
      <c r="IQC69"/>
      <c r="IQD69"/>
      <c r="IQE69"/>
      <c r="IQF69"/>
      <c r="IQG69"/>
      <c r="IQH69"/>
      <c r="IQI69"/>
      <c r="IQJ69"/>
      <c r="IQK69"/>
      <c r="IQL69"/>
      <c r="IQM69"/>
      <c r="IQN69"/>
      <c r="IQO69"/>
      <c r="IQP69"/>
      <c r="IQQ69"/>
      <c r="IQR69"/>
      <c r="IQS69"/>
      <c r="IQT69"/>
      <c r="IQU69"/>
      <c r="IQV69"/>
      <c r="IQW69"/>
      <c r="IQX69"/>
      <c r="IQY69"/>
      <c r="IQZ69"/>
      <c r="IRA69"/>
      <c r="IRB69"/>
      <c r="IRC69"/>
      <c r="IRD69"/>
      <c r="IRE69"/>
      <c r="IRF69"/>
      <c r="IRG69"/>
      <c r="IRH69"/>
      <c r="IRI69"/>
      <c r="IRJ69"/>
      <c r="IRK69"/>
      <c r="IRL69"/>
      <c r="IRM69"/>
      <c r="IRN69"/>
      <c r="IRO69"/>
      <c r="IRP69"/>
      <c r="IRQ69"/>
      <c r="IRR69"/>
      <c r="IRS69"/>
      <c r="IRT69"/>
      <c r="IRU69"/>
      <c r="IRV69"/>
      <c r="IRW69"/>
      <c r="IRX69"/>
      <c r="IRY69"/>
      <c r="IRZ69"/>
      <c r="ISA69"/>
      <c r="ISB69"/>
      <c r="ISC69"/>
      <c r="ISD69"/>
      <c r="ISE69"/>
      <c r="ISF69"/>
      <c r="ISG69"/>
      <c r="ISH69"/>
      <c r="ISI69"/>
      <c r="ISJ69"/>
      <c r="ISK69"/>
      <c r="ISL69"/>
      <c r="ISM69"/>
      <c r="ISN69"/>
      <c r="ISO69"/>
      <c r="ISP69"/>
      <c r="ISQ69"/>
      <c r="ISR69"/>
      <c r="ISS69"/>
      <c r="IST69"/>
      <c r="ISU69"/>
      <c r="ISV69"/>
      <c r="ISW69"/>
      <c r="ISX69"/>
      <c r="ISY69"/>
      <c r="ISZ69"/>
      <c r="ITA69"/>
      <c r="ITB69"/>
      <c r="ITC69"/>
      <c r="ITD69"/>
      <c r="ITE69"/>
      <c r="ITF69"/>
      <c r="ITG69"/>
      <c r="ITH69"/>
      <c r="ITI69"/>
      <c r="ITJ69"/>
      <c r="ITK69"/>
      <c r="ITL69"/>
      <c r="ITM69"/>
      <c r="ITN69"/>
      <c r="ITO69"/>
      <c r="ITP69"/>
      <c r="ITQ69"/>
      <c r="ITR69"/>
      <c r="ITS69"/>
      <c r="ITT69"/>
      <c r="ITU69"/>
      <c r="ITV69"/>
      <c r="ITW69"/>
      <c r="ITX69"/>
      <c r="ITY69"/>
      <c r="ITZ69"/>
      <c r="IUA69"/>
      <c r="IUB69"/>
      <c r="IUC69"/>
      <c r="IUD69"/>
      <c r="IUE69"/>
      <c r="IUF69"/>
      <c r="IUG69"/>
      <c r="IUH69"/>
      <c r="IUI69"/>
      <c r="IUJ69"/>
      <c r="IUK69"/>
      <c r="IUL69"/>
      <c r="IUM69"/>
      <c r="IUN69"/>
      <c r="IUO69"/>
      <c r="IUP69"/>
      <c r="IUQ69"/>
      <c r="IUR69"/>
      <c r="IUS69"/>
      <c r="IUT69"/>
      <c r="IUU69"/>
      <c r="IUV69"/>
      <c r="IUW69"/>
      <c r="IUX69"/>
      <c r="IUY69"/>
      <c r="IUZ69"/>
      <c r="IVA69"/>
      <c r="IVB69"/>
      <c r="IVC69"/>
      <c r="IVD69"/>
      <c r="IVE69"/>
      <c r="IVF69"/>
      <c r="IVG69"/>
      <c r="IVH69"/>
      <c r="IVI69"/>
      <c r="IVJ69"/>
      <c r="IVK69"/>
      <c r="IVL69"/>
      <c r="IVM69"/>
      <c r="IVN69"/>
      <c r="IVO69"/>
      <c r="IVP69"/>
      <c r="IVQ69"/>
      <c r="IVR69"/>
      <c r="IVS69"/>
      <c r="IVT69"/>
      <c r="IVU69"/>
      <c r="IVV69"/>
      <c r="IVW69"/>
      <c r="IVX69"/>
      <c r="IVY69"/>
      <c r="IVZ69"/>
      <c r="IWA69"/>
      <c r="IWB69"/>
      <c r="IWC69"/>
      <c r="IWD69"/>
      <c r="IWE69"/>
      <c r="IWF69"/>
      <c r="IWG69"/>
      <c r="IWH69"/>
      <c r="IWI69"/>
      <c r="IWJ69"/>
      <c r="IWK69"/>
      <c r="IWL69"/>
      <c r="IWM69"/>
      <c r="IWN69"/>
      <c r="IWO69"/>
      <c r="IWP69"/>
      <c r="IWQ69"/>
      <c r="IWR69"/>
      <c r="IWS69"/>
      <c r="IWT69"/>
      <c r="IWU69"/>
      <c r="IWV69"/>
      <c r="IWW69"/>
      <c r="IWX69"/>
      <c r="IWY69"/>
      <c r="IWZ69"/>
      <c r="IXA69"/>
      <c r="IXB69"/>
      <c r="IXC69"/>
      <c r="IXD69"/>
      <c r="IXE69"/>
      <c r="IXF69"/>
      <c r="IXG69"/>
      <c r="IXH69"/>
      <c r="IXI69"/>
      <c r="IXJ69"/>
      <c r="IXK69"/>
      <c r="IXL69"/>
      <c r="IXM69"/>
      <c r="IXN69"/>
      <c r="IXO69"/>
      <c r="IXP69"/>
      <c r="IXQ69"/>
      <c r="IXR69"/>
      <c r="IXS69"/>
      <c r="IXT69"/>
      <c r="IXU69"/>
      <c r="IXV69"/>
      <c r="IXW69"/>
      <c r="IXX69"/>
      <c r="IXY69"/>
      <c r="IXZ69"/>
      <c r="IYA69"/>
      <c r="IYB69"/>
      <c r="IYC69"/>
      <c r="IYD69"/>
      <c r="IYE69"/>
      <c r="IYF69"/>
      <c r="IYG69"/>
      <c r="IYH69"/>
      <c r="IYI69"/>
      <c r="IYJ69"/>
      <c r="IYK69"/>
      <c r="IYL69"/>
      <c r="IYM69"/>
      <c r="IYN69"/>
      <c r="IYO69"/>
      <c r="IYP69"/>
      <c r="IYQ69"/>
      <c r="IYR69"/>
      <c r="IYS69"/>
      <c r="IYT69"/>
      <c r="IYU69"/>
      <c r="IYV69"/>
      <c r="IYW69"/>
      <c r="IYX69"/>
      <c r="IYY69"/>
      <c r="IYZ69"/>
      <c r="IZA69"/>
      <c r="IZB69"/>
      <c r="IZC69"/>
      <c r="IZD69"/>
      <c r="IZE69"/>
      <c r="IZF69"/>
      <c r="IZG69"/>
      <c r="IZH69"/>
      <c r="IZI69"/>
      <c r="IZJ69"/>
      <c r="IZK69"/>
      <c r="IZL69"/>
      <c r="IZM69"/>
      <c r="IZN69"/>
      <c r="IZO69"/>
      <c r="IZP69"/>
      <c r="IZQ69"/>
      <c r="IZR69"/>
      <c r="IZS69"/>
      <c r="IZT69"/>
      <c r="IZU69"/>
      <c r="IZV69"/>
      <c r="IZW69"/>
      <c r="IZX69"/>
      <c r="IZY69"/>
      <c r="IZZ69"/>
      <c r="JAA69"/>
      <c r="JAB69"/>
      <c r="JAC69"/>
      <c r="JAD69"/>
      <c r="JAE69"/>
      <c r="JAF69"/>
      <c r="JAG69"/>
      <c r="JAH69"/>
      <c r="JAI69"/>
      <c r="JAJ69"/>
      <c r="JAK69"/>
      <c r="JAL69"/>
      <c r="JAM69"/>
      <c r="JAN69"/>
      <c r="JAO69"/>
      <c r="JAP69"/>
      <c r="JAQ69"/>
      <c r="JAR69"/>
      <c r="JAS69"/>
      <c r="JAT69"/>
      <c r="JAU69"/>
      <c r="JAV69"/>
      <c r="JAW69"/>
      <c r="JAX69"/>
      <c r="JAY69"/>
      <c r="JAZ69"/>
      <c r="JBA69"/>
      <c r="JBB69"/>
      <c r="JBC69"/>
      <c r="JBD69"/>
      <c r="JBE69"/>
      <c r="JBF69"/>
      <c r="JBG69"/>
      <c r="JBH69"/>
      <c r="JBI69"/>
      <c r="JBJ69"/>
      <c r="JBK69"/>
      <c r="JBL69"/>
      <c r="JBM69"/>
      <c r="JBN69"/>
      <c r="JBO69"/>
      <c r="JBP69"/>
      <c r="JBQ69"/>
      <c r="JBR69"/>
      <c r="JBS69"/>
      <c r="JBT69"/>
      <c r="JBU69"/>
      <c r="JBV69"/>
      <c r="JBW69"/>
      <c r="JBX69"/>
      <c r="JBY69"/>
      <c r="JBZ69"/>
      <c r="JCA69"/>
      <c r="JCB69"/>
      <c r="JCC69"/>
      <c r="JCD69"/>
      <c r="JCE69"/>
      <c r="JCF69"/>
      <c r="JCG69"/>
      <c r="JCH69"/>
      <c r="JCI69"/>
      <c r="JCJ69"/>
      <c r="JCK69"/>
      <c r="JCL69"/>
      <c r="JCM69"/>
      <c r="JCN69"/>
      <c r="JCO69"/>
      <c r="JCP69"/>
      <c r="JCQ69"/>
      <c r="JCR69"/>
      <c r="JCS69"/>
      <c r="JCT69"/>
      <c r="JCU69"/>
      <c r="JCV69"/>
      <c r="JCW69"/>
      <c r="JCX69"/>
      <c r="JCY69"/>
      <c r="JCZ69"/>
      <c r="JDA69"/>
      <c r="JDB69"/>
      <c r="JDC69"/>
      <c r="JDD69"/>
      <c r="JDE69"/>
      <c r="JDF69"/>
      <c r="JDG69"/>
      <c r="JDH69"/>
      <c r="JDI69"/>
      <c r="JDJ69"/>
      <c r="JDK69"/>
      <c r="JDL69"/>
      <c r="JDM69"/>
      <c r="JDN69"/>
      <c r="JDO69"/>
      <c r="JDP69"/>
      <c r="JDQ69"/>
      <c r="JDR69"/>
      <c r="JDS69"/>
      <c r="JDT69"/>
      <c r="JDU69"/>
      <c r="JDV69"/>
      <c r="JDW69"/>
      <c r="JDX69"/>
      <c r="JDY69"/>
      <c r="JDZ69"/>
      <c r="JEA69"/>
      <c r="JEB69"/>
      <c r="JEC69"/>
      <c r="JED69"/>
      <c r="JEE69"/>
      <c r="JEF69"/>
      <c r="JEG69"/>
      <c r="JEH69"/>
      <c r="JEI69"/>
      <c r="JEJ69"/>
      <c r="JEK69"/>
      <c r="JEL69"/>
      <c r="JEM69"/>
      <c r="JEN69"/>
      <c r="JEO69"/>
      <c r="JEP69"/>
      <c r="JEQ69"/>
      <c r="JER69"/>
      <c r="JES69"/>
      <c r="JET69"/>
      <c r="JEU69"/>
      <c r="JEV69"/>
      <c r="JEW69"/>
      <c r="JEX69"/>
      <c r="JEY69"/>
      <c r="JEZ69"/>
      <c r="JFA69"/>
      <c r="JFB69"/>
      <c r="JFC69"/>
      <c r="JFD69"/>
      <c r="JFE69"/>
      <c r="JFF69"/>
      <c r="JFG69"/>
      <c r="JFH69"/>
      <c r="JFI69"/>
      <c r="JFJ69"/>
      <c r="JFK69"/>
      <c r="JFL69"/>
      <c r="JFM69"/>
      <c r="JFN69"/>
      <c r="JFO69"/>
      <c r="JFP69"/>
      <c r="JFQ69"/>
      <c r="JFR69"/>
      <c r="JFS69"/>
      <c r="JFT69"/>
      <c r="JFU69"/>
      <c r="JFV69"/>
      <c r="JFW69"/>
      <c r="JFX69"/>
      <c r="JFY69"/>
      <c r="JFZ69"/>
      <c r="JGA69"/>
      <c r="JGB69"/>
      <c r="JGC69"/>
      <c r="JGD69"/>
      <c r="JGE69"/>
      <c r="JGF69"/>
      <c r="JGG69"/>
      <c r="JGH69"/>
      <c r="JGI69"/>
      <c r="JGJ69"/>
      <c r="JGK69"/>
      <c r="JGL69"/>
      <c r="JGM69"/>
      <c r="JGN69"/>
      <c r="JGO69"/>
      <c r="JGP69"/>
      <c r="JGQ69"/>
      <c r="JGR69"/>
      <c r="JGS69"/>
      <c r="JGT69"/>
      <c r="JGU69"/>
      <c r="JGV69"/>
      <c r="JGW69"/>
      <c r="JGX69"/>
      <c r="JGY69"/>
      <c r="JGZ69"/>
      <c r="JHA69"/>
      <c r="JHB69"/>
      <c r="JHC69"/>
      <c r="JHD69"/>
      <c r="JHE69"/>
      <c r="JHF69"/>
      <c r="JHG69"/>
      <c r="JHH69"/>
      <c r="JHI69"/>
      <c r="JHJ69"/>
      <c r="JHK69"/>
      <c r="JHL69"/>
      <c r="JHM69"/>
      <c r="JHN69"/>
      <c r="JHO69"/>
      <c r="JHP69"/>
      <c r="JHQ69"/>
      <c r="JHR69"/>
      <c r="JHS69"/>
      <c r="JHT69"/>
      <c r="JHU69"/>
      <c r="JHV69"/>
      <c r="JHW69"/>
      <c r="JHX69"/>
      <c r="JHY69"/>
      <c r="JHZ69"/>
      <c r="JIA69"/>
      <c r="JIB69"/>
      <c r="JIC69"/>
      <c r="JID69"/>
      <c r="JIE69"/>
      <c r="JIF69"/>
      <c r="JIG69"/>
      <c r="JIH69"/>
      <c r="JII69"/>
      <c r="JIJ69"/>
      <c r="JIK69"/>
      <c r="JIL69"/>
      <c r="JIM69"/>
      <c r="JIN69"/>
      <c r="JIO69"/>
      <c r="JIP69"/>
      <c r="JIQ69"/>
      <c r="JIR69"/>
      <c r="JIS69"/>
      <c r="JIT69"/>
      <c r="JIU69"/>
      <c r="JIV69"/>
      <c r="JIW69"/>
      <c r="JIX69"/>
      <c r="JIY69"/>
      <c r="JIZ69"/>
      <c r="JJA69"/>
      <c r="JJB69"/>
      <c r="JJC69"/>
      <c r="JJD69"/>
      <c r="JJE69"/>
      <c r="JJF69"/>
      <c r="JJG69"/>
      <c r="JJH69"/>
      <c r="JJI69"/>
      <c r="JJJ69"/>
      <c r="JJK69"/>
      <c r="JJL69"/>
      <c r="JJM69"/>
      <c r="JJN69"/>
      <c r="JJO69"/>
      <c r="JJP69"/>
      <c r="JJQ69"/>
      <c r="JJR69"/>
      <c r="JJS69"/>
      <c r="JJT69"/>
      <c r="JJU69"/>
      <c r="JJV69"/>
      <c r="JJW69"/>
      <c r="JJX69"/>
      <c r="JJY69"/>
      <c r="JJZ69"/>
      <c r="JKA69"/>
      <c r="JKB69"/>
      <c r="JKC69"/>
      <c r="JKD69"/>
      <c r="JKE69"/>
      <c r="JKF69"/>
      <c r="JKG69"/>
      <c r="JKH69"/>
      <c r="JKI69"/>
      <c r="JKJ69"/>
      <c r="JKK69"/>
      <c r="JKL69"/>
      <c r="JKM69"/>
      <c r="JKN69"/>
      <c r="JKO69"/>
      <c r="JKP69"/>
      <c r="JKQ69"/>
      <c r="JKR69"/>
      <c r="JKS69"/>
      <c r="JKT69"/>
      <c r="JKU69"/>
      <c r="JKV69"/>
      <c r="JKW69"/>
      <c r="JKX69"/>
      <c r="JKY69"/>
      <c r="JKZ69"/>
      <c r="JLA69"/>
      <c r="JLB69"/>
      <c r="JLC69"/>
      <c r="JLD69"/>
      <c r="JLE69"/>
      <c r="JLF69"/>
      <c r="JLG69"/>
      <c r="JLH69"/>
      <c r="JLI69"/>
      <c r="JLJ69"/>
      <c r="JLK69"/>
      <c r="JLL69"/>
      <c r="JLM69"/>
      <c r="JLN69"/>
      <c r="JLO69"/>
      <c r="JLP69"/>
      <c r="JLQ69"/>
      <c r="JLR69"/>
      <c r="JLS69"/>
      <c r="JLT69"/>
      <c r="JLU69"/>
      <c r="JLV69"/>
      <c r="JLW69"/>
      <c r="JLX69"/>
      <c r="JLY69"/>
      <c r="JLZ69"/>
      <c r="JMA69"/>
      <c r="JMB69"/>
      <c r="JMC69"/>
      <c r="JMD69"/>
      <c r="JME69"/>
      <c r="JMF69"/>
      <c r="JMG69"/>
      <c r="JMH69"/>
      <c r="JMI69"/>
      <c r="JMJ69"/>
      <c r="JMK69"/>
      <c r="JML69"/>
      <c r="JMM69"/>
      <c r="JMN69"/>
      <c r="JMO69"/>
      <c r="JMP69"/>
      <c r="JMQ69"/>
      <c r="JMR69"/>
      <c r="JMS69"/>
      <c r="JMT69"/>
      <c r="JMU69"/>
      <c r="JMV69"/>
      <c r="JMW69"/>
      <c r="JMX69"/>
      <c r="JMY69"/>
      <c r="JMZ69"/>
      <c r="JNA69"/>
      <c r="JNB69"/>
      <c r="JNC69"/>
      <c r="JND69"/>
      <c r="JNE69"/>
      <c r="JNF69"/>
      <c r="JNG69"/>
      <c r="JNH69"/>
      <c r="JNI69"/>
      <c r="JNJ69"/>
      <c r="JNK69"/>
      <c r="JNL69"/>
      <c r="JNM69"/>
      <c r="JNN69"/>
      <c r="JNO69"/>
      <c r="JNP69"/>
      <c r="JNQ69"/>
      <c r="JNR69"/>
      <c r="JNS69"/>
      <c r="JNT69"/>
      <c r="JNU69"/>
      <c r="JNV69"/>
      <c r="JNW69"/>
      <c r="JNX69"/>
      <c r="JNY69"/>
      <c r="JNZ69"/>
      <c r="JOA69"/>
      <c r="JOB69"/>
      <c r="JOC69"/>
      <c r="JOD69"/>
      <c r="JOE69"/>
      <c r="JOF69"/>
      <c r="JOG69"/>
      <c r="JOH69"/>
      <c r="JOI69"/>
      <c r="JOJ69"/>
      <c r="JOK69"/>
      <c r="JOL69"/>
      <c r="JOM69"/>
      <c r="JON69"/>
      <c r="JOO69"/>
      <c r="JOP69"/>
      <c r="JOQ69"/>
      <c r="JOR69"/>
      <c r="JOS69"/>
      <c r="JOT69"/>
      <c r="JOU69"/>
      <c r="JOV69"/>
      <c r="JOW69"/>
      <c r="JOX69"/>
      <c r="JOY69"/>
      <c r="JOZ69"/>
      <c r="JPA69"/>
      <c r="JPB69"/>
      <c r="JPC69"/>
      <c r="JPD69"/>
      <c r="JPE69"/>
      <c r="JPF69"/>
      <c r="JPG69"/>
      <c r="JPH69"/>
      <c r="JPI69"/>
      <c r="JPJ69"/>
      <c r="JPK69"/>
      <c r="JPL69"/>
      <c r="JPM69"/>
      <c r="JPN69"/>
      <c r="JPO69"/>
      <c r="JPP69"/>
      <c r="JPQ69"/>
      <c r="JPR69"/>
      <c r="JPS69"/>
      <c r="JPT69"/>
      <c r="JPU69"/>
      <c r="JPV69"/>
      <c r="JPW69"/>
      <c r="JPX69"/>
      <c r="JPY69"/>
      <c r="JPZ69"/>
      <c r="JQA69"/>
      <c r="JQB69"/>
      <c r="JQC69"/>
      <c r="JQD69"/>
      <c r="JQE69"/>
      <c r="JQF69"/>
      <c r="JQG69"/>
      <c r="JQH69"/>
      <c r="JQI69"/>
      <c r="JQJ69"/>
      <c r="JQK69"/>
      <c r="JQL69"/>
      <c r="JQM69"/>
      <c r="JQN69"/>
      <c r="JQO69"/>
      <c r="JQP69"/>
      <c r="JQQ69"/>
      <c r="JQR69"/>
      <c r="JQS69"/>
      <c r="JQT69"/>
      <c r="JQU69"/>
      <c r="JQV69"/>
      <c r="JQW69"/>
      <c r="JQX69"/>
      <c r="JQY69"/>
      <c r="JQZ69"/>
      <c r="JRA69"/>
      <c r="JRB69"/>
      <c r="JRC69"/>
      <c r="JRD69"/>
      <c r="JRE69"/>
      <c r="JRF69"/>
      <c r="JRG69"/>
      <c r="JRH69"/>
      <c r="JRI69"/>
      <c r="JRJ69"/>
      <c r="JRK69"/>
      <c r="JRL69"/>
      <c r="JRM69"/>
      <c r="JRN69"/>
      <c r="JRO69"/>
      <c r="JRP69"/>
      <c r="JRQ69"/>
      <c r="JRR69"/>
      <c r="JRS69"/>
      <c r="JRT69"/>
      <c r="JRU69"/>
      <c r="JRV69"/>
      <c r="JRW69"/>
      <c r="JRX69"/>
      <c r="JRY69"/>
      <c r="JRZ69"/>
      <c r="JSA69"/>
      <c r="JSB69"/>
      <c r="JSC69"/>
      <c r="JSD69"/>
      <c r="JSE69"/>
      <c r="JSF69"/>
      <c r="JSG69"/>
      <c r="JSH69"/>
      <c r="JSI69"/>
      <c r="JSJ69"/>
      <c r="JSK69"/>
      <c r="JSL69"/>
      <c r="JSM69"/>
      <c r="JSN69"/>
      <c r="JSO69"/>
      <c r="JSP69"/>
      <c r="JSQ69"/>
      <c r="JSR69"/>
      <c r="JSS69"/>
      <c r="JST69"/>
      <c r="JSU69"/>
      <c r="JSV69"/>
      <c r="JSW69"/>
      <c r="JSX69"/>
      <c r="JSY69"/>
      <c r="JSZ69"/>
      <c r="JTA69"/>
      <c r="JTB69"/>
      <c r="JTC69"/>
      <c r="JTD69"/>
      <c r="JTE69"/>
      <c r="JTF69"/>
      <c r="JTG69"/>
      <c r="JTH69"/>
      <c r="JTI69"/>
      <c r="JTJ69"/>
      <c r="JTK69"/>
      <c r="JTL69"/>
      <c r="JTM69"/>
      <c r="JTN69"/>
      <c r="JTO69"/>
      <c r="JTP69"/>
      <c r="JTQ69"/>
      <c r="JTR69"/>
      <c r="JTS69"/>
      <c r="JTT69"/>
      <c r="JTU69"/>
      <c r="JTV69"/>
      <c r="JTW69"/>
      <c r="JTX69"/>
      <c r="JTY69"/>
      <c r="JTZ69"/>
      <c r="JUA69"/>
      <c r="JUB69"/>
      <c r="JUC69"/>
      <c r="JUD69"/>
      <c r="JUE69"/>
      <c r="JUF69"/>
      <c r="JUG69"/>
      <c r="JUH69"/>
      <c r="JUI69"/>
      <c r="JUJ69"/>
      <c r="JUK69"/>
      <c r="JUL69"/>
      <c r="JUM69"/>
      <c r="JUN69"/>
      <c r="JUO69"/>
      <c r="JUP69"/>
      <c r="JUQ69"/>
      <c r="JUR69"/>
      <c r="JUS69"/>
      <c r="JUT69"/>
      <c r="JUU69"/>
      <c r="JUV69"/>
      <c r="JUW69"/>
      <c r="JUX69"/>
      <c r="JUY69"/>
      <c r="JUZ69"/>
      <c r="JVA69"/>
      <c r="JVB69"/>
      <c r="JVC69"/>
      <c r="JVD69"/>
      <c r="JVE69"/>
      <c r="JVF69"/>
      <c r="JVG69"/>
      <c r="JVH69"/>
      <c r="JVI69"/>
      <c r="JVJ69"/>
      <c r="JVK69"/>
      <c r="JVL69"/>
      <c r="JVM69"/>
      <c r="JVN69"/>
      <c r="JVO69"/>
      <c r="JVP69"/>
      <c r="JVQ69"/>
      <c r="JVR69"/>
      <c r="JVS69"/>
      <c r="JVT69"/>
      <c r="JVU69"/>
      <c r="JVV69"/>
      <c r="JVW69"/>
      <c r="JVX69"/>
      <c r="JVY69"/>
      <c r="JVZ69"/>
      <c r="JWA69"/>
      <c r="JWB69"/>
      <c r="JWC69"/>
      <c r="JWD69"/>
      <c r="JWE69"/>
      <c r="JWF69"/>
      <c r="JWG69"/>
      <c r="JWH69"/>
      <c r="JWI69"/>
      <c r="JWJ69"/>
      <c r="JWK69"/>
      <c r="JWL69"/>
      <c r="JWM69"/>
      <c r="JWN69"/>
      <c r="JWO69"/>
      <c r="JWP69"/>
      <c r="JWQ69"/>
      <c r="JWR69"/>
      <c r="JWS69"/>
      <c r="JWT69"/>
      <c r="JWU69"/>
      <c r="JWV69"/>
      <c r="JWW69"/>
      <c r="JWX69"/>
      <c r="JWY69"/>
      <c r="JWZ69"/>
      <c r="JXA69"/>
      <c r="JXB69"/>
      <c r="JXC69"/>
      <c r="JXD69"/>
      <c r="JXE69"/>
      <c r="JXF69"/>
      <c r="JXG69"/>
      <c r="JXH69"/>
      <c r="JXI69"/>
      <c r="JXJ69"/>
      <c r="JXK69"/>
      <c r="JXL69"/>
      <c r="JXM69"/>
      <c r="JXN69"/>
      <c r="JXO69"/>
      <c r="JXP69"/>
      <c r="JXQ69"/>
      <c r="JXR69"/>
      <c r="JXS69"/>
      <c r="JXT69"/>
      <c r="JXU69"/>
      <c r="JXV69"/>
      <c r="JXW69"/>
      <c r="JXX69"/>
      <c r="JXY69"/>
      <c r="JXZ69"/>
      <c r="JYA69"/>
      <c r="JYB69"/>
      <c r="JYC69"/>
      <c r="JYD69"/>
      <c r="JYE69"/>
      <c r="JYF69"/>
      <c r="JYG69"/>
      <c r="JYH69"/>
      <c r="JYI69"/>
      <c r="JYJ69"/>
      <c r="JYK69"/>
      <c r="JYL69"/>
      <c r="JYM69"/>
      <c r="JYN69"/>
      <c r="JYO69"/>
      <c r="JYP69"/>
      <c r="JYQ69"/>
      <c r="JYR69"/>
      <c r="JYS69"/>
      <c r="JYT69"/>
      <c r="JYU69"/>
      <c r="JYV69"/>
      <c r="JYW69"/>
      <c r="JYX69"/>
      <c r="JYY69"/>
      <c r="JYZ69"/>
      <c r="JZA69"/>
      <c r="JZB69"/>
      <c r="JZC69"/>
      <c r="JZD69"/>
      <c r="JZE69"/>
      <c r="JZF69"/>
      <c r="JZG69"/>
      <c r="JZH69"/>
      <c r="JZI69"/>
      <c r="JZJ69"/>
      <c r="JZK69"/>
      <c r="JZL69"/>
      <c r="JZM69"/>
      <c r="JZN69"/>
      <c r="JZO69"/>
      <c r="JZP69"/>
      <c r="JZQ69"/>
      <c r="JZR69"/>
      <c r="JZS69"/>
      <c r="JZT69"/>
      <c r="JZU69"/>
      <c r="JZV69"/>
      <c r="JZW69"/>
      <c r="JZX69"/>
      <c r="JZY69"/>
      <c r="JZZ69"/>
      <c r="KAA69"/>
      <c r="KAB69"/>
      <c r="KAC69"/>
      <c r="KAD69"/>
      <c r="KAE69"/>
      <c r="KAF69"/>
      <c r="KAG69"/>
      <c r="KAH69"/>
      <c r="KAI69"/>
      <c r="KAJ69"/>
      <c r="KAK69"/>
      <c r="KAL69"/>
      <c r="KAM69"/>
      <c r="KAN69"/>
      <c r="KAO69"/>
      <c r="KAP69"/>
      <c r="KAQ69"/>
      <c r="KAR69"/>
      <c r="KAS69"/>
      <c r="KAT69"/>
      <c r="KAU69"/>
      <c r="KAV69"/>
      <c r="KAW69"/>
      <c r="KAX69"/>
      <c r="KAY69"/>
      <c r="KAZ69"/>
      <c r="KBA69"/>
      <c r="KBB69"/>
      <c r="KBC69"/>
      <c r="KBD69"/>
      <c r="KBE69"/>
      <c r="KBF69"/>
      <c r="KBG69"/>
      <c r="KBH69"/>
      <c r="KBI69"/>
      <c r="KBJ69"/>
      <c r="KBK69"/>
      <c r="KBL69"/>
      <c r="KBM69"/>
      <c r="KBN69"/>
      <c r="KBO69"/>
      <c r="KBP69"/>
      <c r="KBQ69"/>
      <c r="KBR69"/>
      <c r="KBS69"/>
      <c r="KBT69"/>
      <c r="KBU69"/>
      <c r="KBV69"/>
      <c r="KBW69"/>
      <c r="KBX69"/>
      <c r="KBY69"/>
      <c r="KBZ69"/>
      <c r="KCA69"/>
      <c r="KCB69"/>
      <c r="KCC69"/>
      <c r="KCD69"/>
      <c r="KCE69"/>
      <c r="KCF69"/>
      <c r="KCG69"/>
      <c r="KCH69"/>
      <c r="KCI69"/>
      <c r="KCJ69"/>
      <c r="KCK69"/>
      <c r="KCL69"/>
      <c r="KCM69"/>
      <c r="KCN69"/>
      <c r="KCO69"/>
      <c r="KCP69"/>
      <c r="KCQ69"/>
      <c r="KCR69"/>
      <c r="KCS69"/>
      <c r="KCT69"/>
      <c r="KCU69"/>
      <c r="KCV69"/>
      <c r="KCW69"/>
      <c r="KCX69"/>
      <c r="KCY69"/>
      <c r="KCZ69"/>
      <c r="KDA69"/>
      <c r="KDB69"/>
      <c r="KDC69"/>
      <c r="KDD69"/>
      <c r="KDE69"/>
      <c r="KDF69"/>
      <c r="KDG69"/>
      <c r="KDH69"/>
      <c r="KDI69"/>
      <c r="KDJ69"/>
      <c r="KDK69"/>
      <c r="KDL69"/>
      <c r="KDM69"/>
      <c r="KDN69"/>
      <c r="KDO69"/>
      <c r="KDP69"/>
      <c r="KDQ69"/>
      <c r="KDR69"/>
      <c r="KDS69"/>
      <c r="KDT69"/>
      <c r="KDU69"/>
      <c r="KDV69"/>
      <c r="KDW69"/>
      <c r="KDX69"/>
      <c r="KDY69"/>
      <c r="KDZ69"/>
      <c r="KEA69"/>
      <c r="KEB69"/>
      <c r="KEC69"/>
      <c r="KED69"/>
      <c r="KEE69"/>
      <c r="KEF69"/>
      <c r="KEG69"/>
      <c r="KEH69"/>
      <c r="KEI69"/>
      <c r="KEJ69"/>
      <c r="KEK69"/>
      <c r="KEL69"/>
      <c r="KEM69"/>
      <c r="KEN69"/>
      <c r="KEO69"/>
      <c r="KEP69"/>
      <c r="KEQ69"/>
      <c r="KER69"/>
      <c r="KES69"/>
      <c r="KET69"/>
      <c r="KEU69"/>
      <c r="KEV69"/>
      <c r="KEW69"/>
      <c r="KEX69"/>
      <c r="KEY69"/>
      <c r="KEZ69"/>
      <c r="KFA69"/>
      <c r="KFB69"/>
      <c r="KFC69"/>
      <c r="KFD69"/>
      <c r="KFE69"/>
      <c r="KFF69"/>
      <c r="KFG69"/>
      <c r="KFH69"/>
      <c r="KFI69"/>
      <c r="KFJ69"/>
      <c r="KFK69"/>
      <c r="KFL69"/>
      <c r="KFM69"/>
      <c r="KFN69"/>
      <c r="KFO69"/>
      <c r="KFP69"/>
      <c r="KFQ69"/>
      <c r="KFR69"/>
      <c r="KFS69"/>
      <c r="KFT69"/>
      <c r="KFU69"/>
      <c r="KFV69"/>
      <c r="KFW69"/>
      <c r="KFX69"/>
      <c r="KFY69"/>
      <c r="KFZ69"/>
      <c r="KGA69"/>
      <c r="KGB69"/>
      <c r="KGC69"/>
      <c r="KGD69"/>
      <c r="KGE69"/>
      <c r="KGF69"/>
      <c r="KGG69"/>
      <c r="KGH69"/>
      <c r="KGI69"/>
      <c r="KGJ69"/>
      <c r="KGK69"/>
      <c r="KGL69"/>
      <c r="KGM69"/>
      <c r="KGN69"/>
      <c r="KGO69"/>
      <c r="KGP69"/>
      <c r="KGQ69"/>
      <c r="KGR69"/>
      <c r="KGS69"/>
      <c r="KGT69"/>
      <c r="KGU69"/>
      <c r="KGV69"/>
      <c r="KGW69"/>
      <c r="KGX69"/>
      <c r="KGY69"/>
      <c r="KGZ69"/>
      <c r="KHA69"/>
      <c r="KHB69"/>
      <c r="KHC69"/>
      <c r="KHD69"/>
      <c r="KHE69"/>
      <c r="KHF69"/>
      <c r="KHG69"/>
      <c r="KHH69"/>
      <c r="KHI69"/>
      <c r="KHJ69"/>
      <c r="KHK69"/>
      <c r="KHL69"/>
      <c r="KHM69"/>
      <c r="KHN69"/>
      <c r="KHO69"/>
      <c r="KHP69"/>
      <c r="KHQ69"/>
      <c r="KHR69"/>
      <c r="KHS69"/>
      <c r="KHT69"/>
      <c r="KHU69"/>
      <c r="KHV69"/>
      <c r="KHW69"/>
      <c r="KHX69"/>
      <c r="KHY69"/>
      <c r="KHZ69"/>
      <c r="KIA69"/>
      <c r="KIB69"/>
      <c r="KIC69"/>
      <c r="KID69"/>
      <c r="KIE69"/>
      <c r="KIF69"/>
      <c r="KIG69"/>
      <c r="KIH69"/>
      <c r="KII69"/>
      <c r="KIJ69"/>
      <c r="KIK69"/>
      <c r="KIL69"/>
      <c r="KIM69"/>
      <c r="KIN69"/>
      <c r="KIO69"/>
      <c r="KIP69"/>
      <c r="KIQ69"/>
      <c r="KIR69"/>
      <c r="KIS69"/>
      <c r="KIT69"/>
      <c r="KIU69"/>
      <c r="KIV69"/>
      <c r="KIW69"/>
      <c r="KIX69"/>
      <c r="KIY69"/>
      <c r="KIZ69"/>
      <c r="KJA69"/>
      <c r="KJB69"/>
      <c r="KJC69"/>
      <c r="KJD69"/>
      <c r="KJE69"/>
      <c r="KJF69"/>
      <c r="KJG69"/>
      <c r="KJH69"/>
      <c r="KJI69"/>
      <c r="KJJ69"/>
      <c r="KJK69"/>
      <c r="KJL69"/>
      <c r="KJM69"/>
      <c r="KJN69"/>
      <c r="KJO69"/>
      <c r="KJP69"/>
      <c r="KJQ69"/>
      <c r="KJR69"/>
      <c r="KJS69"/>
      <c r="KJT69"/>
      <c r="KJU69"/>
      <c r="KJV69"/>
      <c r="KJW69"/>
      <c r="KJX69"/>
      <c r="KJY69"/>
      <c r="KJZ69"/>
      <c r="KKA69"/>
      <c r="KKB69"/>
      <c r="KKC69"/>
      <c r="KKD69"/>
      <c r="KKE69"/>
      <c r="KKF69"/>
      <c r="KKG69"/>
      <c r="KKH69"/>
      <c r="KKI69"/>
      <c r="KKJ69"/>
      <c r="KKK69"/>
      <c r="KKL69"/>
      <c r="KKM69"/>
      <c r="KKN69"/>
      <c r="KKO69"/>
      <c r="KKP69"/>
      <c r="KKQ69"/>
      <c r="KKR69"/>
      <c r="KKS69"/>
      <c r="KKT69"/>
      <c r="KKU69"/>
      <c r="KKV69"/>
      <c r="KKW69"/>
      <c r="KKX69"/>
      <c r="KKY69"/>
      <c r="KKZ69"/>
      <c r="KLA69"/>
      <c r="KLB69"/>
      <c r="KLC69"/>
      <c r="KLD69"/>
      <c r="KLE69"/>
      <c r="KLF69"/>
      <c r="KLG69"/>
      <c r="KLH69"/>
      <c r="KLI69"/>
      <c r="KLJ69"/>
      <c r="KLK69"/>
      <c r="KLL69"/>
      <c r="KLM69"/>
      <c r="KLN69"/>
      <c r="KLO69"/>
      <c r="KLP69"/>
      <c r="KLQ69"/>
      <c r="KLR69"/>
      <c r="KLS69"/>
      <c r="KLT69"/>
      <c r="KLU69"/>
      <c r="KLV69"/>
      <c r="KLW69"/>
      <c r="KLX69"/>
      <c r="KLY69"/>
      <c r="KLZ69"/>
      <c r="KMA69"/>
      <c r="KMB69"/>
      <c r="KMC69"/>
      <c r="KMD69"/>
      <c r="KME69"/>
      <c r="KMF69"/>
      <c r="KMG69"/>
      <c r="KMH69"/>
      <c r="KMI69"/>
      <c r="KMJ69"/>
      <c r="KMK69"/>
      <c r="KML69"/>
      <c r="KMM69"/>
      <c r="KMN69"/>
      <c r="KMO69"/>
      <c r="KMP69"/>
      <c r="KMQ69"/>
      <c r="KMR69"/>
      <c r="KMS69"/>
      <c r="KMT69"/>
      <c r="KMU69"/>
      <c r="KMV69"/>
      <c r="KMW69"/>
      <c r="KMX69"/>
      <c r="KMY69"/>
      <c r="KMZ69"/>
      <c r="KNA69"/>
      <c r="KNB69"/>
      <c r="KNC69"/>
      <c r="KND69"/>
      <c r="KNE69"/>
      <c r="KNF69"/>
      <c r="KNG69"/>
      <c r="KNH69"/>
      <c r="KNI69"/>
      <c r="KNJ69"/>
      <c r="KNK69"/>
      <c r="KNL69"/>
      <c r="KNM69"/>
      <c r="KNN69"/>
      <c r="KNO69"/>
      <c r="KNP69"/>
      <c r="KNQ69"/>
      <c r="KNR69"/>
      <c r="KNS69"/>
      <c r="KNT69"/>
      <c r="KNU69"/>
      <c r="KNV69"/>
      <c r="KNW69"/>
      <c r="KNX69"/>
      <c r="KNY69"/>
      <c r="KNZ69"/>
      <c r="KOA69"/>
      <c r="KOB69"/>
      <c r="KOC69"/>
      <c r="KOD69"/>
      <c r="KOE69"/>
      <c r="KOF69"/>
      <c r="KOG69"/>
      <c r="KOH69"/>
      <c r="KOI69"/>
      <c r="KOJ69"/>
      <c r="KOK69"/>
      <c r="KOL69"/>
      <c r="KOM69"/>
      <c r="KON69"/>
      <c r="KOO69"/>
      <c r="KOP69"/>
      <c r="KOQ69"/>
      <c r="KOR69"/>
      <c r="KOS69"/>
      <c r="KOT69"/>
      <c r="KOU69"/>
      <c r="KOV69"/>
      <c r="KOW69"/>
      <c r="KOX69"/>
      <c r="KOY69"/>
      <c r="KOZ69"/>
      <c r="KPA69"/>
      <c r="KPB69"/>
      <c r="KPC69"/>
      <c r="KPD69"/>
      <c r="KPE69"/>
      <c r="KPF69"/>
      <c r="KPG69"/>
      <c r="KPH69"/>
      <c r="KPI69"/>
      <c r="KPJ69"/>
      <c r="KPK69"/>
      <c r="KPL69"/>
      <c r="KPM69"/>
      <c r="KPN69"/>
      <c r="KPO69"/>
      <c r="KPP69"/>
      <c r="KPQ69"/>
      <c r="KPR69"/>
      <c r="KPS69"/>
      <c r="KPT69"/>
      <c r="KPU69"/>
      <c r="KPV69"/>
      <c r="KPW69"/>
      <c r="KPX69"/>
      <c r="KPY69"/>
      <c r="KPZ69"/>
      <c r="KQA69"/>
      <c r="KQB69"/>
      <c r="KQC69"/>
      <c r="KQD69"/>
      <c r="KQE69"/>
      <c r="KQF69"/>
      <c r="KQG69"/>
      <c r="KQH69"/>
      <c r="KQI69"/>
      <c r="KQJ69"/>
      <c r="KQK69"/>
      <c r="KQL69"/>
      <c r="KQM69"/>
      <c r="KQN69"/>
      <c r="KQO69"/>
      <c r="KQP69"/>
      <c r="KQQ69"/>
      <c r="KQR69"/>
      <c r="KQS69"/>
      <c r="KQT69"/>
      <c r="KQU69"/>
      <c r="KQV69"/>
      <c r="KQW69"/>
      <c r="KQX69"/>
      <c r="KQY69"/>
      <c r="KQZ69"/>
      <c r="KRA69"/>
      <c r="KRB69"/>
      <c r="KRC69"/>
      <c r="KRD69"/>
      <c r="KRE69"/>
      <c r="KRF69"/>
      <c r="KRG69"/>
      <c r="KRH69"/>
      <c r="KRI69"/>
      <c r="KRJ69"/>
      <c r="KRK69"/>
      <c r="KRL69"/>
      <c r="KRM69"/>
      <c r="KRN69"/>
      <c r="KRO69"/>
      <c r="KRP69"/>
      <c r="KRQ69"/>
      <c r="KRR69"/>
      <c r="KRS69"/>
      <c r="KRT69"/>
      <c r="KRU69"/>
      <c r="KRV69"/>
      <c r="KRW69"/>
      <c r="KRX69"/>
      <c r="KRY69"/>
      <c r="KRZ69"/>
      <c r="KSA69"/>
      <c r="KSB69"/>
      <c r="KSC69"/>
      <c r="KSD69"/>
      <c r="KSE69"/>
      <c r="KSF69"/>
      <c r="KSG69"/>
      <c r="KSH69"/>
      <c r="KSI69"/>
      <c r="KSJ69"/>
      <c r="KSK69"/>
      <c r="KSL69"/>
      <c r="KSM69"/>
      <c r="KSN69"/>
      <c r="KSO69"/>
      <c r="KSP69"/>
      <c r="KSQ69"/>
      <c r="KSR69"/>
      <c r="KSS69"/>
      <c r="KST69"/>
      <c r="KSU69"/>
      <c r="KSV69"/>
      <c r="KSW69"/>
      <c r="KSX69"/>
      <c r="KSY69"/>
      <c r="KSZ69"/>
      <c r="KTA69"/>
      <c r="KTB69"/>
      <c r="KTC69"/>
      <c r="KTD69"/>
      <c r="KTE69"/>
      <c r="KTF69"/>
      <c r="KTG69"/>
      <c r="KTH69"/>
      <c r="KTI69"/>
      <c r="KTJ69"/>
      <c r="KTK69"/>
      <c r="KTL69"/>
      <c r="KTM69"/>
      <c r="KTN69"/>
      <c r="KTO69"/>
      <c r="KTP69"/>
      <c r="KTQ69"/>
      <c r="KTR69"/>
      <c r="KTS69"/>
      <c r="KTT69"/>
      <c r="KTU69"/>
      <c r="KTV69"/>
      <c r="KTW69"/>
      <c r="KTX69"/>
      <c r="KTY69"/>
      <c r="KTZ69"/>
      <c r="KUA69"/>
      <c r="KUB69"/>
      <c r="KUC69"/>
      <c r="KUD69"/>
      <c r="KUE69"/>
      <c r="KUF69"/>
      <c r="KUG69"/>
      <c r="KUH69"/>
      <c r="KUI69"/>
      <c r="KUJ69"/>
      <c r="KUK69"/>
      <c r="KUL69"/>
      <c r="KUM69"/>
      <c r="KUN69"/>
      <c r="KUO69"/>
      <c r="KUP69"/>
      <c r="KUQ69"/>
      <c r="KUR69"/>
      <c r="KUS69"/>
      <c r="KUT69"/>
      <c r="KUU69"/>
      <c r="KUV69"/>
      <c r="KUW69"/>
      <c r="KUX69"/>
      <c r="KUY69"/>
      <c r="KUZ69"/>
      <c r="KVA69"/>
      <c r="KVB69"/>
      <c r="KVC69"/>
      <c r="KVD69"/>
      <c r="KVE69"/>
      <c r="KVF69"/>
      <c r="KVG69"/>
      <c r="KVH69"/>
      <c r="KVI69"/>
      <c r="KVJ69"/>
      <c r="KVK69"/>
      <c r="KVL69"/>
      <c r="KVM69"/>
      <c r="KVN69"/>
      <c r="KVO69"/>
      <c r="KVP69"/>
      <c r="KVQ69"/>
      <c r="KVR69"/>
      <c r="KVS69"/>
      <c r="KVT69"/>
      <c r="KVU69"/>
      <c r="KVV69"/>
      <c r="KVW69"/>
      <c r="KVX69"/>
      <c r="KVY69"/>
      <c r="KVZ69"/>
      <c r="KWA69"/>
      <c r="KWB69"/>
      <c r="KWC69"/>
      <c r="KWD69"/>
      <c r="KWE69"/>
      <c r="KWF69"/>
      <c r="KWG69"/>
      <c r="KWH69"/>
      <c r="KWI69"/>
      <c r="KWJ69"/>
      <c r="KWK69"/>
      <c r="KWL69"/>
      <c r="KWM69"/>
      <c r="KWN69"/>
      <c r="KWO69"/>
      <c r="KWP69"/>
      <c r="KWQ69"/>
      <c r="KWR69"/>
      <c r="KWS69"/>
      <c r="KWT69"/>
      <c r="KWU69"/>
      <c r="KWV69"/>
      <c r="KWW69"/>
      <c r="KWX69"/>
      <c r="KWY69"/>
      <c r="KWZ69"/>
      <c r="KXA69"/>
      <c r="KXB69"/>
      <c r="KXC69"/>
      <c r="KXD69"/>
      <c r="KXE69"/>
      <c r="KXF69"/>
      <c r="KXG69"/>
      <c r="KXH69"/>
      <c r="KXI69"/>
      <c r="KXJ69"/>
      <c r="KXK69"/>
      <c r="KXL69"/>
      <c r="KXM69"/>
      <c r="KXN69"/>
      <c r="KXO69"/>
      <c r="KXP69"/>
      <c r="KXQ69"/>
      <c r="KXR69"/>
      <c r="KXS69"/>
      <c r="KXT69"/>
      <c r="KXU69"/>
      <c r="KXV69"/>
      <c r="KXW69"/>
      <c r="KXX69"/>
      <c r="KXY69"/>
      <c r="KXZ69"/>
      <c r="KYA69"/>
      <c r="KYB69"/>
      <c r="KYC69"/>
      <c r="KYD69"/>
      <c r="KYE69"/>
      <c r="KYF69"/>
      <c r="KYG69"/>
      <c r="KYH69"/>
      <c r="KYI69"/>
      <c r="KYJ69"/>
      <c r="KYK69"/>
      <c r="KYL69"/>
      <c r="KYM69"/>
      <c r="KYN69"/>
      <c r="KYO69"/>
      <c r="KYP69"/>
      <c r="KYQ69"/>
      <c r="KYR69"/>
      <c r="KYS69"/>
      <c r="KYT69"/>
      <c r="KYU69"/>
      <c r="KYV69"/>
      <c r="KYW69"/>
      <c r="KYX69"/>
      <c r="KYY69"/>
      <c r="KYZ69"/>
      <c r="KZA69"/>
      <c r="KZB69"/>
      <c r="KZC69"/>
      <c r="KZD69"/>
      <c r="KZE69"/>
      <c r="KZF69"/>
      <c r="KZG69"/>
      <c r="KZH69"/>
      <c r="KZI69"/>
      <c r="KZJ69"/>
      <c r="KZK69"/>
      <c r="KZL69"/>
      <c r="KZM69"/>
      <c r="KZN69"/>
      <c r="KZO69"/>
      <c r="KZP69"/>
      <c r="KZQ69"/>
      <c r="KZR69"/>
      <c r="KZS69"/>
      <c r="KZT69"/>
      <c r="KZU69"/>
      <c r="KZV69"/>
      <c r="KZW69"/>
      <c r="KZX69"/>
      <c r="KZY69"/>
      <c r="KZZ69"/>
      <c r="LAA69"/>
      <c r="LAB69"/>
      <c r="LAC69"/>
      <c r="LAD69"/>
      <c r="LAE69"/>
      <c r="LAF69"/>
      <c r="LAG69"/>
      <c r="LAH69"/>
      <c r="LAI69"/>
      <c r="LAJ69"/>
      <c r="LAK69"/>
      <c r="LAL69"/>
      <c r="LAM69"/>
      <c r="LAN69"/>
      <c r="LAO69"/>
      <c r="LAP69"/>
      <c r="LAQ69"/>
      <c r="LAR69"/>
      <c r="LAS69"/>
      <c r="LAT69"/>
      <c r="LAU69"/>
      <c r="LAV69"/>
      <c r="LAW69"/>
      <c r="LAX69"/>
      <c r="LAY69"/>
      <c r="LAZ69"/>
      <c r="LBA69"/>
      <c r="LBB69"/>
      <c r="LBC69"/>
      <c r="LBD69"/>
      <c r="LBE69"/>
      <c r="LBF69"/>
      <c r="LBG69"/>
      <c r="LBH69"/>
      <c r="LBI69"/>
      <c r="LBJ69"/>
      <c r="LBK69"/>
      <c r="LBL69"/>
      <c r="LBM69"/>
      <c r="LBN69"/>
      <c r="LBO69"/>
      <c r="LBP69"/>
      <c r="LBQ69"/>
      <c r="LBR69"/>
      <c r="LBS69"/>
      <c r="LBT69"/>
      <c r="LBU69"/>
      <c r="LBV69"/>
      <c r="LBW69"/>
      <c r="LBX69"/>
      <c r="LBY69"/>
      <c r="LBZ69"/>
      <c r="LCA69"/>
      <c r="LCB69"/>
      <c r="LCC69"/>
      <c r="LCD69"/>
      <c r="LCE69"/>
      <c r="LCF69"/>
      <c r="LCG69"/>
      <c r="LCH69"/>
      <c r="LCI69"/>
      <c r="LCJ69"/>
      <c r="LCK69"/>
      <c r="LCL69"/>
      <c r="LCM69"/>
      <c r="LCN69"/>
      <c r="LCO69"/>
      <c r="LCP69"/>
      <c r="LCQ69"/>
      <c r="LCR69"/>
      <c r="LCS69"/>
      <c r="LCT69"/>
      <c r="LCU69"/>
      <c r="LCV69"/>
      <c r="LCW69"/>
      <c r="LCX69"/>
      <c r="LCY69"/>
      <c r="LCZ69"/>
      <c r="LDA69"/>
      <c r="LDB69"/>
      <c r="LDC69"/>
      <c r="LDD69"/>
      <c r="LDE69"/>
      <c r="LDF69"/>
      <c r="LDG69"/>
      <c r="LDH69"/>
      <c r="LDI69"/>
      <c r="LDJ69"/>
      <c r="LDK69"/>
      <c r="LDL69"/>
      <c r="LDM69"/>
      <c r="LDN69"/>
      <c r="LDO69"/>
      <c r="LDP69"/>
      <c r="LDQ69"/>
      <c r="LDR69"/>
      <c r="LDS69"/>
      <c r="LDT69"/>
      <c r="LDU69"/>
      <c r="LDV69"/>
      <c r="LDW69"/>
      <c r="LDX69"/>
      <c r="LDY69"/>
      <c r="LDZ69"/>
      <c r="LEA69"/>
      <c r="LEB69"/>
      <c r="LEC69"/>
      <c r="LED69"/>
      <c r="LEE69"/>
      <c r="LEF69"/>
      <c r="LEG69"/>
      <c r="LEH69"/>
      <c r="LEI69"/>
      <c r="LEJ69"/>
      <c r="LEK69"/>
      <c r="LEL69"/>
      <c r="LEM69"/>
      <c r="LEN69"/>
      <c r="LEO69"/>
      <c r="LEP69"/>
      <c r="LEQ69"/>
      <c r="LER69"/>
      <c r="LES69"/>
      <c r="LET69"/>
      <c r="LEU69"/>
      <c r="LEV69"/>
      <c r="LEW69"/>
      <c r="LEX69"/>
      <c r="LEY69"/>
      <c r="LEZ69"/>
      <c r="LFA69"/>
      <c r="LFB69"/>
      <c r="LFC69"/>
      <c r="LFD69"/>
      <c r="LFE69"/>
      <c r="LFF69"/>
      <c r="LFG69"/>
      <c r="LFH69"/>
      <c r="LFI69"/>
      <c r="LFJ69"/>
      <c r="LFK69"/>
      <c r="LFL69"/>
      <c r="LFM69"/>
      <c r="LFN69"/>
      <c r="LFO69"/>
      <c r="LFP69"/>
      <c r="LFQ69"/>
      <c r="LFR69"/>
      <c r="LFS69"/>
      <c r="LFT69"/>
      <c r="LFU69"/>
      <c r="LFV69"/>
      <c r="LFW69"/>
      <c r="LFX69"/>
      <c r="LFY69"/>
      <c r="LFZ69"/>
      <c r="LGA69"/>
      <c r="LGB69"/>
      <c r="LGC69"/>
      <c r="LGD69"/>
      <c r="LGE69"/>
      <c r="LGF69"/>
      <c r="LGG69"/>
      <c r="LGH69"/>
      <c r="LGI69"/>
      <c r="LGJ69"/>
      <c r="LGK69"/>
      <c r="LGL69"/>
      <c r="LGM69"/>
      <c r="LGN69"/>
      <c r="LGO69"/>
      <c r="LGP69"/>
      <c r="LGQ69"/>
      <c r="LGR69"/>
      <c r="LGS69"/>
      <c r="LGT69"/>
      <c r="LGU69"/>
      <c r="LGV69"/>
      <c r="LGW69"/>
      <c r="LGX69"/>
      <c r="LGY69"/>
      <c r="LGZ69"/>
      <c r="LHA69"/>
      <c r="LHB69"/>
      <c r="LHC69"/>
      <c r="LHD69"/>
      <c r="LHE69"/>
      <c r="LHF69"/>
      <c r="LHG69"/>
      <c r="LHH69"/>
      <c r="LHI69"/>
      <c r="LHJ69"/>
      <c r="LHK69"/>
      <c r="LHL69"/>
      <c r="LHM69"/>
      <c r="LHN69"/>
      <c r="LHO69"/>
      <c r="LHP69"/>
      <c r="LHQ69"/>
      <c r="LHR69"/>
      <c r="LHS69"/>
      <c r="LHT69"/>
      <c r="LHU69"/>
      <c r="LHV69"/>
      <c r="LHW69"/>
      <c r="LHX69"/>
      <c r="LHY69"/>
      <c r="LHZ69"/>
      <c r="LIA69"/>
      <c r="LIB69"/>
      <c r="LIC69"/>
      <c r="LID69"/>
      <c r="LIE69"/>
      <c r="LIF69"/>
      <c r="LIG69"/>
      <c r="LIH69"/>
      <c r="LII69"/>
      <c r="LIJ69"/>
      <c r="LIK69"/>
      <c r="LIL69"/>
      <c r="LIM69"/>
      <c r="LIN69"/>
      <c r="LIO69"/>
      <c r="LIP69"/>
      <c r="LIQ69"/>
      <c r="LIR69"/>
      <c r="LIS69"/>
      <c r="LIT69"/>
      <c r="LIU69"/>
      <c r="LIV69"/>
      <c r="LIW69"/>
      <c r="LIX69"/>
      <c r="LIY69"/>
      <c r="LIZ69"/>
      <c r="LJA69"/>
      <c r="LJB69"/>
      <c r="LJC69"/>
      <c r="LJD69"/>
      <c r="LJE69"/>
      <c r="LJF69"/>
      <c r="LJG69"/>
      <c r="LJH69"/>
      <c r="LJI69"/>
      <c r="LJJ69"/>
      <c r="LJK69"/>
      <c r="LJL69"/>
      <c r="LJM69"/>
      <c r="LJN69"/>
      <c r="LJO69"/>
      <c r="LJP69"/>
      <c r="LJQ69"/>
      <c r="LJR69"/>
      <c r="LJS69"/>
      <c r="LJT69"/>
      <c r="LJU69"/>
      <c r="LJV69"/>
      <c r="LJW69"/>
      <c r="LJX69"/>
      <c r="LJY69"/>
      <c r="LJZ69"/>
      <c r="LKA69"/>
      <c r="LKB69"/>
      <c r="LKC69"/>
      <c r="LKD69"/>
      <c r="LKE69"/>
      <c r="LKF69"/>
      <c r="LKG69"/>
      <c r="LKH69"/>
      <c r="LKI69"/>
      <c r="LKJ69"/>
      <c r="LKK69"/>
      <c r="LKL69"/>
      <c r="LKM69"/>
      <c r="LKN69"/>
      <c r="LKO69"/>
      <c r="LKP69"/>
      <c r="LKQ69"/>
      <c r="LKR69"/>
      <c r="LKS69"/>
      <c r="LKT69"/>
      <c r="LKU69"/>
      <c r="LKV69"/>
      <c r="LKW69"/>
      <c r="LKX69"/>
      <c r="LKY69"/>
      <c r="LKZ69"/>
      <c r="LLA69"/>
      <c r="LLB69"/>
      <c r="LLC69"/>
      <c r="LLD69"/>
      <c r="LLE69"/>
      <c r="LLF69"/>
      <c r="LLG69"/>
      <c r="LLH69"/>
      <c r="LLI69"/>
      <c r="LLJ69"/>
      <c r="LLK69"/>
      <c r="LLL69"/>
      <c r="LLM69"/>
      <c r="LLN69"/>
      <c r="LLO69"/>
      <c r="LLP69"/>
      <c r="LLQ69"/>
      <c r="LLR69"/>
      <c r="LLS69"/>
      <c r="LLT69"/>
      <c r="LLU69"/>
      <c r="LLV69"/>
      <c r="LLW69"/>
      <c r="LLX69"/>
      <c r="LLY69"/>
      <c r="LLZ69"/>
      <c r="LMA69"/>
      <c r="LMB69"/>
      <c r="LMC69"/>
      <c r="LMD69"/>
      <c r="LME69"/>
      <c r="LMF69"/>
      <c r="LMG69"/>
      <c r="LMH69"/>
      <c r="LMI69"/>
      <c r="LMJ69"/>
      <c r="LMK69"/>
      <c r="LML69"/>
      <c r="LMM69"/>
      <c r="LMN69"/>
      <c r="LMO69"/>
      <c r="LMP69"/>
      <c r="LMQ69"/>
      <c r="LMR69"/>
      <c r="LMS69"/>
      <c r="LMT69"/>
      <c r="LMU69"/>
      <c r="LMV69"/>
      <c r="LMW69"/>
      <c r="LMX69"/>
      <c r="LMY69"/>
      <c r="LMZ69"/>
      <c r="LNA69"/>
      <c r="LNB69"/>
      <c r="LNC69"/>
      <c r="LND69"/>
      <c r="LNE69"/>
      <c r="LNF69"/>
      <c r="LNG69"/>
      <c r="LNH69"/>
      <c r="LNI69"/>
      <c r="LNJ69"/>
      <c r="LNK69"/>
      <c r="LNL69"/>
      <c r="LNM69"/>
      <c r="LNN69"/>
      <c r="LNO69"/>
      <c r="LNP69"/>
      <c r="LNQ69"/>
      <c r="LNR69"/>
      <c r="LNS69"/>
      <c r="LNT69"/>
      <c r="LNU69"/>
      <c r="LNV69"/>
      <c r="LNW69"/>
      <c r="LNX69"/>
      <c r="LNY69"/>
      <c r="LNZ69"/>
      <c r="LOA69"/>
      <c r="LOB69"/>
      <c r="LOC69"/>
      <c r="LOD69"/>
      <c r="LOE69"/>
      <c r="LOF69"/>
      <c r="LOG69"/>
      <c r="LOH69"/>
      <c r="LOI69"/>
      <c r="LOJ69"/>
      <c r="LOK69"/>
      <c r="LOL69"/>
      <c r="LOM69"/>
      <c r="LON69"/>
      <c r="LOO69"/>
      <c r="LOP69"/>
      <c r="LOQ69"/>
      <c r="LOR69"/>
      <c r="LOS69"/>
      <c r="LOT69"/>
      <c r="LOU69"/>
      <c r="LOV69"/>
      <c r="LOW69"/>
      <c r="LOX69"/>
      <c r="LOY69"/>
      <c r="LOZ69"/>
      <c r="LPA69"/>
      <c r="LPB69"/>
      <c r="LPC69"/>
      <c r="LPD69"/>
      <c r="LPE69"/>
      <c r="LPF69"/>
      <c r="LPG69"/>
      <c r="LPH69"/>
      <c r="LPI69"/>
      <c r="LPJ69"/>
      <c r="LPK69"/>
      <c r="LPL69"/>
      <c r="LPM69"/>
      <c r="LPN69"/>
      <c r="LPO69"/>
      <c r="LPP69"/>
      <c r="LPQ69"/>
      <c r="LPR69"/>
      <c r="LPS69"/>
      <c r="LPT69"/>
      <c r="LPU69"/>
      <c r="LPV69"/>
      <c r="LPW69"/>
      <c r="LPX69"/>
      <c r="LPY69"/>
      <c r="LPZ69"/>
      <c r="LQA69"/>
      <c r="LQB69"/>
      <c r="LQC69"/>
      <c r="LQD69"/>
      <c r="LQE69"/>
      <c r="LQF69"/>
      <c r="LQG69"/>
      <c r="LQH69"/>
      <c r="LQI69"/>
      <c r="LQJ69"/>
      <c r="LQK69"/>
      <c r="LQL69"/>
      <c r="LQM69"/>
      <c r="LQN69"/>
      <c r="LQO69"/>
      <c r="LQP69"/>
      <c r="LQQ69"/>
      <c r="LQR69"/>
      <c r="LQS69"/>
      <c r="LQT69"/>
      <c r="LQU69"/>
      <c r="LQV69"/>
      <c r="LQW69"/>
      <c r="LQX69"/>
      <c r="LQY69"/>
      <c r="LQZ69"/>
      <c r="LRA69"/>
      <c r="LRB69"/>
      <c r="LRC69"/>
      <c r="LRD69"/>
      <c r="LRE69"/>
      <c r="LRF69"/>
      <c r="LRG69"/>
      <c r="LRH69"/>
      <c r="LRI69"/>
      <c r="LRJ69"/>
      <c r="LRK69"/>
      <c r="LRL69"/>
      <c r="LRM69"/>
      <c r="LRN69"/>
      <c r="LRO69"/>
      <c r="LRP69"/>
      <c r="LRQ69"/>
      <c r="LRR69"/>
      <c r="LRS69"/>
      <c r="LRT69"/>
      <c r="LRU69"/>
      <c r="LRV69"/>
      <c r="LRW69"/>
      <c r="LRX69"/>
      <c r="LRY69"/>
      <c r="LRZ69"/>
      <c r="LSA69"/>
      <c r="LSB69"/>
      <c r="LSC69"/>
      <c r="LSD69"/>
      <c r="LSE69"/>
      <c r="LSF69"/>
      <c r="LSG69"/>
      <c r="LSH69"/>
      <c r="LSI69"/>
      <c r="LSJ69"/>
      <c r="LSK69"/>
      <c r="LSL69"/>
      <c r="LSM69"/>
      <c r="LSN69"/>
      <c r="LSO69"/>
      <c r="LSP69"/>
      <c r="LSQ69"/>
      <c r="LSR69"/>
      <c r="LSS69"/>
      <c r="LST69"/>
      <c r="LSU69"/>
      <c r="LSV69"/>
      <c r="LSW69"/>
      <c r="LSX69"/>
      <c r="LSY69"/>
      <c r="LSZ69"/>
      <c r="LTA69"/>
      <c r="LTB69"/>
      <c r="LTC69"/>
      <c r="LTD69"/>
      <c r="LTE69"/>
      <c r="LTF69"/>
      <c r="LTG69"/>
      <c r="LTH69"/>
      <c r="LTI69"/>
      <c r="LTJ69"/>
      <c r="LTK69"/>
      <c r="LTL69"/>
      <c r="LTM69"/>
      <c r="LTN69"/>
      <c r="LTO69"/>
      <c r="LTP69"/>
      <c r="LTQ69"/>
      <c r="LTR69"/>
      <c r="LTS69"/>
      <c r="LTT69"/>
      <c r="LTU69"/>
      <c r="LTV69"/>
      <c r="LTW69"/>
      <c r="LTX69"/>
      <c r="LTY69"/>
      <c r="LTZ69"/>
      <c r="LUA69"/>
      <c r="LUB69"/>
      <c r="LUC69"/>
      <c r="LUD69"/>
      <c r="LUE69"/>
      <c r="LUF69"/>
      <c r="LUG69"/>
      <c r="LUH69"/>
      <c r="LUI69"/>
      <c r="LUJ69"/>
      <c r="LUK69"/>
      <c r="LUL69"/>
      <c r="LUM69"/>
      <c r="LUN69"/>
      <c r="LUO69"/>
      <c r="LUP69"/>
      <c r="LUQ69"/>
      <c r="LUR69"/>
      <c r="LUS69"/>
      <c r="LUT69"/>
      <c r="LUU69"/>
      <c r="LUV69"/>
      <c r="LUW69"/>
      <c r="LUX69"/>
      <c r="LUY69"/>
      <c r="LUZ69"/>
      <c r="LVA69"/>
      <c r="LVB69"/>
      <c r="LVC69"/>
      <c r="LVD69"/>
      <c r="LVE69"/>
      <c r="LVF69"/>
      <c r="LVG69"/>
      <c r="LVH69"/>
      <c r="LVI69"/>
      <c r="LVJ69"/>
      <c r="LVK69"/>
      <c r="LVL69"/>
      <c r="LVM69"/>
      <c r="LVN69"/>
      <c r="LVO69"/>
      <c r="LVP69"/>
      <c r="LVQ69"/>
      <c r="LVR69"/>
      <c r="LVS69"/>
      <c r="LVT69"/>
      <c r="LVU69"/>
      <c r="LVV69"/>
      <c r="LVW69"/>
      <c r="LVX69"/>
      <c r="LVY69"/>
      <c r="LVZ69"/>
      <c r="LWA69"/>
      <c r="LWB69"/>
      <c r="LWC69"/>
      <c r="LWD69"/>
      <c r="LWE69"/>
      <c r="LWF69"/>
      <c r="LWG69"/>
      <c r="LWH69"/>
      <c r="LWI69"/>
      <c r="LWJ69"/>
      <c r="LWK69"/>
      <c r="LWL69"/>
      <c r="LWM69"/>
      <c r="LWN69"/>
      <c r="LWO69"/>
      <c r="LWP69"/>
      <c r="LWQ69"/>
      <c r="LWR69"/>
      <c r="LWS69"/>
      <c r="LWT69"/>
      <c r="LWU69"/>
      <c r="LWV69"/>
      <c r="LWW69"/>
      <c r="LWX69"/>
      <c r="LWY69"/>
      <c r="LWZ69"/>
      <c r="LXA69"/>
      <c r="LXB69"/>
      <c r="LXC69"/>
      <c r="LXD69"/>
      <c r="LXE69"/>
      <c r="LXF69"/>
      <c r="LXG69"/>
      <c r="LXH69"/>
      <c r="LXI69"/>
      <c r="LXJ69"/>
      <c r="LXK69"/>
      <c r="LXL69"/>
      <c r="LXM69"/>
      <c r="LXN69"/>
      <c r="LXO69"/>
      <c r="LXP69"/>
      <c r="LXQ69"/>
      <c r="LXR69"/>
      <c r="LXS69"/>
      <c r="LXT69"/>
      <c r="LXU69"/>
      <c r="LXV69"/>
      <c r="LXW69"/>
      <c r="LXX69"/>
      <c r="LXY69"/>
      <c r="LXZ69"/>
      <c r="LYA69"/>
      <c r="LYB69"/>
      <c r="LYC69"/>
      <c r="LYD69"/>
      <c r="LYE69"/>
      <c r="LYF69"/>
      <c r="LYG69"/>
      <c r="LYH69"/>
      <c r="LYI69"/>
      <c r="LYJ69"/>
      <c r="LYK69"/>
      <c r="LYL69"/>
      <c r="LYM69"/>
      <c r="LYN69"/>
      <c r="LYO69"/>
      <c r="LYP69"/>
      <c r="LYQ69"/>
      <c r="LYR69"/>
      <c r="LYS69"/>
      <c r="LYT69"/>
      <c r="LYU69"/>
      <c r="LYV69"/>
      <c r="LYW69"/>
      <c r="LYX69"/>
      <c r="LYY69"/>
      <c r="LYZ69"/>
      <c r="LZA69"/>
      <c r="LZB69"/>
      <c r="LZC69"/>
      <c r="LZD69"/>
      <c r="LZE69"/>
      <c r="LZF69"/>
      <c r="LZG69"/>
      <c r="LZH69"/>
      <c r="LZI69"/>
      <c r="LZJ69"/>
      <c r="LZK69"/>
      <c r="LZL69"/>
      <c r="LZM69"/>
      <c r="LZN69"/>
      <c r="LZO69"/>
      <c r="LZP69"/>
      <c r="LZQ69"/>
      <c r="LZR69"/>
      <c r="LZS69"/>
      <c r="LZT69"/>
      <c r="LZU69"/>
      <c r="LZV69"/>
      <c r="LZW69"/>
      <c r="LZX69"/>
      <c r="LZY69"/>
      <c r="LZZ69"/>
      <c r="MAA69"/>
      <c r="MAB69"/>
      <c r="MAC69"/>
      <c r="MAD69"/>
      <c r="MAE69"/>
      <c r="MAF69"/>
      <c r="MAG69"/>
      <c r="MAH69"/>
      <c r="MAI69"/>
      <c r="MAJ69"/>
      <c r="MAK69"/>
      <c r="MAL69"/>
      <c r="MAM69"/>
      <c r="MAN69"/>
      <c r="MAO69"/>
      <c r="MAP69"/>
      <c r="MAQ69"/>
      <c r="MAR69"/>
      <c r="MAS69"/>
      <c r="MAT69"/>
      <c r="MAU69"/>
      <c r="MAV69"/>
      <c r="MAW69"/>
      <c r="MAX69"/>
      <c r="MAY69"/>
      <c r="MAZ69"/>
      <c r="MBA69"/>
      <c r="MBB69"/>
      <c r="MBC69"/>
      <c r="MBD69"/>
      <c r="MBE69"/>
      <c r="MBF69"/>
      <c r="MBG69"/>
      <c r="MBH69"/>
      <c r="MBI69"/>
      <c r="MBJ69"/>
      <c r="MBK69"/>
      <c r="MBL69"/>
      <c r="MBM69"/>
      <c r="MBN69"/>
      <c r="MBO69"/>
      <c r="MBP69"/>
      <c r="MBQ69"/>
      <c r="MBR69"/>
      <c r="MBS69"/>
      <c r="MBT69"/>
      <c r="MBU69"/>
      <c r="MBV69"/>
      <c r="MBW69"/>
      <c r="MBX69"/>
      <c r="MBY69"/>
      <c r="MBZ69"/>
      <c r="MCA69"/>
      <c r="MCB69"/>
      <c r="MCC69"/>
      <c r="MCD69"/>
      <c r="MCE69"/>
      <c r="MCF69"/>
      <c r="MCG69"/>
      <c r="MCH69"/>
      <c r="MCI69"/>
      <c r="MCJ69"/>
      <c r="MCK69"/>
      <c r="MCL69"/>
      <c r="MCM69"/>
      <c r="MCN69"/>
      <c r="MCO69"/>
      <c r="MCP69"/>
      <c r="MCQ69"/>
      <c r="MCR69"/>
      <c r="MCS69"/>
      <c r="MCT69"/>
      <c r="MCU69"/>
      <c r="MCV69"/>
      <c r="MCW69"/>
      <c r="MCX69"/>
      <c r="MCY69"/>
      <c r="MCZ69"/>
      <c r="MDA69"/>
      <c r="MDB69"/>
      <c r="MDC69"/>
      <c r="MDD69"/>
      <c r="MDE69"/>
      <c r="MDF69"/>
      <c r="MDG69"/>
      <c r="MDH69"/>
      <c r="MDI69"/>
      <c r="MDJ69"/>
      <c r="MDK69"/>
      <c r="MDL69"/>
      <c r="MDM69"/>
      <c r="MDN69"/>
      <c r="MDO69"/>
      <c r="MDP69"/>
      <c r="MDQ69"/>
      <c r="MDR69"/>
      <c r="MDS69"/>
      <c r="MDT69"/>
      <c r="MDU69"/>
      <c r="MDV69"/>
      <c r="MDW69"/>
      <c r="MDX69"/>
      <c r="MDY69"/>
      <c r="MDZ69"/>
      <c r="MEA69"/>
      <c r="MEB69"/>
      <c r="MEC69"/>
      <c r="MED69"/>
      <c r="MEE69"/>
      <c r="MEF69"/>
      <c r="MEG69"/>
      <c r="MEH69"/>
      <c r="MEI69"/>
      <c r="MEJ69"/>
      <c r="MEK69"/>
      <c r="MEL69"/>
      <c r="MEM69"/>
      <c r="MEN69"/>
      <c r="MEO69"/>
      <c r="MEP69"/>
      <c r="MEQ69"/>
      <c r="MER69"/>
      <c r="MES69"/>
      <c r="MET69"/>
      <c r="MEU69"/>
      <c r="MEV69"/>
      <c r="MEW69"/>
      <c r="MEX69"/>
      <c r="MEY69"/>
      <c r="MEZ69"/>
      <c r="MFA69"/>
      <c r="MFB69"/>
      <c r="MFC69"/>
      <c r="MFD69"/>
      <c r="MFE69"/>
      <c r="MFF69"/>
      <c r="MFG69"/>
      <c r="MFH69"/>
      <c r="MFI69"/>
      <c r="MFJ69"/>
      <c r="MFK69"/>
      <c r="MFL69"/>
      <c r="MFM69"/>
      <c r="MFN69"/>
      <c r="MFO69"/>
      <c r="MFP69"/>
      <c r="MFQ69"/>
      <c r="MFR69"/>
      <c r="MFS69"/>
      <c r="MFT69"/>
      <c r="MFU69"/>
      <c r="MFV69"/>
      <c r="MFW69"/>
      <c r="MFX69"/>
      <c r="MFY69"/>
      <c r="MFZ69"/>
      <c r="MGA69"/>
      <c r="MGB69"/>
      <c r="MGC69"/>
      <c r="MGD69"/>
      <c r="MGE69"/>
      <c r="MGF69"/>
      <c r="MGG69"/>
      <c r="MGH69"/>
      <c r="MGI69"/>
      <c r="MGJ69"/>
      <c r="MGK69"/>
      <c r="MGL69"/>
      <c r="MGM69"/>
      <c r="MGN69"/>
      <c r="MGO69"/>
      <c r="MGP69"/>
      <c r="MGQ69"/>
      <c r="MGR69"/>
      <c r="MGS69"/>
      <c r="MGT69"/>
      <c r="MGU69"/>
      <c r="MGV69"/>
      <c r="MGW69"/>
      <c r="MGX69"/>
      <c r="MGY69"/>
      <c r="MGZ69"/>
      <c r="MHA69"/>
      <c r="MHB69"/>
      <c r="MHC69"/>
      <c r="MHD69"/>
      <c r="MHE69"/>
      <c r="MHF69"/>
      <c r="MHG69"/>
      <c r="MHH69"/>
      <c r="MHI69"/>
      <c r="MHJ69"/>
      <c r="MHK69"/>
      <c r="MHL69"/>
      <c r="MHM69"/>
      <c r="MHN69"/>
      <c r="MHO69"/>
      <c r="MHP69"/>
      <c r="MHQ69"/>
      <c r="MHR69"/>
      <c r="MHS69"/>
      <c r="MHT69"/>
      <c r="MHU69"/>
      <c r="MHV69"/>
      <c r="MHW69"/>
      <c r="MHX69"/>
      <c r="MHY69"/>
      <c r="MHZ69"/>
      <c r="MIA69"/>
      <c r="MIB69"/>
      <c r="MIC69"/>
      <c r="MID69"/>
      <c r="MIE69"/>
      <c r="MIF69"/>
      <c r="MIG69"/>
      <c r="MIH69"/>
      <c r="MII69"/>
      <c r="MIJ69"/>
      <c r="MIK69"/>
      <c r="MIL69"/>
      <c r="MIM69"/>
      <c r="MIN69"/>
      <c r="MIO69"/>
      <c r="MIP69"/>
      <c r="MIQ69"/>
      <c r="MIR69"/>
      <c r="MIS69"/>
      <c r="MIT69"/>
      <c r="MIU69"/>
      <c r="MIV69"/>
      <c r="MIW69"/>
      <c r="MIX69"/>
      <c r="MIY69"/>
      <c r="MIZ69"/>
      <c r="MJA69"/>
      <c r="MJB69"/>
      <c r="MJC69"/>
      <c r="MJD69"/>
      <c r="MJE69"/>
      <c r="MJF69"/>
      <c r="MJG69"/>
      <c r="MJH69"/>
      <c r="MJI69"/>
      <c r="MJJ69"/>
      <c r="MJK69"/>
      <c r="MJL69"/>
      <c r="MJM69"/>
      <c r="MJN69"/>
      <c r="MJO69"/>
      <c r="MJP69"/>
      <c r="MJQ69"/>
      <c r="MJR69"/>
      <c r="MJS69"/>
      <c r="MJT69"/>
      <c r="MJU69"/>
      <c r="MJV69"/>
      <c r="MJW69"/>
      <c r="MJX69"/>
      <c r="MJY69"/>
      <c r="MJZ69"/>
      <c r="MKA69"/>
      <c r="MKB69"/>
      <c r="MKC69"/>
      <c r="MKD69"/>
      <c r="MKE69"/>
      <c r="MKF69"/>
      <c r="MKG69"/>
      <c r="MKH69"/>
      <c r="MKI69"/>
      <c r="MKJ69"/>
      <c r="MKK69"/>
      <c r="MKL69"/>
      <c r="MKM69"/>
      <c r="MKN69"/>
      <c r="MKO69"/>
      <c r="MKP69"/>
      <c r="MKQ69"/>
      <c r="MKR69"/>
      <c r="MKS69"/>
      <c r="MKT69"/>
      <c r="MKU69"/>
      <c r="MKV69"/>
      <c r="MKW69"/>
      <c r="MKX69"/>
      <c r="MKY69"/>
      <c r="MKZ69"/>
      <c r="MLA69"/>
      <c r="MLB69"/>
      <c r="MLC69"/>
      <c r="MLD69"/>
      <c r="MLE69"/>
      <c r="MLF69"/>
      <c r="MLG69"/>
      <c r="MLH69"/>
      <c r="MLI69"/>
      <c r="MLJ69"/>
      <c r="MLK69"/>
      <c r="MLL69"/>
      <c r="MLM69"/>
      <c r="MLN69"/>
      <c r="MLO69"/>
      <c r="MLP69"/>
      <c r="MLQ69"/>
      <c r="MLR69"/>
      <c r="MLS69"/>
      <c r="MLT69"/>
      <c r="MLU69"/>
      <c r="MLV69"/>
      <c r="MLW69"/>
      <c r="MLX69"/>
      <c r="MLY69"/>
      <c r="MLZ69"/>
      <c r="MMA69"/>
      <c r="MMB69"/>
      <c r="MMC69"/>
      <c r="MMD69"/>
      <c r="MME69"/>
      <c r="MMF69"/>
      <c r="MMG69"/>
      <c r="MMH69"/>
      <c r="MMI69"/>
      <c r="MMJ69"/>
      <c r="MMK69"/>
      <c r="MML69"/>
      <c r="MMM69"/>
      <c r="MMN69"/>
      <c r="MMO69"/>
      <c r="MMP69"/>
      <c r="MMQ69"/>
      <c r="MMR69"/>
      <c r="MMS69"/>
      <c r="MMT69"/>
      <c r="MMU69"/>
      <c r="MMV69"/>
      <c r="MMW69"/>
      <c r="MMX69"/>
      <c r="MMY69"/>
      <c r="MMZ69"/>
      <c r="MNA69"/>
      <c r="MNB69"/>
      <c r="MNC69"/>
      <c r="MND69"/>
      <c r="MNE69"/>
      <c r="MNF69"/>
      <c r="MNG69"/>
      <c r="MNH69"/>
      <c r="MNI69"/>
      <c r="MNJ69"/>
      <c r="MNK69"/>
      <c r="MNL69"/>
      <c r="MNM69"/>
      <c r="MNN69"/>
      <c r="MNO69"/>
      <c r="MNP69"/>
      <c r="MNQ69"/>
      <c r="MNR69"/>
      <c r="MNS69"/>
      <c r="MNT69"/>
      <c r="MNU69"/>
      <c r="MNV69"/>
      <c r="MNW69"/>
      <c r="MNX69"/>
      <c r="MNY69"/>
      <c r="MNZ69"/>
      <c r="MOA69"/>
      <c r="MOB69"/>
      <c r="MOC69"/>
      <c r="MOD69"/>
      <c r="MOE69"/>
      <c r="MOF69"/>
      <c r="MOG69"/>
      <c r="MOH69"/>
      <c r="MOI69"/>
      <c r="MOJ69"/>
      <c r="MOK69"/>
      <c r="MOL69"/>
      <c r="MOM69"/>
      <c r="MON69"/>
      <c r="MOO69"/>
      <c r="MOP69"/>
      <c r="MOQ69"/>
      <c r="MOR69"/>
      <c r="MOS69"/>
      <c r="MOT69"/>
      <c r="MOU69"/>
      <c r="MOV69"/>
      <c r="MOW69"/>
      <c r="MOX69"/>
      <c r="MOY69"/>
      <c r="MOZ69"/>
      <c r="MPA69"/>
      <c r="MPB69"/>
      <c r="MPC69"/>
      <c r="MPD69"/>
      <c r="MPE69"/>
      <c r="MPF69"/>
      <c r="MPG69"/>
      <c r="MPH69"/>
      <c r="MPI69"/>
      <c r="MPJ69"/>
      <c r="MPK69"/>
      <c r="MPL69"/>
      <c r="MPM69"/>
      <c r="MPN69"/>
      <c r="MPO69"/>
      <c r="MPP69"/>
      <c r="MPQ69"/>
      <c r="MPR69"/>
      <c r="MPS69"/>
      <c r="MPT69"/>
      <c r="MPU69"/>
      <c r="MPV69"/>
      <c r="MPW69"/>
      <c r="MPX69"/>
      <c r="MPY69"/>
      <c r="MPZ69"/>
      <c r="MQA69"/>
      <c r="MQB69"/>
      <c r="MQC69"/>
      <c r="MQD69"/>
      <c r="MQE69"/>
      <c r="MQF69"/>
      <c r="MQG69"/>
      <c r="MQH69"/>
      <c r="MQI69"/>
      <c r="MQJ69"/>
      <c r="MQK69"/>
      <c r="MQL69"/>
      <c r="MQM69"/>
      <c r="MQN69"/>
      <c r="MQO69"/>
      <c r="MQP69"/>
      <c r="MQQ69"/>
      <c r="MQR69"/>
      <c r="MQS69"/>
      <c r="MQT69"/>
      <c r="MQU69"/>
      <c r="MQV69"/>
      <c r="MQW69"/>
      <c r="MQX69"/>
      <c r="MQY69"/>
      <c r="MQZ69"/>
      <c r="MRA69"/>
      <c r="MRB69"/>
      <c r="MRC69"/>
      <c r="MRD69"/>
      <c r="MRE69"/>
      <c r="MRF69"/>
      <c r="MRG69"/>
      <c r="MRH69"/>
      <c r="MRI69"/>
      <c r="MRJ69"/>
      <c r="MRK69"/>
      <c r="MRL69"/>
      <c r="MRM69"/>
      <c r="MRN69"/>
      <c r="MRO69"/>
      <c r="MRP69"/>
      <c r="MRQ69"/>
      <c r="MRR69"/>
      <c r="MRS69"/>
      <c r="MRT69"/>
      <c r="MRU69"/>
      <c r="MRV69"/>
      <c r="MRW69"/>
      <c r="MRX69"/>
      <c r="MRY69"/>
      <c r="MRZ69"/>
      <c r="MSA69"/>
      <c r="MSB69"/>
      <c r="MSC69"/>
      <c r="MSD69"/>
      <c r="MSE69"/>
      <c r="MSF69"/>
      <c r="MSG69"/>
      <c r="MSH69"/>
      <c r="MSI69"/>
      <c r="MSJ69"/>
      <c r="MSK69"/>
      <c r="MSL69"/>
      <c r="MSM69"/>
      <c r="MSN69"/>
      <c r="MSO69"/>
      <c r="MSP69"/>
      <c r="MSQ69"/>
      <c r="MSR69"/>
      <c r="MSS69"/>
      <c r="MST69"/>
      <c r="MSU69"/>
      <c r="MSV69"/>
      <c r="MSW69"/>
      <c r="MSX69"/>
      <c r="MSY69"/>
      <c r="MSZ69"/>
      <c r="MTA69"/>
      <c r="MTB69"/>
      <c r="MTC69"/>
      <c r="MTD69"/>
      <c r="MTE69"/>
      <c r="MTF69"/>
      <c r="MTG69"/>
      <c r="MTH69"/>
      <c r="MTI69"/>
      <c r="MTJ69"/>
      <c r="MTK69"/>
      <c r="MTL69"/>
      <c r="MTM69"/>
      <c r="MTN69"/>
      <c r="MTO69"/>
      <c r="MTP69"/>
      <c r="MTQ69"/>
      <c r="MTR69"/>
      <c r="MTS69"/>
      <c r="MTT69"/>
      <c r="MTU69"/>
      <c r="MTV69"/>
      <c r="MTW69"/>
      <c r="MTX69"/>
      <c r="MTY69"/>
      <c r="MTZ69"/>
      <c r="MUA69"/>
      <c r="MUB69"/>
      <c r="MUC69"/>
      <c r="MUD69"/>
      <c r="MUE69"/>
      <c r="MUF69"/>
      <c r="MUG69"/>
      <c r="MUH69"/>
      <c r="MUI69"/>
      <c r="MUJ69"/>
      <c r="MUK69"/>
      <c r="MUL69"/>
      <c r="MUM69"/>
      <c r="MUN69"/>
      <c r="MUO69"/>
      <c r="MUP69"/>
      <c r="MUQ69"/>
      <c r="MUR69"/>
      <c r="MUS69"/>
      <c r="MUT69"/>
      <c r="MUU69"/>
      <c r="MUV69"/>
      <c r="MUW69"/>
      <c r="MUX69"/>
      <c r="MUY69"/>
      <c r="MUZ69"/>
      <c r="MVA69"/>
      <c r="MVB69"/>
      <c r="MVC69"/>
      <c r="MVD69"/>
      <c r="MVE69"/>
      <c r="MVF69"/>
      <c r="MVG69"/>
      <c r="MVH69"/>
      <c r="MVI69"/>
      <c r="MVJ69"/>
      <c r="MVK69"/>
      <c r="MVL69"/>
      <c r="MVM69"/>
      <c r="MVN69"/>
      <c r="MVO69"/>
      <c r="MVP69"/>
      <c r="MVQ69"/>
      <c r="MVR69"/>
      <c r="MVS69"/>
      <c r="MVT69"/>
      <c r="MVU69"/>
      <c r="MVV69"/>
      <c r="MVW69"/>
      <c r="MVX69"/>
      <c r="MVY69"/>
      <c r="MVZ69"/>
      <c r="MWA69"/>
      <c r="MWB69"/>
      <c r="MWC69"/>
      <c r="MWD69"/>
      <c r="MWE69"/>
      <c r="MWF69"/>
      <c r="MWG69"/>
      <c r="MWH69"/>
      <c r="MWI69"/>
      <c r="MWJ69"/>
      <c r="MWK69"/>
      <c r="MWL69"/>
      <c r="MWM69"/>
      <c r="MWN69"/>
      <c r="MWO69"/>
      <c r="MWP69"/>
      <c r="MWQ69"/>
      <c r="MWR69"/>
      <c r="MWS69"/>
      <c r="MWT69"/>
      <c r="MWU69"/>
      <c r="MWV69"/>
      <c r="MWW69"/>
      <c r="MWX69"/>
      <c r="MWY69"/>
      <c r="MWZ69"/>
      <c r="MXA69"/>
      <c r="MXB69"/>
      <c r="MXC69"/>
      <c r="MXD69"/>
      <c r="MXE69"/>
      <c r="MXF69"/>
      <c r="MXG69"/>
      <c r="MXH69"/>
      <c r="MXI69"/>
      <c r="MXJ69"/>
      <c r="MXK69"/>
      <c r="MXL69"/>
      <c r="MXM69"/>
      <c r="MXN69"/>
      <c r="MXO69"/>
      <c r="MXP69"/>
      <c r="MXQ69"/>
      <c r="MXR69"/>
      <c r="MXS69"/>
      <c r="MXT69"/>
      <c r="MXU69"/>
      <c r="MXV69"/>
      <c r="MXW69"/>
      <c r="MXX69"/>
      <c r="MXY69"/>
      <c r="MXZ69"/>
      <c r="MYA69"/>
      <c r="MYB69"/>
      <c r="MYC69"/>
      <c r="MYD69"/>
      <c r="MYE69"/>
      <c r="MYF69"/>
      <c r="MYG69"/>
      <c r="MYH69"/>
      <c r="MYI69"/>
      <c r="MYJ69"/>
      <c r="MYK69"/>
      <c r="MYL69"/>
      <c r="MYM69"/>
      <c r="MYN69"/>
      <c r="MYO69"/>
      <c r="MYP69"/>
      <c r="MYQ69"/>
      <c r="MYR69"/>
      <c r="MYS69"/>
      <c r="MYT69"/>
      <c r="MYU69"/>
      <c r="MYV69"/>
      <c r="MYW69"/>
      <c r="MYX69"/>
      <c r="MYY69"/>
      <c r="MYZ69"/>
      <c r="MZA69"/>
      <c r="MZB69"/>
      <c r="MZC69"/>
      <c r="MZD69"/>
      <c r="MZE69"/>
      <c r="MZF69"/>
      <c r="MZG69"/>
      <c r="MZH69"/>
      <c r="MZI69"/>
      <c r="MZJ69"/>
      <c r="MZK69"/>
      <c r="MZL69"/>
      <c r="MZM69"/>
      <c r="MZN69"/>
      <c r="MZO69"/>
      <c r="MZP69"/>
      <c r="MZQ69"/>
      <c r="MZR69"/>
      <c r="MZS69"/>
      <c r="MZT69"/>
      <c r="MZU69"/>
      <c r="MZV69"/>
      <c r="MZW69"/>
      <c r="MZX69"/>
      <c r="MZY69"/>
      <c r="MZZ69"/>
      <c r="NAA69"/>
      <c r="NAB69"/>
      <c r="NAC69"/>
      <c r="NAD69"/>
      <c r="NAE69"/>
      <c r="NAF69"/>
      <c r="NAG69"/>
      <c r="NAH69"/>
      <c r="NAI69"/>
      <c r="NAJ69"/>
      <c r="NAK69"/>
      <c r="NAL69"/>
      <c r="NAM69"/>
      <c r="NAN69"/>
      <c r="NAO69"/>
      <c r="NAP69"/>
      <c r="NAQ69"/>
      <c r="NAR69"/>
      <c r="NAS69"/>
      <c r="NAT69"/>
      <c r="NAU69"/>
      <c r="NAV69"/>
      <c r="NAW69"/>
      <c r="NAX69"/>
      <c r="NAY69"/>
      <c r="NAZ69"/>
      <c r="NBA69"/>
      <c r="NBB69"/>
      <c r="NBC69"/>
      <c r="NBD69"/>
      <c r="NBE69"/>
      <c r="NBF69"/>
      <c r="NBG69"/>
      <c r="NBH69"/>
      <c r="NBI69"/>
      <c r="NBJ69"/>
      <c r="NBK69"/>
      <c r="NBL69"/>
      <c r="NBM69"/>
      <c r="NBN69"/>
      <c r="NBO69"/>
      <c r="NBP69"/>
      <c r="NBQ69"/>
      <c r="NBR69"/>
      <c r="NBS69"/>
      <c r="NBT69"/>
      <c r="NBU69"/>
      <c r="NBV69"/>
      <c r="NBW69"/>
      <c r="NBX69"/>
      <c r="NBY69"/>
      <c r="NBZ69"/>
      <c r="NCA69"/>
      <c r="NCB69"/>
      <c r="NCC69"/>
      <c r="NCD69"/>
      <c r="NCE69"/>
      <c r="NCF69"/>
      <c r="NCG69"/>
      <c r="NCH69"/>
      <c r="NCI69"/>
      <c r="NCJ69"/>
      <c r="NCK69"/>
      <c r="NCL69"/>
      <c r="NCM69"/>
      <c r="NCN69"/>
      <c r="NCO69"/>
      <c r="NCP69"/>
      <c r="NCQ69"/>
      <c r="NCR69"/>
      <c r="NCS69"/>
      <c r="NCT69"/>
      <c r="NCU69"/>
      <c r="NCV69"/>
      <c r="NCW69"/>
      <c r="NCX69"/>
      <c r="NCY69"/>
      <c r="NCZ69"/>
      <c r="NDA69"/>
      <c r="NDB69"/>
      <c r="NDC69"/>
      <c r="NDD69"/>
      <c r="NDE69"/>
      <c r="NDF69"/>
      <c r="NDG69"/>
      <c r="NDH69"/>
      <c r="NDI69"/>
      <c r="NDJ69"/>
      <c r="NDK69"/>
      <c r="NDL69"/>
      <c r="NDM69"/>
      <c r="NDN69"/>
      <c r="NDO69"/>
      <c r="NDP69"/>
      <c r="NDQ69"/>
      <c r="NDR69"/>
      <c r="NDS69"/>
      <c r="NDT69"/>
      <c r="NDU69"/>
      <c r="NDV69"/>
      <c r="NDW69"/>
      <c r="NDX69"/>
      <c r="NDY69"/>
      <c r="NDZ69"/>
      <c r="NEA69"/>
      <c r="NEB69"/>
      <c r="NEC69"/>
      <c r="NED69"/>
      <c r="NEE69"/>
      <c r="NEF69"/>
      <c r="NEG69"/>
      <c r="NEH69"/>
      <c r="NEI69"/>
      <c r="NEJ69"/>
      <c r="NEK69"/>
      <c r="NEL69"/>
      <c r="NEM69"/>
      <c r="NEN69"/>
      <c r="NEO69"/>
      <c r="NEP69"/>
      <c r="NEQ69"/>
      <c r="NER69"/>
      <c r="NES69"/>
      <c r="NET69"/>
      <c r="NEU69"/>
      <c r="NEV69"/>
      <c r="NEW69"/>
      <c r="NEX69"/>
      <c r="NEY69"/>
      <c r="NEZ69"/>
      <c r="NFA69"/>
      <c r="NFB69"/>
      <c r="NFC69"/>
      <c r="NFD69"/>
      <c r="NFE69"/>
      <c r="NFF69"/>
      <c r="NFG69"/>
      <c r="NFH69"/>
      <c r="NFI69"/>
      <c r="NFJ69"/>
      <c r="NFK69"/>
      <c r="NFL69"/>
      <c r="NFM69"/>
      <c r="NFN69"/>
      <c r="NFO69"/>
      <c r="NFP69"/>
      <c r="NFQ69"/>
      <c r="NFR69"/>
      <c r="NFS69"/>
      <c r="NFT69"/>
      <c r="NFU69"/>
      <c r="NFV69"/>
      <c r="NFW69"/>
      <c r="NFX69"/>
      <c r="NFY69"/>
      <c r="NFZ69"/>
      <c r="NGA69"/>
      <c r="NGB69"/>
      <c r="NGC69"/>
      <c r="NGD69"/>
      <c r="NGE69"/>
      <c r="NGF69"/>
      <c r="NGG69"/>
      <c r="NGH69"/>
      <c r="NGI69"/>
      <c r="NGJ69"/>
      <c r="NGK69"/>
      <c r="NGL69"/>
      <c r="NGM69"/>
      <c r="NGN69"/>
      <c r="NGO69"/>
      <c r="NGP69"/>
      <c r="NGQ69"/>
      <c r="NGR69"/>
      <c r="NGS69"/>
      <c r="NGT69"/>
      <c r="NGU69"/>
      <c r="NGV69"/>
      <c r="NGW69"/>
      <c r="NGX69"/>
      <c r="NGY69"/>
      <c r="NGZ69"/>
      <c r="NHA69"/>
      <c r="NHB69"/>
      <c r="NHC69"/>
      <c r="NHD69"/>
      <c r="NHE69"/>
      <c r="NHF69"/>
      <c r="NHG69"/>
      <c r="NHH69"/>
      <c r="NHI69"/>
      <c r="NHJ69"/>
      <c r="NHK69"/>
      <c r="NHL69"/>
      <c r="NHM69"/>
      <c r="NHN69"/>
      <c r="NHO69"/>
      <c r="NHP69"/>
      <c r="NHQ69"/>
      <c r="NHR69"/>
      <c r="NHS69"/>
      <c r="NHT69"/>
      <c r="NHU69"/>
      <c r="NHV69"/>
      <c r="NHW69"/>
      <c r="NHX69"/>
      <c r="NHY69"/>
      <c r="NHZ69"/>
      <c r="NIA69"/>
      <c r="NIB69"/>
      <c r="NIC69"/>
      <c r="NID69"/>
      <c r="NIE69"/>
      <c r="NIF69"/>
      <c r="NIG69"/>
      <c r="NIH69"/>
      <c r="NII69"/>
      <c r="NIJ69"/>
      <c r="NIK69"/>
      <c r="NIL69"/>
      <c r="NIM69"/>
      <c r="NIN69"/>
      <c r="NIO69"/>
      <c r="NIP69"/>
      <c r="NIQ69"/>
      <c r="NIR69"/>
      <c r="NIS69"/>
      <c r="NIT69"/>
      <c r="NIU69"/>
      <c r="NIV69"/>
      <c r="NIW69"/>
      <c r="NIX69"/>
      <c r="NIY69"/>
      <c r="NIZ69"/>
      <c r="NJA69"/>
      <c r="NJB69"/>
      <c r="NJC69"/>
      <c r="NJD69"/>
      <c r="NJE69"/>
      <c r="NJF69"/>
      <c r="NJG69"/>
      <c r="NJH69"/>
      <c r="NJI69"/>
      <c r="NJJ69"/>
      <c r="NJK69"/>
      <c r="NJL69"/>
      <c r="NJM69"/>
      <c r="NJN69"/>
      <c r="NJO69"/>
      <c r="NJP69"/>
      <c r="NJQ69"/>
      <c r="NJR69"/>
      <c r="NJS69"/>
      <c r="NJT69"/>
      <c r="NJU69"/>
      <c r="NJV69"/>
      <c r="NJW69"/>
      <c r="NJX69"/>
      <c r="NJY69"/>
      <c r="NJZ69"/>
      <c r="NKA69"/>
      <c r="NKB69"/>
      <c r="NKC69"/>
      <c r="NKD69"/>
      <c r="NKE69"/>
      <c r="NKF69"/>
      <c r="NKG69"/>
      <c r="NKH69"/>
      <c r="NKI69"/>
      <c r="NKJ69"/>
      <c r="NKK69"/>
      <c r="NKL69"/>
      <c r="NKM69"/>
      <c r="NKN69"/>
      <c r="NKO69"/>
      <c r="NKP69"/>
      <c r="NKQ69"/>
      <c r="NKR69"/>
      <c r="NKS69"/>
      <c r="NKT69"/>
      <c r="NKU69"/>
      <c r="NKV69"/>
      <c r="NKW69"/>
      <c r="NKX69"/>
      <c r="NKY69"/>
      <c r="NKZ69"/>
      <c r="NLA69"/>
      <c r="NLB69"/>
      <c r="NLC69"/>
      <c r="NLD69"/>
      <c r="NLE69"/>
      <c r="NLF69"/>
      <c r="NLG69"/>
      <c r="NLH69"/>
      <c r="NLI69"/>
      <c r="NLJ69"/>
      <c r="NLK69"/>
      <c r="NLL69"/>
      <c r="NLM69"/>
      <c r="NLN69"/>
      <c r="NLO69"/>
      <c r="NLP69"/>
      <c r="NLQ69"/>
      <c r="NLR69"/>
      <c r="NLS69"/>
      <c r="NLT69"/>
      <c r="NLU69"/>
      <c r="NLV69"/>
      <c r="NLW69"/>
      <c r="NLX69"/>
      <c r="NLY69"/>
      <c r="NLZ69"/>
      <c r="NMA69"/>
      <c r="NMB69"/>
      <c r="NMC69"/>
      <c r="NMD69"/>
      <c r="NME69"/>
      <c r="NMF69"/>
      <c r="NMG69"/>
      <c r="NMH69"/>
      <c r="NMI69"/>
      <c r="NMJ69"/>
      <c r="NMK69"/>
      <c r="NML69"/>
      <c r="NMM69"/>
      <c r="NMN69"/>
      <c r="NMO69"/>
      <c r="NMP69"/>
      <c r="NMQ69"/>
      <c r="NMR69"/>
      <c r="NMS69"/>
      <c r="NMT69"/>
      <c r="NMU69"/>
      <c r="NMV69"/>
      <c r="NMW69"/>
      <c r="NMX69"/>
      <c r="NMY69"/>
      <c r="NMZ69"/>
      <c r="NNA69"/>
      <c r="NNB69"/>
      <c r="NNC69"/>
      <c r="NND69"/>
      <c r="NNE69"/>
      <c r="NNF69"/>
      <c r="NNG69"/>
      <c r="NNH69"/>
      <c r="NNI69"/>
      <c r="NNJ69"/>
      <c r="NNK69"/>
      <c r="NNL69"/>
      <c r="NNM69"/>
      <c r="NNN69"/>
      <c r="NNO69"/>
      <c r="NNP69"/>
      <c r="NNQ69"/>
      <c r="NNR69"/>
      <c r="NNS69"/>
      <c r="NNT69"/>
      <c r="NNU69"/>
      <c r="NNV69"/>
      <c r="NNW69"/>
      <c r="NNX69"/>
      <c r="NNY69"/>
      <c r="NNZ69"/>
      <c r="NOA69"/>
      <c r="NOB69"/>
      <c r="NOC69"/>
      <c r="NOD69"/>
      <c r="NOE69"/>
      <c r="NOF69"/>
      <c r="NOG69"/>
      <c r="NOH69"/>
      <c r="NOI69"/>
      <c r="NOJ69"/>
      <c r="NOK69"/>
      <c r="NOL69"/>
      <c r="NOM69"/>
      <c r="NON69"/>
      <c r="NOO69"/>
      <c r="NOP69"/>
      <c r="NOQ69"/>
      <c r="NOR69"/>
      <c r="NOS69"/>
      <c r="NOT69"/>
      <c r="NOU69"/>
      <c r="NOV69"/>
      <c r="NOW69"/>
      <c r="NOX69"/>
      <c r="NOY69"/>
      <c r="NOZ69"/>
      <c r="NPA69"/>
      <c r="NPB69"/>
      <c r="NPC69"/>
      <c r="NPD69"/>
      <c r="NPE69"/>
      <c r="NPF69"/>
      <c r="NPG69"/>
      <c r="NPH69"/>
      <c r="NPI69"/>
      <c r="NPJ69"/>
      <c r="NPK69"/>
      <c r="NPL69"/>
      <c r="NPM69"/>
      <c r="NPN69"/>
      <c r="NPO69"/>
      <c r="NPP69"/>
      <c r="NPQ69"/>
      <c r="NPR69"/>
      <c r="NPS69"/>
      <c r="NPT69"/>
      <c r="NPU69"/>
      <c r="NPV69"/>
      <c r="NPW69"/>
      <c r="NPX69"/>
      <c r="NPY69"/>
      <c r="NPZ69"/>
      <c r="NQA69"/>
      <c r="NQB69"/>
      <c r="NQC69"/>
      <c r="NQD69"/>
      <c r="NQE69"/>
      <c r="NQF69"/>
      <c r="NQG69"/>
      <c r="NQH69"/>
      <c r="NQI69"/>
      <c r="NQJ69"/>
      <c r="NQK69"/>
      <c r="NQL69"/>
      <c r="NQM69"/>
      <c r="NQN69"/>
      <c r="NQO69"/>
      <c r="NQP69"/>
      <c r="NQQ69"/>
      <c r="NQR69"/>
      <c r="NQS69"/>
      <c r="NQT69"/>
      <c r="NQU69"/>
      <c r="NQV69"/>
      <c r="NQW69"/>
      <c r="NQX69"/>
      <c r="NQY69"/>
      <c r="NQZ69"/>
      <c r="NRA69"/>
      <c r="NRB69"/>
      <c r="NRC69"/>
      <c r="NRD69"/>
      <c r="NRE69"/>
      <c r="NRF69"/>
      <c r="NRG69"/>
      <c r="NRH69"/>
      <c r="NRI69"/>
      <c r="NRJ69"/>
      <c r="NRK69"/>
      <c r="NRL69"/>
      <c r="NRM69"/>
      <c r="NRN69"/>
      <c r="NRO69"/>
      <c r="NRP69"/>
      <c r="NRQ69"/>
      <c r="NRR69"/>
      <c r="NRS69"/>
      <c r="NRT69"/>
      <c r="NRU69"/>
      <c r="NRV69"/>
      <c r="NRW69"/>
      <c r="NRX69"/>
      <c r="NRY69"/>
      <c r="NRZ69"/>
      <c r="NSA69"/>
      <c r="NSB69"/>
      <c r="NSC69"/>
      <c r="NSD69"/>
      <c r="NSE69"/>
      <c r="NSF69"/>
      <c r="NSG69"/>
      <c r="NSH69"/>
      <c r="NSI69"/>
      <c r="NSJ69"/>
      <c r="NSK69"/>
      <c r="NSL69"/>
      <c r="NSM69"/>
      <c r="NSN69"/>
      <c r="NSO69"/>
      <c r="NSP69"/>
      <c r="NSQ69"/>
      <c r="NSR69"/>
      <c r="NSS69"/>
      <c r="NST69"/>
      <c r="NSU69"/>
      <c r="NSV69"/>
      <c r="NSW69"/>
      <c r="NSX69"/>
      <c r="NSY69"/>
      <c r="NSZ69"/>
      <c r="NTA69"/>
      <c r="NTB69"/>
      <c r="NTC69"/>
      <c r="NTD69"/>
      <c r="NTE69"/>
      <c r="NTF69"/>
      <c r="NTG69"/>
      <c r="NTH69"/>
      <c r="NTI69"/>
      <c r="NTJ69"/>
      <c r="NTK69"/>
      <c r="NTL69"/>
      <c r="NTM69"/>
      <c r="NTN69"/>
      <c r="NTO69"/>
      <c r="NTP69"/>
      <c r="NTQ69"/>
      <c r="NTR69"/>
      <c r="NTS69"/>
      <c r="NTT69"/>
      <c r="NTU69"/>
      <c r="NTV69"/>
      <c r="NTW69"/>
      <c r="NTX69"/>
      <c r="NTY69"/>
      <c r="NTZ69"/>
      <c r="NUA69"/>
      <c r="NUB69"/>
      <c r="NUC69"/>
      <c r="NUD69"/>
      <c r="NUE69"/>
      <c r="NUF69"/>
      <c r="NUG69"/>
      <c r="NUH69"/>
      <c r="NUI69"/>
      <c r="NUJ69"/>
      <c r="NUK69"/>
      <c r="NUL69"/>
      <c r="NUM69"/>
      <c r="NUN69"/>
      <c r="NUO69"/>
      <c r="NUP69"/>
      <c r="NUQ69"/>
      <c r="NUR69"/>
      <c r="NUS69"/>
      <c r="NUT69"/>
      <c r="NUU69"/>
      <c r="NUV69"/>
      <c r="NUW69"/>
      <c r="NUX69"/>
      <c r="NUY69"/>
      <c r="NUZ69"/>
      <c r="NVA69"/>
      <c r="NVB69"/>
      <c r="NVC69"/>
      <c r="NVD69"/>
      <c r="NVE69"/>
      <c r="NVF69"/>
      <c r="NVG69"/>
      <c r="NVH69"/>
      <c r="NVI69"/>
      <c r="NVJ69"/>
      <c r="NVK69"/>
      <c r="NVL69"/>
      <c r="NVM69"/>
      <c r="NVN69"/>
      <c r="NVO69"/>
      <c r="NVP69"/>
      <c r="NVQ69"/>
      <c r="NVR69"/>
      <c r="NVS69"/>
      <c r="NVT69"/>
      <c r="NVU69"/>
      <c r="NVV69"/>
      <c r="NVW69"/>
      <c r="NVX69"/>
      <c r="NVY69"/>
      <c r="NVZ69"/>
      <c r="NWA69"/>
      <c r="NWB69"/>
      <c r="NWC69"/>
      <c r="NWD69"/>
      <c r="NWE69"/>
      <c r="NWF69"/>
      <c r="NWG69"/>
      <c r="NWH69"/>
      <c r="NWI69"/>
      <c r="NWJ69"/>
      <c r="NWK69"/>
      <c r="NWL69"/>
      <c r="NWM69"/>
      <c r="NWN69"/>
      <c r="NWO69"/>
      <c r="NWP69"/>
      <c r="NWQ69"/>
      <c r="NWR69"/>
      <c r="NWS69"/>
      <c r="NWT69"/>
      <c r="NWU69"/>
      <c r="NWV69"/>
      <c r="NWW69"/>
      <c r="NWX69"/>
      <c r="NWY69"/>
      <c r="NWZ69"/>
      <c r="NXA69"/>
      <c r="NXB69"/>
      <c r="NXC69"/>
      <c r="NXD69"/>
      <c r="NXE69"/>
      <c r="NXF69"/>
      <c r="NXG69"/>
      <c r="NXH69"/>
      <c r="NXI69"/>
      <c r="NXJ69"/>
      <c r="NXK69"/>
      <c r="NXL69"/>
      <c r="NXM69"/>
      <c r="NXN69"/>
      <c r="NXO69"/>
      <c r="NXP69"/>
      <c r="NXQ69"/>
      <c r="NXR69"/>
      <c r="NXS69"/>
      <c r="NXT69"/>
      <c r="NXU69"/>
      <c r="NXV69"/>
      <c r="NXW69"/>
      <c r="NXX69"/>
      <c r="NXY69"/>
      <c r="NXZ69"/>
      <c r="NYA69"/>
      <c r="NYB69"/>
      <c r="NYC69"/>
      <c r="NYD69"/>
      <c r="NYE69"/>
      <c r="NYF69"/>
      <c r="NYG69"/>
      <c r="NYH69"/>
      <c r="NYI69"/>
      <c r="NYJ69"/>
      <c r="NYK69"/>
      <c r="NYL69"/>
      <c r="NYM69"/>
      <c r="NYN69"/>
      <c r="NYO69"/>
      <c r="NYP69"/>
      <c r="NYQ69"/>
      <c r="NYR69"/>
      <c r="NYS69"/>
      <c r="NYT69"/>
      <c r="NYU69"/>
      <c r="NYV69"/>
      <c r="NYW69"/>
      <c r="NYX69"/>
      <c r="NYY69"/>
      <c r="NYZ69"/>
      <c r="NZA69"/>
      <c r="NZB69"/>
      <c r="NZC69"/>
      <c r="NZD69"/>
      <c r="NZE69"/>
      <c r="NZF69"/>
      <c r="NZG69"/>
      <c r="NZH69"/>
      <c r="NZI69"/>
      <c r="NZJ69"/>
      <c r="NZK69"/>
      <c r="NZL69"/>
      <c r="NZM69"/>
      <c r="NZN69"/>
      <c r="NZO69"/>
      <c r="NZP69"/>
      <c r="NZQ69"/>
      <c r="NZR69"/>
      <c r="NZS69"/>
      <c r="NZT69"/>
      <c r="NZU69"/>
      <c r="NZV69"/>
      <c r="NZW69"/>
      <c r="NZX69"/>
      <c r="NZY69"/>
      <c r="NZZ69"/>
      <c r="OAA69"/>
      <c r="OAB69"/>
      <c r="OAC69"/>
      <c r="OAD69"/>
      <c r="OAE69"/>
      <c r="OAF69"/>
      <c r="OAG69"/>
      <c r="OAH69"/>
      <c r="OAI69"/>
      <c r="OAJ69"/>
      <c r="OAK69"/>
      <c r="OAL69"/>
      <c r="OAM69"/>
      <c r="OAN69"/>
      <c r="OAO69"/>
      <c r="OAP69"/>
      <c r="OAQ69"/>
      <c r="OAR69"/>
      <c r="OAS69"/>
      <c r="OAT69"/>
      <c r="OAU69"/>
      <c r="OAV69"/>
      <c r="OAW69"/>
      <c r="OAX69"/>
      <c r="OAY69"/>
      <c r="OAZ69"/>
      <c r="OBA69"/>
      <c r="OBB69"/>
      <c r="OBC69"/>
      <c r="OBD69"/>
      <c r="OBE69"/>
      <c r="OBF69"/>
      <c r="OBG69"/>
      <c r="OBH69"/>
      <c r="OBI69"/>
      <c r="OBJ69"/>
      <c r="OBK69"/>
      <c r="OBL69"/>
      <c r="OBM69"/>
      <c r="OBN69"/>
      <c r="OBO69"/>
      <c r="OBP69"/>
      <c r="OBQ69"/>
      <c r="OBR69"/>
      <c r="OBS69"/>
      <c r="OBT69"/>
      <c r="OBU69"/>
      <c r="OBV69"/>
      <c r="OBW69"/>
      <c r="OBX69"/>
      <c r="OBY69"/>
      <c r="OBZ69"/>
      <c r="OCA69"/>
      <c r="OCB69"/>
      <c r="OCC69"/>
      <c r="OCD69"/>
      <c r="OCE69"/>
      <c r="OCF69"/>
      <c r="OCG69"/>
      <c r="OCH69"/>
      <c r="OCI69"/>
      <c r="OCJ69"/>
      <c r="OCK69"/>
      <c r="OCL69"/>
      <c r="OCM69"/>
      <c r="OCN69"/>
      <c r="OCO69"/>
      <c r="OCP69"/>
      <c r="OCQ69"/>
      <c r="OCR69"/>
      <c r="OCS69"/>
      <c r="OCT69"/>
      <c r="OCU69"/>
      <c r="OCV69"/>
      <c r="OCW69"/>
      <c r="OCX69"/>
      <c r="OCY69"/>
      <c r="OCZ69"/>
      <c r="ODA69"/>
      <c r="ODB69"/>
      <c r="ODC69"/>
      <c r="ODD69"/>
      <c r="ODE69"/>
      <c r="ODF69"/>
      <c r="ODG69"/>
      <c r="ODH69"/>
      <c r="ODI69"/>
      <c r="ODJ69"/>
      <c r="ODK69"/>
      <c r="ODL69"/>
      <c r="ODM69"/>
      <c r="ODN69"/>
      <c r="ODO69"/>
      <c r="ODP69"/>
      <c r="ODQ69"/>
      <c r="ODR69"/>
      <c r="ODS69"/>
      <c r="ODT69"/>
      <c r="ODU69"/>
      <c r="ODV69"/>
      <c r="ODW69"/>
      <c r="ODX69"/>
      <c r="ODY69"/>
      <c r="ODZ69"/>
      <c r="OEA69"/>
      <c r="OEB69"/>
      <c r="OEC69"/>
      <c r="OED69"/>
      <c r="OEE69"/>
      <c r="OEF69"/>
      <c r="OEG69"/>
      <c r="OEH69"/>
      <c r="OEI69"/>
      <c r="OEJ69"/>
      <c r="OEK69"/>
      <c r="OEL69"/>
      <c r="OEM69"/>
      <c r="OEN69"/>
      <c r="OEO69"/>
      <c r="OEP69"/>
      <c r="OEQ69"/>
      <c r="OER69"/>
      <c r="OES69"/>
      <c r="OET69"/>
      <c r="OEU69"/>
      <c r="OEV69"/>
      <c r="OEW69"/>
      <c r="OEX69"/>
      <c r="OEY69"/>
      <c r="OEZ69"/>
      <c r="OFA69"/>
      <c r="OFB69"/>
      <c r="OFC69"/>
      <c r="OFD69"/>
      <c r="OFE69"/>
      <c r="OFF69"/>
      <c r="OFG69"/>
      <c r="OFH69"/>
      <c r="OFI69"/>
      <c r="OFJ69"/>
      <c r="OFK69"/>
      <c r="OFL69"/>
      <c r="OFM69"/>
      <c r="OFN69"/>
      <c r="OFO69"/>
      <c r="OFP69"/>
      <c r="OFQ69"/>
      <c r="OFR69"/>
      <c r="OFS69"/>
      <c r="OFT69"/>
      <c r="OFU69"/>
      <c r="OFV69"/>
      <c r="OFW69"/>
      <c r="OFX69"/>
      <c r="OFY69"/>
      <c r="OFZ69"/>
      <c r="OGA69"/>
      <c r="OGB69"/>
      <c r="OGC69"/>
      <c r="OGD69"/>
      <c r="OGE69"/>
      <c r="OGF69"/>
      <c r="OGG69"/>
      <c r="OGH69"/>
      <c r="OGI69"/>
      <c r="OGJ69"/>
      <c r="OGK69"/>
      <c r="OGL69"/>
      <c r="OGM69"/>
      <c r="OGN69"/>
      <c r="OGO69"/>
      <c r="OGP69"/>
      <c r="OGQ69"/>
      <c r="OGR69"/>
      <c r="OGS69"/>
      <c r="OGT69"/>
      <c r="OGU69"/>
      <c r="OGV69"/>
      <c r="OGW69"/>
      <c r="OGX69"/>
      <c r="OGY69"/>
      <c r="OGZ69"/>
      <c r="OHA69"/>
      <c r="OHB69"/>
      <c r="OHC69"/>
      <c r="OHD69"/>
      <c r="OHE69"/>
      <c r="OHF69"/>
      <c r="OHG69"/>
      <c r="OHH69"/>
      <c r="OHI69"/>
      <c r="OHJ69"/>
      <c r="OHK69"/>
      <c r="OHL69"/>
      <c r="OHM69"/>
      <c r="OHN69"/>
      <c r="OHO69"/>
      <c r="OHP69"/>
      <c r="OHQ69"/>
      <c r="OHR69"/>
      <c r="OHS69"/>
      <c r="OHT69"/>
      <c r="OHU69"/>
      <c r="OHV69"/>
      <c r="OHW69"/>
      <c r="OHX69"/>
      <c r="OHY69"/>
      <c r="OHZ69"/>
      <c r="OIA69"/>
      <c r="OIB69"/>
      <c r="OIC69"/>
      <c r="OID69"/>
      <c r="OIE69"/>
      <c r="OIF69"/>
      <c r="OIG69"/>
      <c r="OIH69"/>
      <c r="OII69"/>
      <c r="OIJ69"/>
      <c r="OIK69"/>
      <c r="OIL69"/>
      <c r="OIM69"/>
      <c r="OIN69"/>
      <c r="OIO69"/>
      <c r="OIP69"/>
      <c r="OIQ69"/>
      <c r="OIR69"/>
      <c r="OIS69"/>
      <c r="OIT69"/>
      <c r="OIU69"/>
      <c r="OIV69"/>
      <c r="OIW69"/>
      <c r="OIX69"/>
      <c r="OIY69"/>
      <c r="OIZ69"/>
      <c r="OJA69"/>
      <c r="OJB69"/>
      <c r="OJC69"/>
      <c r="OJD69"/>
      <c r="OJE69"/>
      <c r="OJF69"/>
      <c r="OJG69"/>
      <c r="OJH69"/>
      <c r="OJI69"/>
      <c r="OJJ69"/>
      <c r="OJK69"/>
      <c r="OJL69"/>
      <c r="OJM69"/>
      <c r="OJN69"/>
      <c r="OJO69"/>
      <c r="OJP69"/>
      <c r="OJQ69"/>
      <c r="OJR69"/>
      <c r="OJS69"/>
      <c r="OJT69"/>
      <c r="OJU69"/>
      <c r="OJV69"/>
      <c r="OJW69"/>
      <c r="OJX69"/>
      <c r="OJY69"/>
      <c r="OJZ69"/>
      <c r="OKA69"/>
      <c r="OKB69"/>
      <c r="OKC69"/>
      <c r="OKD69"/>
      <c r="OKE69"/>
      <c r="OKF69"/>
      <c r="OKG69"/>
      <c r="OKH69"/>
      <c r="OKI69"/>
      <c r="OKJ69"/>
      <c r="OKK69"/>
      <c r="OKL69"/>
      <c r="OKM69"/>
      <c r="OKN69"/>
      <c r="OKO69"/>
      <c r="OKP69"/>
      <c r="OKQ69"/>
      <c r="OKR69"/>
      <c r="OKS69"/>
      <c r="OKT69"/>
      <c r="OKU69"/>
      <c r="OKV69"/>
      <c r="OKW69"/>
      <c r="OKX69"/>
      <c r="OKY69"/>
      <c r="OKZ69"/>
      <c r="OLA69"/>
      <c r="OLB69"/>
      <c r="OLC69"/>
      <c r="OLD69"/>
      <c r="OLE69"/>
      <c r="OLF69"/>
      <c r="OLG69"/>
      <c r="OLH69"/>
      <c r="OLI69"/>
      <c r="OLJ69"/>
      <c r="OLK69"/>
      <c r="OLL69"/>
      <c r="OLM69"/>
      <c r="OLN69"/>
      <c r="OLO69"/>
      <c r="OLP69"/>
      <c r="OLQ69"/>
      <c r="OLR69"/>
      <c r="OLS69"/>
      <c r="OLT69"/>
      <c r="OLU69"/>
      <c r="OLV69"/>
      <c r="OLW69"/>
      <c r="OLX69"/>
      <c r="OLY69"/>
      <c r="OLZ69"/>
      <c r="OMA69"/>
      <c r="OMB69"/>
      <c r="OMC69"/>
      <c r="OMD69"/>
      <c r="OME69"/>
      <c r="OMF69"/>
      <c r="OMG69"/>
      <c r="OMH69"/>
      <c r="OMI69"/>
      <c r="OMJ69"/>
      <c r="OMK69"/>
      <c r="OML69"/>
      <c r="OMM69"/>
      <c r="OMN69"/>
      <c r="OMO69"/>
      <c r="OMP69"/>
      <c r="OMQ69"/>
      <c r="OMR69"/>
      <c r="OMS69"/>
      <c r="OMT69"/>
      <c r="OMU69"/>
      <c r="OMV69"/>
      <c r="OMW69"/>
      <c r="OMX69"/>
      <c r="OMY69"/>
      <c r="OMZ69"/>
      <c r="ONA69"/>
      <c r="ONB69"/>
      <c r="ONC69"/>
      <c r="OND69"/>
      <c r="ONE69"/>
      <c r="ONF69"/>
      <c r="ONG69"/>
      <c r="ONH69"/>
      <c r="ONI69"/>
      <c r="ONJ69"/>
      <c r="ONK69"/>
      <c r="ONL69"/>
      <c r="ONM69"/>
      <c r="ONN69"/>
      <c r="ONO69"/>
      <c r="ONP69"/>
      <c r="ONQ69"/>
      <c r="ONR69"/>
      <c r="ONS69"/>
      <c r="ONT69"/>
      <c r="ONU69"/>
      <c r="ONV69"/>
      <c r="ONW69"/>
      <c r="ONX69"/>
      <c r="ONY69"/>
      <c r="ONZ69"/>
      <c r="OOA69"/>
      <c r="OOB69"/>
      <c r="OOC69"/>
      <c r="OOD69"/>
      <c r="OOE69"/>
      <c r="OOF69"/>
      <c r="OOG69"/>
      <c r="OOH69"/>
      <c r="OOI69"/>
      <c r="OOJ69"/>
      <c r="OOK69"/>
      <c r="OOL69"/>
      <c r="OOM69"/>
      <c r="OON69"/>
      <c r="OOO69"/>
      <c r="OOP69"/>
      <c r="OOQ69"/>
      <c r="OOR69"/>
      <c r="OOS69"/>
      <c r="OOT69"/>
      <c r="OOU69"/>
      <c r="OOV69"/>
      <c r="OOW69"/>
      <c r="OOX69"/>
      <c r="OOY69"/>
      <c r="OOZ69"/>
      <c r="OPA69"/>
      <c r="OPB69"/>
      <c r="OPC69"/>
      <c r="OPD69"/>
      <c r="OPE69"/>
      <c r="OPF69"/>
      <c r="OPG69"/>
      <c r="OPH69"/>
      <c r="OPI69"/>
      <c r="OPJ69"/>
      <c r="OPK69"/>
      <c r="OPL69"/>
      <c r="OPM69"/>
      <c r="OPN69"/>
      <c r="OPO69"/>
      <c r="OPP69"/>
      <c r="OPQ69"/>
      <c r="OPR69"/>
      <c r="OPS69"/>
      <c r="OPT69"/>
      <c r="OPU69"/>
      <c r="OPV69"/>
      <c r="OPW69"/>
      <c r="OPX69"/>
      <c r="OPY69"/>
      <c r="OPZ69"/>
      <c r="OQA69"/>
      <c r="OQB69"/>
      <c r="OQC69"/>
      <c r="OQD69"/>
      <c r="OQE69"/>
      <c r="OQF69"/>
      <c r="OQG69"/>
      <c r="OQH69"/>
      <c r="OQI69"/>
      <c r="OQJ69"/>
      <c r="OQK69"/>
      <c r="OQL69"/>
      <c r="OQM69"/>
      <c r="OQN69"/>
      <c r="OQO69"/>
      <c r="OQP69"/>
      <c r="OQQ69"/>
      <c r="OQR69"/>
      <c r="OQS69"/>
      <c r="OQT69"/>
      <c r="OQU69"/>
      <c r="OQV69"/>
      <c r="OQW69"/>
      <c r="OQX69"/>
      <c r="OQY69"/>
      <c r="OQZ69"/>
      <c r="ORA69"/>
      <c r="ORB69"/>
      <c r="ORC69"/>
      <c r="ORD69"/>
      <c r="ORE69"/>
      <c r="ORF69"/>
      <c r="ORG69"/>
      <c r="ORH69"/>
      <c r="ORI69"/>
      <c r="ORJ69"/>
      <c r="ORK69"/>
      <c r="ORL69"/>
      <c r="ORM69"/>
      <c r="ORN69"/>
      <c r="ORO69"/>
      <c r="ORP69"/>
      <c r="ORQ69"/>
      <c r="ORR69"/>
      <c r="ORS69"/>
      <c r="ORT69"/>
      <c r="ORU69"/>
      <c r="ORV69"/>
      <c r="ORW69"/>
      <c r="ORX69"/>
      <c r="ORY69"/>
      <c r="ORZ69"/>
      <c r="OSA69"/>
      <c r="OSB69"/>
      <c r="OSC69"/>
      <c r="OSD69"/>
      <c r="OSE69"/>
      <c r="OSF69"/>
      <c r="OSG69"/>
      <c r="OSH69"/>
      <c r="OSI69"/>
      <c r="OSJ69"/>
      <c r="OSK69"/>
      <c r="OSL69"/>
      <c r="OSM69"/>
      <c r="OSN69"/>
      <c r="OSO69"/>
      <c r="OSP69"/>
      <c r="OSQ69"/>
      <c r="OSR69"/>
      <c r="OSS69"/>
      <c r="OST69"/>
      <c r="OSU69"/>
      <c r="OSV69"/>
      <c r="OSW69"/>
      <c r="OSX69"/>
      <c r="OSY69"/>
      <c r="OSZ69"/>
      <c r="OTA69"/>
      <c r="OTB69"/>
      <c r="OTC69"/>
      <c r="OTD69"/>
      <c r="OTE69"/>
      <c r="OTF69"/>
      <c r="OTG69"/>
      <c r="OTH69"/>
      <c r="OTI69"/>
      <c r="OTJ69"/>
      <c r="OTK69"/>
      <c r="OTL69"/>
      <c r="OTM69"/>
      <c r="OTN69"/>
      <c r="OTO69"/>
      <c r="OTP69"/>
      <c r="OTQ69"/>
      <c r="OTR69"/>
      <c r="OTS69"/>
      <c r="OTT69"/>
      <c r="OTU69"/>
      <c r="OTV69"/>
      <c r="OTW69"/>
      <c r="OTX69"/>
      <c r="OTY69"/>
      <c r="OTZ69"/>
      <c r="OUA69"/>
      <c r="OUB69"/>
      <c r="OUC69"/>
      <c r="OUD69"/>
      <c r="OUE69"/>
      <c r="OUF69"/>
      <c r="OUG69"/>
      <c r="OUH69"/>
      <c r="OUI69"/>
      <c r="OUJ69"/>
      <c r="OUK69"/>
      <c r="OUL69"/>
      <c r="OUM69"/>
      <c r="OUN69"/>
      <c r="OUO69"/>
      <c r="OUP69"/>
      <c r="OUQ69"/>
      <c r="OUR69"/>
      <c r="OUS69"/>
      <c r="OUT69"/>
      <c r="OUU69"/>
      <c r="OUV69"/>
      <c r="OUW69"/>
      <c r="OUX69"/>
      <c r="OUY69"/>
      <c r="OUZ69"/>
      <c r="OVA69"/>
      <c r="OVB69"/>
      <c r="OVC69"/>
      <c r="OVD69"/>
      <c r="OVE69"/>
      <c r="OVF69"/>
      <c r="OVG69"/>
      <c r="OVH69"/>
      <c r="OVI69"/>
      <c r="OVJ69"/>
      <c r="OVK69"/>
      <c r="OVL69"/>
      <c r="OVM69"/>
      <c r="OVN69"/>
      <c r="OVO69"/>
      <c r="OVP69"/>
      <c r="OVQ69"/>
      <c r="OVR69"/>
      <c r="OVS69"/>
      <c r="OVT69"/>
      <c r="OVU69"/>
      <c r="OVV69"/>
      <c r="OVW69"/>
      <c r="OVX69"/>
      <c r="OVY69"/>
      <c r="OVZ69"/>
      <c r="OWA69"/>
      <c r="OWB69"/>
      <c r="OWC69"/>
      <c r="OWD69"/>
      <c r="OWE69"/>
      <c r="OWF69"/>
      <c r="OWG69"/>
      <c r="OWH69"/>
      <c r="OWI69"/>
      <c r="OWJ69"/>
      <c r="OWK69"/>
      <c r="OWL69"/>
      <c r="OWM69"/>
      <c r="OWN69"/>
      <c r="OWO69"/>
      <c r="OWP69"/>
      <c r="OWQ69"/>
      <c r="OWR69"/>
      <c r="OWS69"/>
      <c r="OWT69"/>
      <c r="OWU69"/>
      <c r="OWV69"/>
      <c r="OWW69"/>
      <c r="OWX69"/>
      <c r="OWY69"/>
      <c r="OWZ69"/>
      <c r="OXA69"/>
      <c r="OXB69"/>
      <c r="OXC69"/>
      <c r="OXD69"/>
      <c r="OXE69"/>
      <c r="OXF69"/>
      <c r="OXG69"/>
      <c r="OXH69"/>
      <c r="OXI69"/>
      <c r="OXJ69"/>
      <c r="OXK69"/>
      <c r="OXL69"/>
      <c r="OXM69"/>
      <c r="OXN69"/>
      <c r="OXO69"/>
      <c r="OXP69"/>
      <c r="OXQ69"/>
      <c r="OXR69"/>
      <c r="OXS69"/>
      <c r="OXT69"/>
      <c r="OXU69"/>
      <c r="OXV69"/>
      <c r="OXW69"/>
      <c r="OXX69"/>
      <c r="OXY69"/>
      <c r="OXZ69"/>
      <c r="OYA69"/>
      <c r="OYB69"/>
      <c r="OYC69"/>
      <c r="OYD69"/>
      <c r="OYE69"/>
      <c r="OYF69"/>
      <c r="OYG69"/>
      <c r="OYH69"/>
      <c r="OYI69"/>
      <c r="OYJ69"/>
      <c r="OYK69"/>
      <c r="OYL69"/>
      <c r="OYM69"/>
      <c r="OYN69"/>
      <c r="OYO69"/>
      <c r="OYP69"/>
      <c r="OYQ69"/>
      <c r="OYR69"/>
      <c r="OYS69"/>
      <c r="OYT69"/>
      <c r="OYU69"/>
      <c r="OYV69"/>
      <c r="OYW69"/>
      <c r="OYX69"/>
      <c r="OYY69"/>
      <c r="OYZ69"/>
      <c r="OZA69"/>
      <c r="OZB69"/>
      <c r="OZC69"/>
      <c r="OZD69"/>
      <c r="OZE69"/>
      <c r="OZF69"/>
      <c r="OZG69"/>
      <c r="OZH69"/>
      <c r="OZI69"/>
      <c r="OZJ69"/>
      <c r="OZK69"/>
      <c r="OZL69"/>
      <c r="OZM69"/>
      <c r="OZN69"/>
      <c r="OZO69"/>
      <c r="OZP69"/>
      <c r="OZQ69"/>
      <c r="OZR69"/>
      <c r="OZS69"/>
      <c r="OZT69"/>
      <c r="OZU69"/>
      <c r="OZV69"/>
      <c r="OZW69"/>
      <c r="OZX69"/>
      <c r="OZY69"/>
      <c r="OZZ69"/>
      <c r="PAA69"/>
      <c r="PAB69"/>
      <c r="PAC69"/>
      <c r="PAD69"/>
      <c r="PAE69"/>
      <c r="PAF69"/>
      <c r="PAG69"/>
      <c r="PAH69"/>
      <c r="PAI69"/>
      <c r="PAJ69"/>
      <c r="PAK69"/>
      <c r="PAL69"/>
      <c r="PAM69"/>
      <c r="PAN69"/>
      <c r="PAO69"/>
      <c r="PAP69"/>
      <c r="PAQ69"/>
      <c r="PAR69"/>
      <c r="PAS69"/>
      <c r="PAT69"/>
      <c r="PAU69"/>
      <c r="PAV69"/>
      <c r="PAW69"/>
      <c r="PAX69"/>
      <c r="PAY69"/>
      <c r="PAZ69"/>
      <c r="PBA69"/>
      <c r="PBB69"/>
      <c r="PBC69"/>
      <c r="PBD69"/>
      <c r="PBE69"/>
      <c r="PBF69"/>
      <c r="PBG69"/>
      <c r="PBH69"/>
      <c r="PBI69"/>
      <c r="PBJ69"/>
      <c r="PBK69"/>
      <c r="PBL69"/>
      <c r="PBM69"/>
      <c r="PBN69"/>
      <c r="PBO69"/>
      <c r="PBP69"/>
      <c r="PBQ69"/>
      <c r="PBR69"/>
      <c r="PBS69"/>
      <c r="PBT69"/>
      <c r="PBU69"/>
      <c r="PBV69"/>
      <c r="PBW69"/>
      <c r="PBX69"/>
      <c r="PBY69"/>
      <c r="PBZ69"/>
      <c r="PCA69"/>
      <c r="PCB69"/>
      <c r="PCC69"/>
      <c r="PCD69"/>
      <c r="PCE69"/>
      <c r="PCF69"/>
      <c r="PCG69"/>
      <c r="PCH69"/>
      <c r="PCI69"/>
      <c r="PCJ69"/>
      <c r="PCK69"/>
      <c r="PCL69"/>
      <c r="PCM69"/>
      <c r="PCN69"/>
      <c r="PCO69"/>
      <c r="PCP69"/>
      <c r="PCQ69"/>
      <c r="PCR69"/>
      <c r="PCS69"/>
      <c r="PCT69"/>
      <c r="PCU69"/>
      <c r="PCV69"/>
      <c r="PCW69"/>
      <c r="PCX69"/>
      <c r="PCY69"/>
      <c r="PCZ69"/>
      <c r="PDA69"/>
      <c r="PDB69"/>
      <c r="PDC69"/>
      <c r="PDD69"/>
      <c r="PDE69"/>
      <c r="PDF69"/>
      <c r="PDG69"/>
      <c r="PDH69"/>
      <c r="PDI69"/>
      <c r="PDJ69"/>
      <c r="PDK69"/>
      <c r="PDL69"/>
      <c r="PDM69"/>
      <c r="PDN69"/>
      <c r="PDO69"/>
      <c r="PDP69"/>
      <c r="PDQ69"/>
      <c r="PDR69"/>
      <c r="PDS69"/>
      <c r="PDT69"/>
      <c r="PDU69"/>
      <c r="PDV69"/>
      <c r="PDW69"/>
      <c r="PDX69"/>
      <c r="PDY69"/>
      <c r="PDZ69"/>
      <c r="PEA69"/>
      <c r="PEB69"/>
      <c r="PEC69"/>
      <c r="PED69"/>
      <c r="PEE69"/>
      <c r="PEF69"/>
      <c r="PEG69"/>
      <c r="PEH69"/>
      <c r="PEI69"/>
      <c r="PEJ69"/>
      <c r="PEK69"/>
      <c r="PEL69"/>
      <c r="PEM69"/>
      <c r="PEN69"/>
      <c r="PEO69"/>
      <c r="PEP69"/>
      <c r="PEQ69"/>
      <c r="PER69"/>
      <c r="PES69"/>
      <c r="PET69"/>
      <c r="PEU69"/>
      <c r="PEV69"/>
      <c r="PEW69"/>
      <c r="PEX69"/>
      <c r="PEY69"/>
      <c r="PEZ69"/>
      <c r="PFA69"/>
      <c r="PFB69"/>
      <c r="PFC69"/>
      <c r="PFD69"/>
      <c r="PFE69"/>
      <c r="PFF69"/>
      <c r="PFG69"/>
      <c r="PFH69"/>
      <c r="PFI69"/>
      <c r="PFJ69"/>
      <c r="PFK69"/>
      <c r="PFL69"/>
      <c r="PFM69"/>
      <c r="PFN69"/>
      <c r="PFO69"/>
      <c r="PFP69"/>
      <c r="PFQ69"/>
      <c r="PFR69"/>
      <c r="PFS69"/>
      <c r="PFT69"/>
      <c r="PFU69"/>
      <c r="PFV69"/>
      <c r="PFW69"/>
      <c r="PFX69"/>
      <c r="PFY69"/>
      <c r="PFZ69"/>
      <c r="PGA69"/>
      <c r="PGB69"/>
      <c r="PGC69"/>
      <c r="PGD69"/>
      <c r="PGE69"/>
      <c r="PGF69"/>
      <c r="PGG69"/>
      <c r="PGH69"/>
      <c r="PGI69"/>
      <c r="PGJ69"/>
      <c r="PGK69"/>
      <c r="PGL69"/>
      <c r="PGM69"/>
      <c r="PGN69"/>
      <c r="PGO69"/>
      <c r="PGP69"/>
      <c r="PGQ69"/>
      <c r="PGR69"/>
      <c r="PGS69"/>
      <c r="PGT69"/>
      <c r="PGU69"/>
      <c r="PGV69"/>
      <c r="PGW69"/>
      <c r="PGX69"/>
      <c r="PGY69"/>
      <c r="PGZ69"/>
      <c r="PHA69"/>
      <c r="PHB69"/>
      <c r="PHC69"/>
      <c r="PHD69"/>
      <c r="PHE69"/>
      <c r="PHF69"/>
      <c r="PHG69"/>
      <c r="PHH69"/>
      <c r="PHI69"/>
      <c r="PHJ69"/>
      <c r="PHK69"/>
      <c r="PHL69"/>
      <c r="PHM69"/>
      <c r="PHN69"/>
      <c r="PHO69"/>
      <c r="PHP69"/>
      <c r="PHQ69"/>
      <c r="PHR69"/>
      <c r="PHS69"/>
      <c r="PHT69"/>
      <c r="PHU69"/>
      <c r="PHV69"/>
      <c r="PHW69"/>
      <c r="PHX69"/>
      <c r="PHY69"/>
      <c r="PHZ69"/>
      <c r="PIA69"/>
      <c r="PIB69"/>
      <c r="PIC69"/>
      <c r="PID69"/>
      <c r="PIE69"/>
      <c r="PIF69"/>
      <c r="PIG69"/>
      <c r="PIH69"/>
      <c r="PII69"/>
      <c r="PIJ69"/>
      <c r="PIK69"/>
      <c r="PIL69"/>
      <c r="PIM69"/>
      <c r="PIN69"/>
      <c r="PIO69"/>
      <c r="PIP69"/>
      <c r="PIQ69"/>
      <c r="PIR69"/>
      <c r="PIS69"/>
      <c r="PIT69"/>
      <c r="PIU69"/>
      <c r="PIV69"/>
      <c r="PIW69"/>
      <c r="PIX69"/>
      <c r="PIY69"/>
      <c r="PIZ69"/>
      <c r="PJA69"/>
      <c r="PJB69"/>
      <c r="PJC69"/>
      <c r="PJD69"/>
      <c r="PJE69"/>
      <c r="PJF69"/>
      <c r="PJG69"/>
      <c r="PJH69"/>
      <c r="PJI69"/>
      <c r="PJJ69"/>
      <c r="PJK69"/>
      <c r="PJL69"/>
      <c r="PJM69"/>
      <c r="PJN69"/>
      <c r="PJO69"/>
      <c r="PJP69"/>
      <c r="PJQ69"/>
      <c r="PJR69"/>
      <c r="PJS69"/>
      <c r="PJT69"/>
      <c r="PJU69"/>
      <c r="PJV69"/>
      <c r="PJW69"/>
      <c r="PJX69"/>
      <c r="PJY69"/>
      <c r="PJZ69"/>
      <c r="PKA69"/>
      <c r="PKB69"/>
      <c r="PKC69"/>
      <c r="PKD69"/>
      <c r="PKE69"/>
      <c r="PKF69"/>
      <c r="PKG69"/>
      <c r="PKH69"/>
      <c r="PKI69"/>
      <c r="PKJ69"/>
      <c r="PKK69"/>
      <c r="PKL69"/>
      <c r="PKM69"/>
      <c r="PKN69"/>
      <c r="PKO69"/>
      <c r="PKP69"/>
      <c r="PKQ69"/>
      <c r="PKR69"/>
      <c r="PKS69"/>
      <c r="PKT69"/>
      <c r="PKU69"/>
      <c r="PKV69"/>
      <c r="PKW69"/>
      <c r="PKX69"/>
      <c r="PKY69"/>
      <c r="PKZ69"/>
      <c r="PLA69"/>
      <c r="PLB69"/>
      <c r="PLC69"/>
      <c r="PLD69"/>
      <c r="PLE69"/>
      <c r="PLF69"/>
      <c r="PLG69"/>
      <c r="PLH69"/>
      <c r="PLI69"/>
      <c r="PLJ69"/>
      <c r="PLK69"/>
      <c r="PLL69"/>
      <c r="PLM69"/>
      <c r="PLN69"/>
      <c r="PLO69"/>
      <c r="PLP69"/>
      <c r="PLQ69"/>
      <c r="PLR69"/>
      <c r="PLS69"/>
      <c r="PLT69"/>
      <c r="PLU69"/>
      <c r="PLV69"/>
      <c r="PLW69"/>
      <c r="PLX69"/>
      <c r="PLY69"/>
      <c r="PLZ69"/>
      <c r="PMA69"/>
      <c r="PMB69"/>
      <c r="PMC69"/>
      <c r="PMD69"/>
      <c r="PME69"/>
      <c r="PMF69"/>
      <c r="PMG69"/>
      <c r="PMH69"/>
      <c r="PMI69"/>
      <c r="PMJ69"/>
      <c r="PMK69"/>
      <c r="PML69"/>
      <c r="PMM69"/>
      <c r="PMN69"/>
      <c r="PMO69"/>
      <c r="PMP69"/>
      <c r="PMQ69"/>
      <c r="PMR69"/>
      <c r="PMS69"/>
      <c r="PMT69"/>
      <c r="PMU69"/>
      <c r="PMV69"/>
      <c r="PMW69"/>
      <c r="PMX69"/>
      <c r="PMY69"/>
      <c r="PMZ69"/>
      <c r="PNA69"/>
      <c r="PNB69"/>
      <c r="PNC69"/>
      <c r="PND69"/>
      <c r="PNE69"/>
      <c r="PNF69"/>
      <c r="PNG69"/>
      <c r="PNH69"/>
      <c r="PNI69"/>
      <c r="PNJ69"/>
      <c r="PNK69"/>
      <c r="PNL69"/>
      <c r="PNM69"/>
      <c r="PNN69"/>
      <c r="PNO69"/>
      <c r="PNP69"/>
      <c r="PNQ69"/>
      <c r="PNR69"/>
      <c r="PNS69"/>
      <c r="PNT69"/>
      <c r="PNU69"/>
      <c r="PNV69"/>
      <c r="PNW69"/>
      <c r="PNX69"/>
      <c r="PNY69"/>
      <c r="PNZ69"/>
      <c r="POA69"/>
      <c r="POB69"/>
      <c r="POC69"/>
      <c r="POD69"/>
      <c r="POE69"/>
      <c r="POF69"/>
      <c r="POG69"/>
      <c r="POH69"/>
      <c r="POI69"/>
      <c r="POJ69"/>
      <c r="POK69"/>
      <c r="POL69"/>
      <c r="POM69"/>
      <c r="PON69"/>
      <c r="POO69"/>
      <c r="POP69"/>
      <c r="POQ69"/>
      <c r="POR69"/>
      <c r="POS69"/>
      <c r="POT69"/>
      <c r="POU69"/>
      <c r="POV69"/>
      <c r="POW69"/>
      <c r="POX69"/>
      <c r="POY69"/>
      <c r="POZ69"/>
      <c r="PPA69"/>
      <c r="PPB69"/>
      <c r="PPC69"/>
      <c r="PPD69"/>
      <c r="PPE69"/>
      <c r="PPF69"/>
      <c r="PPG69"/>
      <c r="PPH69"/>
      <c r="PPI69"/>
      <c r="PPJ69"/>
      <c r="PPK69"/>
      <c r="PPL69"/>
      <c r="PPM69"/>
      <c r="PPN69"/>
      <c r="PPO69"/>
      <c r="PPP69"/>
      <c r="PPQ69"/>
      <c r="PPR69"/>
      <c r="PPS69"/>
      <c r="PPT69"/>
      <c r="PPU69"/>
      <c r="PPV69"/>
      <c r="PPW69"/>
      <c r="PPX69"/>
      <c r="PPY69"/>
      <c r="PPZ69"/>
      <c r="PQA69"/>
      <c r="PQB69"/>
      <c r="PQC69"/>
      <c r="PQD69"/>
      <c r="PQE69"/>
      <c r="PQF69"/>
      <c r="PQG69"/>
      <c r="PQH69"/>
      <c r="PQI69"/>
      <c r="PQJ69"/>
      <c r="PQK69"/>
      <c r="PQL69"/>
      <c r="PQM69"/>
      <c r="PQN69"/>
      <c r="PQO69"/>
      <c r="PQP69"/>
      <c r="PQQ69"/>
      <c r="PQR69"/>
      <c r="PQS69"/>
      <c r="PQT69"/>
      <c r="PQU69"/>
      <c r="PQV69"/>
      <c r="PQW69"/>
      <c r="PQX69"/>
      <c r="PQY69"/>
      <c r="PQZ69"/>
      <c r="PRA69"/>
      <c r="PRB69"/>
      <c r="PRC69"/>
      <c r="PRD69"/>
      <c r="PRE69"/>
      <c r="PRF69"/>
      <c r="PRG69"/>
      <c r="PRH69"/>
      <c r="PRI69"/>
      <c r="PRJ69"/>
      <c r="PRK69"/>
      <c r="PRL69"/>
      <c r="PRM69"/>
      <c r="PRN69"/>
      <c r="PRO69"/>
      <c r="PRP69"/>
      <c r="PRQ69"/>
      <c r="PRR69"/>
      <c r="PRS69"/>
      <c r="PRT69"/>
      <c r="PRU69"/>
      <c r="PRV69"/>
      <c r="PRW69"/>
      <c r="PRX69"/>
      <c r="PRY69"/>
      <c r="PRZ69"/>
      <c r="PSA69"/>
      <c r="PSB69"/>
      <c r="PSC69"/>
      <c r="PSD69"/>
      <c r="PSE69"/>
      <c r="PSF69"/>
      <c r="PSG69"/>
      <c r="PSH69"/>
      <c r="PSI69"/>
      <c r="PSJ69"/>
      <c r="PSK69"/>
      <c r="PSL69"/>
      <c r="PSM69"/>
      <c r="PSN69"/>
      <c r="PSO69"/>
      <c r="PSP69"/>
      <c r="PSQ69"/>
      <c r="PSR69"/>
      <c r="PSS69"/>
      <c r="PST69"/>
      <c r="PSU69"/>
      <c r="PSV69"/>
      <c r="PSW69"/>
      <c r="PSX69"/>
      <c r="PSY69"/>
      <c r="PSZ69"/>
      <c r="PTA69"/>
      <c r="PTB69"/>
      <c r="PTC69"/>
      <c r="PTD69"/>
      <c r="PTE69"/>
      <c r="PTF69"/>
      <c r="PTG69"/>
      <c r="PTH69"/>
      <c r="PTI69"/>
      <c r="PTJ69"/>
      <c r="PTK69"/>
      <c r="PTL69"/>
      <c r="PTM69"/>
      <c r="PTN69"/>
      <c r="PTO69"/>
      <c r="PTP69"/>
      <c r="PTQ69"/>
      <c r="PTR69"/>
      <c r="PTS69"/>
      <c r="PTT69"/>
      <c r="PTU69"/>
      <c r="PTV69"/>
      <c r="PTW69"/>
      <c r="PTX69"/>
      <c r="PTY69"/>
      <c r="PTZ69"/>
      <c r="PUA69"/>
      <c r="PUB69"/>
      <c r="PUC69"/>
      <c r="PUD69"/>
      <c r="PUE69"/>
      <c r="PUF69"/>
      <c r="PUG69"/>
      <c r="PUH69"/>
      <c r="PUI69"/>
      <c r="PUJ69"/>
      <c r="PUK69"/>
      <c r="PUL69"/>
      <c r="PUM69"/>
      <c r="PUN69"/>
      <c r="PUO69"/>
      <c r="PUP69"/>
      <c r="PUQ69"/>
      <c r="PUR69"/>
      <c r="PUS69"/>
      <c r="PUT69"/>
      <c r="PUU69"/>
      <c r="PUV69"/>
      <c r="PUW69"/>
      <c r="PUX69"/>
      <c r="PUY69"/>
      <c r="PUZ69"/>
      <c r="PVA69"/>
      <c r="PVB69"/>
      <c r="PVC69"/>
      <c r="PVD69"/>
      <c r="PVE69"/>
      <c r="PVF69"/>
      <c r="PVG69"/>
      <c r="PVH69"/>
      <c r="PVI69"/>
      <c r="PVJ69"/>
      <c r="PVK69"/>
      <c r="PVL69"/>
      <c r="PVM69"/>
      <c r="PVN69"/>
      <c r="PVO69"/>
      <c r="PVP69"/>
      <c r="PVQ69"/>
      <c r="PVR69"/>
      <c r="PVS69"/>
      <c r="PVT69"/>
      <c r="PVU69"/>
      <c r="PVV69"/>
      <c r="PVW69"/>
      <c r="PVX69"/>
      <c r="PVY69"/>
      <c r="PVZ69"/>
      <c r="PWA69"/>
      <c r="PWB69"/>
      <c r="PWC69"/>
      <c r="PWD69"/>
      <c r="PWE69"/>
      <c r="PWF69"/>
      <c r="PWG69"/>
      <c r="PWH69"/>
      <c r="PWI69"/>
      <c r="PWJ69"/>
      <c r="PWK69"/>
      <c r="PWL69"/>
      <c r="PWM69"/>
      <c r="PWN69"/>
      <c r="PWO69"/>
      <c r="PWP69"/>
      <c r="PWQ69"/>
      <c r="PWR69"/>
      <c r="PWS69"/>
      <c r="PWT69"/>
      <c r="PWU69"/>
      <c r="PWV69"/>
      <c r="PWW69"/>
      <c r="PWX69"/>
      <c r="PWY69"/>
      <c r="PWZ69"/>
      <c r="PXA69"/>
      <c r="PXB69"/>
      <c r="PXC69"/>
      <c r="PXD69"/>
      <c r="PXE69"/>
      <c r="PXF69"/>
      <c r="PXG69"/>
      <c r="PXH69"/>
      <c r="PXI69"/>
      <c r="PXJ69"/>
      <c r="PXK69"/>
      <c r="PXL69"/>
      <c r="PXM69"/>
      <c r="PXN69"/>
      <c r="PXO69"/>
      <c r="PXP69"/>
      <c r="PXQ69"/>
      <c r="PXR69"/>
      <c r="PXS69"/>
      <c r="PXT69"/>
      <c r="PXU69"/>
      <c r="PXV69"/>
      <c r="PXW69"/>
      <c r="PXX69"/>
      <c r="PXY69"/>
      <c r="PXZ69"/>
      <c r="PYA69"/>
      <c r="PYB69"/>
      <c r="PYC69"/>
      <c r="PYD69"/>
      <c r="PYE69"/>
      <c r="PYF69"/>
      <c r="PYG69"/>
      <c r="PYH69"/>
      <c r="PYI69"/>
      <c r="PYJ69"/>
      <c r="PYK69"/>
      <c r="PYL69"/>
      <c r="PYM69"/>
      <c r="PYN69"/>
      <c r="PYO69"/>
      <c r="PYP69"/>
      <c r="PYQ69"/>
      <c r="PYR69"/>
      <c r="PYS69"/>
      <c r="PYT69"/>
      <c r="PYU69"/>
      <c r="PYV69"/>
      <c r="PYW69"/>
      <c r="PYX69"/>
      <c r="PYY69"/>
      <c r="PYZ69"/>
      <c r="PZA69"/>
      <c r="PZB69"/>
      <c r="PZC69"/>
      <c r="PZD69"/>
      <c r="PZE69"/>
      <c r="PZF69"/>
      <c r="PZG69"/>
      <c r="PZH69"/>
      <c r="PZI69"/>
      <c r="PZJ69"/>
      <c r="PZK69"/>
      <c r="PZL69"/>
      <c r="PZM69"/>
      <c r="PZN69"/>
      <c r="PZO69"/>
      <c r="PZP69"/>
      <c r="PZQ69"/>
      <c r="PZR69"/>
      <c r="PZS69"/>
      <c r="PZT69"/>
      <c r="PZU69"/>
      <c r="PZV69"/>
      <c r="PZW69"/>
      <c r="PZX69"/>
      <c r="PZY69"/>
      <c r="PZZ69"/>
      <c r="QAA69"/>
      <c r="QAB69"/>
      <c r="QAC69"/>
      <c r="QAD69"/>
      <c r="QAE69"/>
      <c r="QAF69"/>
      <c r="QAG69"/>
      <c r="QAH69"/>
      <c r="QAI69"/>
      <c r="QAJ69"/>
      <c r="QAK69"/>
      <c r="QAL69"/>
      <c r="QAM69"/>
      <c r="QAN69"/>
      <c r="QAO69"/>
      <c r="QAP69"/>
      <c r="QAQ69"/>
      <c r="QAR69"/>
      <c r="QAS69"/>
      <c r="QAT69"/>
      <c r="QAU69"/>
      <c r="QAV69"/>
      <c r="QAW69"/>
      <c r="QAX69"/>
      <c r="QAY69"/>
      <c r="QAZ69"/>
      <c r="QBA69"/>
      <c r="QBB69"/>
      <c r="QBC69"/>
      <c r="QBD69"/>
      <c r="QBE69"/>
      <c r="QBF69"/>
      <c r="QBG69"/>
      <c r="QBH69"/>
      <c r="QBI69"/>
      <c r="QBJ69"/>
      <c r="QBK69"/>
      <c r="QBL69"/>
      <c r="QBM69"/>
      <c r="QBN69"/>
      <c r="QBO69"/>
      <c r="QBP69"/>
      <c r="QBQ69"/>
      <c r="QBR69"/>
      <c r="QBS69"/>
      <c r="QBT69"/>
      <c r="QBU69"/>
      <c r="QBV69"/>
      <c r="QBW69"/>
      <c r="QBX69"/>
      <c r="QBY69"/>
      <c r="QBZ69"/>
      <c r="QCA69"/>
      <c r="QCB69"/>
      <c r="QCC69"/>
      <c r="QCD69"/>
      <c r="QCE69"/>
      <c r="QCF69"/>
      <c r="QCG69"/>
      <c r="QCH69"/>
      <c r="QCI69"/>
      <c r="QCJ69"/>
      <c r="QCK69"/>
      <c r="QCL69"/>
      <c r="QCM69"/>
      <c r="QCN69"/>
      <c r="QCO69"/>
      <c r="QCP69"/>
      <c r="QCQ69"/>
      <c r="QCR69"/>
      <c r="QCS69"/>
      <c r="QCT69"/>
      <c r="QCU69"/>
      <c r="QCV69"/>
      <c r="QCW69"/>
      <c r="QCX69"/>
      <c r="QCY69"/>
      <c r="QCZ69"/>
      <c r="QDA69"/>
      <c r="QDB69"/>
      <c r="QDC69"/>
      <c r="QDD69"/>
      <c r="QDE69"/>
      <c r="QDF69"/>
      <c r="QDG69"/>
      <c r="QDH69"/>
      <c r="QDI69"/>
      <c r="QDJ69"/>
      <c r="QDK69"/>
      <c r="QDL69"/>
      <c r="QDM69"/>
      <c r="QDN69"/>
      <c r="QDO69"/>
      <c r="QDP69"/>
      <c r="QDQ69"/>
      <c r="QDR69"/>
      <c r="QDS69"/>
      <c r="QDT69"/>
      <c r="QDU69"/>
      <c r="QDV69"/>
      <c r="QDW69"/>
      <c r="QDX69"/>
      <c r="QDY69"/>
      <c r="QDZ69"/>
      <c r="QEA69"/>
      <c r="QEB69"/>
      <c r="QEC69"/>
      <c r="QED69"/>
      <c r="QEE69"/>
      <c r="QEF69"/>
      <c r="QEG69"/>
      <c r="QEH69"/>
      <c r="QEI69"/>
      <c r="QEJ69"/>
      <c r="QEK69"/>
      <c r="QEL69"/>
      <c r="QEM69"/>
      <c r="QEN69"/>
      <c r="QEO69"/>
      <c r="QEP69"/>
      <c r="QEQ69"/>
      <c r="QER69"/>
      <c r="QES69"/>
      <c r="QET69"/>
      <c r="QEU69"/>
      <c r="QEV69"/>
      <c r="QEW69"/>
      <c r="QEX69"/>
      <c r="QEY69"/>
      <c r="QEZ69"/>
      <c r="QFA69"/>
      <c r="QFB69"/>
      <c r="QFC69"/>
      <c r="QFD69"/>
      <c r="QFE69"/>
      <c r="QFF69"/>
      <c r="QFG69"/>
      <c r="QFH69"/>
      <c r="QFI69"/>
      <c r="QFJ69"/>
      <c r="QFK69"/>
      <c r="QFL69"/>
      <c r="QFM69"/>
      <c r="QFN69"/>
      <c r="QFO69"/>
      <c r="QFP69"/>
      <c r="QFQ69"/>
      <c r="QFR69"/>
      <c r="QFS69"/>
      <c r="QFT69"/>
      <c r="QFU69"/>
      <c r="QFV69"/>
      <c r="QFW69"/>
      <c r="QFX69"/>
      <c r="QFY69"/>
      <c r="QFZ69"/>
      <c r="QGA69"/>
      <c r="QGB69"/>
      <c r="QGC69"/>
      <c r="QGD69"/>
      <c r="QGE69"/>
      <c r="QGF69"/>
      <c r="QGG69"/>
      <c r="QGH69"/>
      <c r="QGI69"/>
      <c r="QGJ69"/>
      <c r="QGK69"/>
      <c r="QGL69"/>
      <c r="QGM69"/>
      <c r="QGN69"/>
      <c r="QGO69"/>
      <c r="QGP69"/>
      <c r="QGQ69"/>
      <c r="QGR69"/>
      <c r="QGS69"/>
      <c r="QGT69"/>
      <c r="QGU69"/>
      <c r="QGV69"/>
      <c r="QGW69"/>
      <c r="QGX69"/>
      <c r="QGY69"/>
      <c r="QGZ69"/>
      <c r="QHA69"/>
      <c r="QHB69"/>
      <c r="QHC69"/>
      <c r="QHD69"/>
      <c r="QHE69"/>
      <c r="QHF69"/>
      <c r="QHG69"/>
      <c r="QHH69"/>
      <c r="QHI69"/>
      <c r="QHJ69"/>
      <c r="QHK69"/>
      <c r="QHL69"/>
      <c r="QHM69"/>
      <c r="QHN69"/>
      <c r="QHO69"/>
      <c r="QHP69"/>
      <c r="QHQ69"/>
      <c r="QHR69"/>
      <c r="QHS69"/>
      <c r="QHT69"/>
      <c r="QHU69"/>
      <c r="QHV69"/>
      <c r="QHW69"/>
      <c r="QHX69"/>
      <c r="QHY69"/>
      <c r="QHZ69"/>
      <c r="QIA69"/>
      <c r="QIB69"/>
      <c r="QIC69"/>
      <c r="QID69"/>
      <c r="QIE69"/>
      <c r="QIF69"/>
      <c r="QIG69"/>
      <c r="QIH69"/>
      <c r="QII69"/>
      <c r="QIJ69"/>
      <c r="QIK69"/>
      <c r="QIL69"/>
      <c r="QIM69"/>
      <c r="QIN69"/>
      <c r="QIO69"/>
      <c r="QIP69"/>
      <c r="QIQ69"/>
      <c r="QIR69"/>
      <c r="QIS69"/>
      <c r="QIT69"/>
      <c r="QIU69"/>
      <c r="QIV69"/>
      <c r="QIW69"/>
      <c r="QIX69"/>
      <c r="QIY69"/>
      <c r="QIZ69"/>
      <c r="QJA69"/>
      <c r="QJB69"/>
      <c r="QJC69"/>
      <c r="QJD69"/>
      <c r="QJE69"/>
      <c r="QJF69"/>
      <c r="QJG69"/>
      <c r="QJH69"/>
      <c r="QJI69"/>
      <c r="QJJ69"/>
      <c r="QJK69"/>
      <c r="QJL69"/>
      <c r="QJM69"/>
      <c r="QJN69"/>
      <c r="QJO69"/>
      <c r="QJP69"/>
      <c r="QJQ69"/>
      <c r="QJR69"/>
      <c r="QJS69"/>
      <c r="QJT69"/>
      <c r="QJU69"/>
      <c r="QJV69"/>
      <c r="QJW69"/>
      <c r="QJX69"/>
      <c r="QJY69"/>
      <c r="QJZ69"/>
      <c r="QKA69"/>
      <c r="QKB69"/>
      <c r="QKC69"/>
      <c r="QKD69"/>
      <c r="QKE69"/>
      <c r="QKF69"/>
      <c r="QKG69"/>
      <c r="QKH69"/>
      <c r="QKI69"/>
      <c r="QKJ69"/>
      <c r="QKK69"/>
      <c r="QKL69"/>
      <c r="QKM69"/>
      <c r="QKN69"/>
      <c r="QKO69"/>
      <c r="QKP69"/>
      <c r="QKQ69"/>
      <c r="QKR69"/>
      <c r="QKS69"/>
      <c r="QKT69"/>
      <c r="QKU69"/>
      <c r="QKV69"/>
      <c r="QKW69"/>
      <c r="QKX69"/>
      <c r="QKY69"/>
      <c r="QKZ69"/>
      <c r="QLA69"/>
      <c r="QLB69"/>
      <c r="QLC69"/>
      <c r="QLD69"/>
      <c r="QLE69"/>
      <c r="QLF69"/>
      <c r="QLG69"/>
      <c r="QLH69"/>
      <c r="QLI69"/>
      <c r="QLJ69"/>
      <c r="QLK69"/>
      <c r="QLL69"/>
      <c r="QLM69"/>
      <c r="QLN69"/>
      <c r="QLO69"/>
      <c r="QLP69"/>
      <c r="QLQ69"/>
      <c r="QLR69"/>
      <c r="QLS69"/>
      <c r="QLT69"/>
      <c r="QLU69"/>
      <c r="QLV69"/>
      <c r="QLW69"/>
      <c r="QLX69"/>
      <c r="QLY69"/>
      <c r="QLZ69"/>
      <c r="QMA69"/>
      <c r="QMB69"/>
      <c r="QMC69"/>
      <c r="QMD69"/>
      <c r="QME69"/>
      <c r="QMF69"/>
      <c r="QMG69"/>
      <c r="QMH69"/>
      <c r="QMI69"/>
      <c r="QMJ69"/>
      <c r="QMK69"/>
      <c r="QML69"/>
      <c r="QMM69"/>
      <c r="QMN69"/>
      <c r="QMO69"/>
      <c r="QMP69"/>
      <c r="QMQ69"/>
      <c r="QMR69"/>
      <c r="QMS69"/>
      <c r="QMT69"/>
      <c r="QMU69"/>
      <c r="QMV69"/>
      <c r="QMW69"/>
      <c r="QMX69"/>
      <c r="QMY69"/>
      <c r="QMZ69"/>
      <c r="QNA69"/>
      <c r="QNB69"/>
      <c r="QNC69"/>
      <c r="QND69"/>
      <c r="QNE69"/>
      <c r="QNF69"/>
      <c r="QNG69"/>
      <c r="QNH69"/>
      <c r="QNI69"/>
      <c r="QNJ69"/>
      <c r="QNK69"/>
      <c r="QNL69"/>
      <c r="QNM69"/>
      <c r="QNN69"/>
      <c r="QNO69"/>
      <c r="QNP69"/>
      <c r="QNQ69"/>
      <c r="QNR69"/>
      <c r="QNS69"/>
      <c r="QNT69"/>
      <c r="QNU69"/>
      <c r="QNV69"/>
      <c r="QNW69"/>
      <c r="QNX69"/>
      <c r="QNY69"/>
      <c r="QNZ69"/>
      <c r="QOA69"/>
      <c r="QOB69"/>
      <c r="QOC69"/>
      <c r="QOD69"/>
      <c r="QOE69"/>
      <c r="QOF69"/>
      <c r="QOG69"/>
      <c r="QOH69"/>
      <c r="QOI69"/>
      <c r="QOJ69"/>
      <c r="QOK69"/>
      <c r="QOL69"/>
      <c r="QOM69"/>
      <c r="QON69"/>
      <c r="QOO69"/>
      <c r="QOP69"/>
      <c r="QOQ69"/>
      <c r="QOR69"/>
      <c r="QOS69"/>
      <c r="QOT69"/>
      <c r="QOU69"/>
      <c r="QOV69"/>
      <c r="QOW69"/>
      <c r="QOX69"/>
      <c r="QOY69"/>
      <c r="QOZ69"/>
      <c r="QPA69"/>
      <c r="QPB69"/>
      <c r="QPC69"/>
      <c r="QPD69"/>
      <c r="QPE69"/>
      <c r="QPF69"/>
      <c r="QPG69"/>
      <c r="QPH69"/>
      <c r="QPI69"/>
      <c r="QPJ69"/>
      <c r="QPK69"/>
      <c r="QPL69"/>
      <c r="QPM69"/>
      <c r="QPN69"/>
      <c r="QPO69"/>
      <c r="QPP69"/>
      <c r="QPQ69"/>
      <c r="QPR69"/>
      <c r="QPS69"/>
      <c r="QPT69"/>
      <c r="QPU69"/>
      <c r="QPV69"/>
      <c r="QPW69"/>
      <c r="QPX69"/>
      <c r="QPY69"/>
      <c r="QPZ69"/>
      <c r="QQA69"/>
      <c r="QQB69"/>
      <c r="QQC69"/>
      <c r="QQD69"/>
      <c r="QQE69"/>
      <c r="QQF69"/>
      <c r="QQG69"/>
      <c r="QQH69"/>
      <c r="QQI69"/>
      <c r="QQJ69"/>
      <c r="QQK69"/>
      <c r="QQL69"/>
      <c r="QQM69"/>
      <c r="QQN69"/>
      <c r="QQO69"/>
      <c r="QQP69"/>
      <c r="QQQ69"/>
      <c r="QQR69"/>
      <c r="QQS69"/>
      <c r="QQT69"/>
      <c r="QQU69"/>
      <c r="QQV69"/>
      <c r="QQW69"/>
      <c r="QQX69"/>
      <c r="QQY69"/>
      <c r="QQZ69"/>
      <c r="QRA69"/>
      <c r="QRB69"/>
      <c r="QRC69"/>
      <c r="QRD69"/>
      <c r="QRE69"/>
      <c r="QRF69"/>
      <c r="QRG69"/>
      <c r="QRH69"/>
      <c r="QRI69"/>
      <c r="QRJ69"/>
      <c r="QRK69"/>
      <c r="QRL69"/>
      <c r="QRM69"/>
      <c r="QRN69"/>
      <c r="QRO69"/>
      <c r="QRP69"/>
      <c r="QRQ69"/>
      <c r="QRR69"/>
      <c r="QRS69"/>
      <c r="QRT69"/>
      <c r="QRU69"/>
      <c r="QRV69"/>
      <c r="QRW69"/>
      <c r="QRX69"/>
      <c r="QRY69"/>
      <c r="QRZ69"/>
      <c r="QSA69"/>
      <c r="QSB69"/>
      <c r="QSC69"/>
      <c r="QSD69"/>
      <c r="QSE69"/>
      <c r="QSF69"/>
      <c r="QSG69"/>
      <c r="QSH69"/>
      <c r="QSI69"/>
      <c r="QSJ69"/>
      <c r="QSK69"/>
      <c r="QSL69"/>
      <c r="QSM69"/>
      <c r="QSN69"/>
      <c r="QSO69"/>
      <c r="QSP69"/>
      <c r="QSQ69"/>
      <c r="QSR69"/>
      <c r="QSS69"/>
      <c r="QST69"/>
      <c r="QSU69"/>
      <c r="QSV69"/>
      <c r="QSW69"/>
      <c r="QSX69"/>
      <c r="QSY69"/>
      <c r="QSZ69"/>
      <c r="QTA69"/>
      <c r="QTB69"/>
      <c r="QTC69"/>
      <c r="QTD69"/>
      <c r="QTE69"/>
      <c r="QTF69"/>
      <c r="QTG69"/>
      <c r="QTH69"/>
      <c r="QTI69"/>
      <c r="QTJ69"/>
      <c r="QTK69"/>
      <c r="QTL69"/>
      <c r="QTM69"/>
      <c r="QTN69"/>
      <c r="QTO69"/>
      <c r="QTP69"/>
      <c r="QTQ69"/>
      <c r="QTR69"/>
      <c r="QTS69"/>
      <c r="QTT69"/>
      <c r="QTU69"/>
      <c r="QTV69"/>
      <c r="QTW69"/>
      <c r="QTX69"/>
      <c r="QTY69"/>
      <c r="QTZ69"/>
      <c r="QUA69"/>
      <c r="QUB69"/>
      <c r="QUC69"/>
      <c r="QUD69"/>
      <c r="QUE69"/>
      <c r="QUF69"/>
      <c r="QUG69"/>
      <c r="QUH69"/>
      <c r="QUI69"/>
      <c r="QUJ69"/>
      <c r="QUK69"/>
      <c r="QUL69"/>
      <c r="QUM69"/>
      <c r="QUN69"/>
      <c r="QUO69"/>
      <c r="QUP69"/>
      <c r="QUQ69"/>
      <c r="QUR69"/>
      <c r="QUS69"/>
      <c r="QUT69"/>
      <c r="QUU69"/>
      <c r="QUV69"/>
      <c r="QUW69"/>
      <c r="QUX69"/>
      <c r="QUY69"/>
      <c r="QUZ69"/>
      <c r="QVA69"/>
      <c r="QVB69"/>
      <c r="QVC69"/>
      <c r="QVD69"/>
      <c r="QVE69"/>
      <c r="QVF69"/>
      <c r="QVG69"/>
      <c r="QVH69"/>
      <c r="QVI69"/>
      <c r="QVJ69"/>
      <c r="QVK69"/>
      <c r="QVL69"/>
      <c r="QVM69"/>
      <c r="QVN69"/>
      <c r="QVO69"/>
      <c r="QVP69"/>
      <c r="QVQ69"/>
      <c r="QVR69"/>
      <c r="QVS69"/>
      <c r="QVT69"/>
      <c r="QVU69"/>
      <c r="QVV69"/>
      <c r="QVW69"/>
      <c r="QVX69"/>
      <c r="QVY69"/>
      <c r="QVZ69"/>
      <c r="QWA69"/>
      <c r="QWB69"/>
      <c r="QWC69"/>
      <c r="QWD69"/>
      <c r="QWE69"/>
      <c r="QWF69"/>
      <c r="QWG69"/>
      <c r="QWH69"/>
      <c r="QWI69"/>
      <c r="QWJ69"/>
      <c r="QWK69"/>
      <c r="QWL69"/>
      <c r="QWM69"/>
      <c r="QWN69"/>
      <c r="QWO69"/>
      <c r="QWP69"/>
      <c r="QWQ69"/>
      <c r="QWR69"/>
      <c r="QWS69"/>
      <c r="QWT69"/>
      <c r="QWU69"/>
      <c r="QWV69"/>
      <c r="QWW69"/>
      <c r="QWX69"/>
      <c r="QWY69"/>
      <c r="QWZ69"/>
      <c r="QXA69"/>
      <c r="QXB69"/>
      <c r="QXC69"/>
      <c r="QXD69"/>
      <c r="QXE69"/>
      <c r="QXF69"/>
      <c r="QXG69"/>
      <c r="QXH69"/>
      <c r="QXI69"/>
      <c r="QXJ69"/>
      <c r="QXK69"/>
      <c r="QXL69"/>
      <c r="QXM69"/>
      <c r="QXN69"/>
      <c r="QXO69"/>
      <c r="QXP69"/>
      <c r="QXQ69"/>
      <c r="QXR69"/>
      <c r="QXS69"/>
      <c r="QXT69"/>
      <c r="QXU69"/>
      <c r="QXV69"/>
      <c r="QXW69"/>
      <c r="QXX69"/>
      <c r="QXY69"/>
      <c r="QXZ69"/>
      <c r="QYA69"/>
      <c r="QYB69"/>
      <c r="QYC69"/>
      <c r="QYD69"/>
      <c r="QYE69"/>
      <c r="QYF69"/>
      <c r="QYG69"/>
      <c r="QYH69"/>
      <c r="QYI69"/>
      <c r="QYJ69"/>
      <c r="QYK69"/>
      <c r="QYL69"/>
      <c r="QYM69"/>
      <c r="QYN69"/>
      <c r="QYO69"/>
      <c r="QYP69"/>
      <c r="QYQ69"/>
      <c r="QYR69"/>
      <c r="QYS69"/>
      <c r="QYT69"/>
      <c r="QYU69"/>
      <c r="QYV69"/>
      <c r="QYW69"/>
      <c r="QYX69"/>
      <c r="QYY69"/>
      <c r="QYZ69"/>
      <c r="QZA69"/>
      <c r="QZB69"/>
      <c r="QZC69"/>
      <c r="QZD69"/>
      <c r="QZE69"/>
      <c r="QZF69"/>
      <c r="QZG69"/>
      <c r="QZH69"/>
      <c r="QZI69"/>
      <c r="QZJ69"/>
      <c r="QZK69"/>
      <c r="QZL69"/>
      <c r="QZM69"/>
      <c r="QZN69"/>
      <c r="QZO69"/>
      <c r="QZP69"/>
      <c r="QZQ69"/>
      <c r="QZR69"/>
      <c r="QZS69"/>
      <c r="QZT69"/>
      <c r="QZU69"/>
      <c r="QZV69"/>
      <c r="QZW69"/>
      <c r="QZX69"/>
      <c r="QZY69"/>
      <c r="QZZ69"/>
      <c r="RAA69"/>
      <c r="RAB69"/>
      <c r="RAC69"/>
      <c r="RAD69"/>
      <c r="RAE69"/>
      <c r="RAF69"/>
      <c r="RAG69"/>
      <c r="RAH69"/>
      <c r="RAI69"/>
      <c r="RAJ69"/>
      <c r="RAK69"/>
      <c r="RAL69"/>
      <c r="RAM69"/>
      <c r="RAN69"/>
      <c r="RAO69"/>
      <c r="RAP69"/>
      <c r="RAQ69"/>
      <c r="RAR69"/>
      <c r="RAS69"/>
      <c r="RAT69"/>
      <c r="RAU69"/>
      <c r="RAV69"/>
      <c r="RAW69"/>
      <c r="RAX69"/>
      <c r="RAY69"/>
      <c r="RAZ69"/>
      <c r="RBA69"/>
      <c r="RBB69"/>
      <c r="RBC69"/>
      <c r="RBD69"/>
      <c r="RBE69"/>
      <c r="RBF69"/>
      <c r="RBG69"/>
      <c r="RBH69"/>
      <c r="RBI69"/>
      <c r="RBJ69"/>
      <c r="RBK69"/>
      <c r="RBL69"/>
      <c r="RBM69"/>
      <c r="RBN69"/>
      <c r="RBO69"/>
      <c r="RBP69"/>
      <c r="RBQ69"/>
      <c r="RBR69"/>
      <c r="RBS69"/>
      <c r="RBT69"/>
      <c r="RBU69"/>
      <c r="RBV69"/>
      <c r="RBW69"/>
      <c r="RBX69"/>
      <c r="RBY69"/>
      <c r="RBZ69"/>
      <c r="RCA69"/>
      <c r="RCB69"/>
      <c r="RCC69"/>
      <c r="RCD69"/>
      <c r="RCE69"/>
      <c r="RCF69"/>
      <c r="RCG69"/>
      <c r="RCH69"/>
      <c r="RCI69"/>
      <c r="RCJ69"/>
      <c r="RCK69"/>
      <c r="RCL69"/>
      <c r="RCM69"/>
      <c r="RCN69"/>
      <c r="RCO69"/>
      <c r="RCP69"/>
      <c r="RCQ69"/>
      <c r="RCR69"/>
      <c r="RCS69"/>
      <c r="RCT69"/>
      <c r="RCU69"/>
      <c r="RCV69"/>
      <c r="RCW69"/>
      <c r="RCX69"/>
      <c r="RCY69"/>
      <c r="RCZ69"/>
      <c r="RDA69"/>
      <c r="RDB69"/>
      <c r="RDC69"/>
      <c r="RDD69"/>
      <c r="RDE69"/>
      <c r="RDF69"/>
      <c r="RDG69"/>
      <c r="RDH69"/>
      <c r="RDI69"/>
      <c r="RDJ69"/>
      <c r="RDK69"/>
      <c r="RDL69"/>
      <c r="RDM69"/>
      <c r="RDN69"/>
      <c r="RDO69"/>
      <c r="RDP69"/>
      <c r="RDQ69"/>
      <c r="RDR69"/>
      <c r="RDS69"/>
      <c r="RDT69"/>
      <c r="RDU69"/>
      <c r="RDV69"/>
      <c r="RDW69"/>
      <c r="RDX69"/>
      <c r="RDY69"/>
      <c r="RDZ69"/>
      <c r="REA69"/>
      <c r="REB69"/>
      <c r="REC69"/>
      <c r="RED69"/>
      <c r="REE69"/>
      <c r="REF69"/>
      <c r="REG69"/>
      <c r="REH69"/>
      <c r="REI69"/>
      <c r="REJ69"/>
      <c r="REK69"/>
      <c r="REL69"/>
      <c r="REM69"/>
      <c r="REN69"/>
      <c r="REO69"/>
      <c r="REP69"/>
      <c r="REQ69"/>
      <c r="RER69"/>
      <c r="RES69"/>
      <c r="RET69"/>
      <c r="REU69"/>
      <c r="REV69"/>
      <c r="REW69"/>
      <c r="REX69"/>
      <c r="REY69"/>
      <c r="REZ69"/>
      <c r="RFA69"/>
      <c r="RFB69"/>
      <c r="RFC69"/>
      <c r="RFD69"/>
      <c r="RFE69"/>
      <c r="RFF69"/>
      <c r="RFG69"/>
      <c r="RFH69"/>
      <c r="RFI69"/>
      <c r="RFJ69"/>
      <c r="RFK69"/>
      <c r="RFL69"/>
      <c r="RFM69"/>
      <c r="RFN69"/>
      <c r="RFO69"/>
      <c r="RFP69"/>
      <c r="RFQ69"/>
      <c r="RFR69"/>
      <c r="RFS69"/>
      <c r="RFT69"/>
      <c r="RFU69"/>
      <c r="RFV69"/>
      <c r="RFW69"/>
      <c r="RFX69"/>
      <c r="RFY69"/>
      <c r="RFZ69"/>
      <c r="RGA69"/>
      <c r="RGB69"/>
      <c r="RGC69"/>
      <c r="RGD69"/>
      <c r="RGE69"/>
      <c r="RGF69"/>
      <c r="RGG69"/>
      <c r="RGH69"/>
      <c r="RGI69"/>
      <c r="RGJ69"/>
      <c r="RGK69"/>
      <c r="RGL69"/>
      <c r="RGM69"/>
      <c r="RGN69"/>
      <c r="RGO69"/>
      <c r="RGP69"/>
      <c r="RGQ69"/>
      <c r="RGR69"/>
      <c r="RGS69"/>
      <c r="RGT69"/>
      <c r="RGU69"/>
      <c r="RGV69"/>
      <c r="RGW69"/>
      <c r="RGX69"/>
      <c r="RGY69"/>
      <c r="RGZ69"/>
      <c r="RHA69"/>
      <c r="RHB69"/>
      <c r="RHC69"/>
      <c r="RHD69"/>
      <c r="RHE69"/>
      <c r="RHF69"/>
      <c r="RHG69"/>
      <c r="RHH69"/>
      <c r="RHI69"/>
      <c r="RHJ69"/>
      <c r="RHK69"/>
      <c r="RHL69"/>
      <c r="RHM69"/>
      <c r="RHN69"/>
      <c r="RHO69"/>
      <c r="RHP69"/>
      <c r="RHQ69"/>
      <c r="RHR69"/>
      <c r="RHS69"/>
      <c r="RHT69"/>
      <c r="RHU69"/>
      <c r="RHV69"/>
      <c r="RHW69"/>
      <c r="RHX69"/>
      <c r="RHY69"/>
      <c r="RHZ69"/>
      <c r="RIA69"/>
      <c r="RIB69"/>
      <c r="RIC69"/>
      <c r="RID69"/>
      <c r="RIE69"/>
      <c r="RIF69"/>
      <c r="RIG69"/>
      <c r="RIH69"/>
      <c r="RII69"/>
      <c r="RIJ69"/>
      <c r="RIK69"/>
      <c r="RIL69"/>
      <c r="RIM69"/>
      <c r="RIN69"/>
      <c r="RIO69"/>
      <c r="RIP69"/>
      <c r="RIQ69"/>
      <c r="RIR69"/>
      <c r="RIS69"/>
      <c r="RIT69"/>
      <c r="RIU69"/>
      <c r="RIV69"/>
      <c r="RIW69"/>
      <c r="RIX69"/>
      <c r="RIY69"/>
      <c r="RIZ69"/>
      <c r="RJA69"/>
      <c r="RJB69"/>
      <c r="RJC69"/>
      <c r="RJD69"/>
      <c r="RJE69"/>
      <c r="RJF69"/>
      <c r="RJG69"/>
      <c r="RJH69"/>
      <c r="RJI69"/>
      <c r="RJJ69"/>
      <c r="RJK69"/>
      <c r="RJL69"/>
      <c r="RJM69"/>
      <c r="RJN69"/>
      <c r="RJO69"/>
      <c r="RJP69"/>
      <c r="RJQ69"/>
      <c r="RJR69"/>
      <c r="RJS69"/>
      <c r="RJT69"/>
      <c r="RJU69"/>
      <c r="RJV69"/>
      <c r="RJW69"/>
      <c r="RJX69"/>
      <c r="RJY69"/>
      <c r="RJZ69"/>
      <c r="RKA69"/>
      <c r="RKB69"/>
      <c r="RKC69"/>
      <c r="RKD69"/>
      <c r="RKE69"/>
      <c r="RKF69"/>
      <c r="RKG69"/>
      <c r="RKH69"/>
      <c r="RKI69"/>
      <c r="RKJ69"/>
      <c r="RKK69"/>
      <c r="RKL69"/>
      <c r="RKM69"/>
      <c r="RKN69"/>
      <c r="RKO69"/>
      <c r="RKP69"/>
      <c r="RKQ69"/>
      <c r="RKR69"/>
      <c r="RKS69"/>
      <c r="RKT69"/>
      <c r="RKU69"/>
      <c r="RKV69"/>
      <c r="RKW69"/>
      <c r="RKX69"/>
      <c r="RKY69"/>
      <c r="RKZ69"/>
      <c r="RLA69"/>
      <c r="RLB69"/>
      <c r="RLC69"/>
      <c r="RLD69"/>
      <c r="RLE69"/>
      <c r="RLF69"/>
      <c r="RLG69"/>
      <c r="RLH69"/>
      <c r="RLI69"/>
      <c r="RLJ69"/>
      <c r="RLK69"/>
      <c r="RLL69"/>
      <c r="RLM69"/>
      <c r="RLN69"/>
      <c r="RLO69"/>
      <c r="RLP69"/>
      <c r="RLQ69"/>
      <c r="RLR69"/>
      <c r="RLS69"/>
      <c r="RLT69"/>
      <c r="RLU69"/>
      <c r="RLV69"/>
      <c r="RLW69"/>
      <c r="RLX69"/>
      <c r="RLY69"/>
      <c r="RLZ69"/>
      <c r="RMA69"/>
      <c r="RMB69"/>
      <c r="RMC69"/>
      <c r="RMD69"/>
      <c r="RME69"/>
      <c r="RMF69"/>
      <c r="RMG69"/>
      <c r="RMH69"/>
      <c r="RMI69"/>
      <c r="RMJ69"/>
      <c r="RMK69"/>
      <c r="RML69"/>
      <c r="RMM69"/>
      <c r="RMN69"/>
      <c r="RMO69"/>
      <c r="RMP69"/>
      <c r="RMQ69"/>
      <c r="RMR69"/>
      <c r="RMS69"/>
      <c r="RMT69"/>
      <c r="RMU69"/>
      <c r="RMV69"/>
      <c r="RMW69"/>
      <c r="RMX69"/>
      <c r="RMY69"/>
      <c r="RMZ69"/>
      <c r="RNA69"/>
      <c r="RNB69"/>
      <c r="RNC69"/>
      <c r="RND69"/>
      <c r="RNE69"/>
      <c r="RNF69"/>
      <c r="RNG69"/>
      <c r="RNH69"/>
      <c r="RNI69"/>
      <c r="RNJ69"/>
      <c r="RNK69"/>
      <c r="RNL69"/>
      <c r="RNM69"/>
      <c r="RNN69"/>
      <c r="RNO69"/>
      <c r="RNP69"/>
      <c r="RNQ69"/>
      <c r="RNR69"/>
      <c r="RNS69"/>
      <c r="RNT69"/>
      <c r="RNU69"/>
      <c r="RNV69"/>
      <c r="RNW69"/>
      <c r="RNX69"/>
      <c r="RNY69"/>
      <c r="RNZ69"/>
      <c r="ROA69"/>
      <c r="ROB69"/>
      <c r="ROC69"/>
      <c r="ROD69"/>
      <c r="ROE69"/>
      <c r="ROF69"/>
      <c r="ROG69"/>
      <c r="ROH69"/>
      <c r="ROI69"/>
      <c r="ROJ69"/>
      <c r="ROK69"/>
      <c r="ROL69"/>
      <c r="ROM69"/>
      <c r="RON69"/>
      <c r="ROO69"/>
      <c r="ROP69"/>
      <c r="ROQ69"/>
      <c r="ROR69"/>
      <c r="ROS69"/>
      <c r="ROT69"/>
      <c r="ROU69"/>
      <c r="ROV69"/>
      <c r="ROW69"/>
      <c r="ROX69"/>
      <c r="ROY69"/>
      <c r="ROZ69"/>
      <c r="RPA69"/>
      <c r="RPB69"/>
      <c r="RPC69"/>
      <c r="RPD69"/>
      <c r="RPE69"/>
      <c r="RPF69"/>
      <c r="RPG69"/>
      <c r="RPH69"/>
      <c r="RPI69"/>
      <c r="RPJ69"/>
      <c r="RPK69"/>
      <c r="RPL69"/>
      <c r="RPM69"/>
      <c r="RPN69"/>
      <c r="RPO69"/>
      <c r="RPP69"/>
      <c r="RPQ69"/>
      <c r="RPR69"/>
      <c r="RPS69"/>
      <c r="RPT69"/>
      <c r="RPU69"/>
      <c r="RPV69"/>
      <c r="RPW69"/>
      <c r="RPX69"/>
      <c r="RPY69"/>
      <c r="RPZ69"/>
      <c r="RQA69"/>
      <c r="RQB69"/>
      <c r="RQC69"/>
      <c r="RQD69"/>
      <c r="RQE69"/>
      <c r="RQF69"/>
      <c r="RQG69"/>
      <c r="RQH69"/>
      <c r="RQI69"/>
      <c r="RQJ69"/>
      <c r="RQK69"/>
      <c r="RQL69"/>
      <c r="RQM69"/>
      <c r="RQN69"/>
      <c r="RQO69"/>
      <c r="RQP69"/>
      <c r="RQQ69"/>
      <c r="RQR69"/>
      <c r="RQS69"/>
      <c r="RQT69"/>
      <c r="RQU69"/>
      <c r="RQV69"/>
      <c r="RQW69"/>
      <c r="RQX69"/>
      <c r="RQY69"/>
      <c r="RQZ69"/>
      <c r="RRA69"/>
      <c r="RRB69"/>
      <c r="RRC69"/>
      <c r="RRD69"/>
      <c r="RRE69"/>
      <c r="RRF69"/>
      <c r="RRG69"/>
      <c r="RRH69"/>
      <c r="RRI69"/>
      <c r="RRJ69"/>
      <c r="RRK69"/>
      <c r="RRL69"/>
      <c r="RRM69"/>
      <c r="RRN69"/>
      <c r="RRO69"/>
      <c r="RRP69"/>
      <c r="RRQ69"/>
      <c r="RRR69"/>
      <c r="RRS69"/>
      <c r="RRT69"/>
      <c r="RRU69"/>
      <c r="RRV69"/>
      <c r="RRW69"/>
      <c r="RRX69"/>
      <c r="RRY69"/>
      <c r="RRZ69"/>
      <c r="RSA69"/>
      <c r="RSB69"/>
      <c r="RSC69"/>
      <c r="RSD69"/>
      <c r="RSE69"/>
      <c r="RSF69"/>
      <c r="RSG69"/>
      <c r="RSH69"/>
      <c r="RSI69"/>
      <c r="RSJ69"/>
      <c r="RSK69"/>
      <c r="RSL69"/>
      <c r="RSM69"/>
      <c r="RSN69"/>
      <c r="RSO69"/>
      <c r="RSP69"/>
      <c r="RSQ69"/>
      <c r="RSR69"/>
      <c r="RSS69"/>
      <c r="RST69"/>
      <c r="RSU69"/>
      <c r="RSV69"/>
      <c r="RSW69"/>
      <c r="RSX69"/>
      <c r="RSY69"/>
      <c r="RSZ69"/>
      <c r="RTA69"/>
      <c r="RTB69"/>
      <c r="RTC69"/>
      <c r="RTD69"/>
      <c r="RTE69"/>
      <c r="RTF69"/>
      <c r="RTG69"/>
      <c r="RTH69"/>
      <c r="RTI69"/>
      <c r="RTJ69"/>
      <c r="RTK69"/>
      <c r="RTL69"/>
      <c r="RTM69"/>
      <c r="RTN69"/>
      <c r="RTO69"/>
      <c r="RTP69"/>
      <c r="RTQ69"/>
      <c r="RTR69"/>
      <c r="RTS69"/>
      <c r="RTT69"/>
      <c r="RTU69"/>
      <c r="RTV69"/>
      <c r="RTW69"/>
      <c r="RTX69"/>
      <c r="RTY69"/>
      <c r="RTZ69"/>
      <c r="RUA69"/>
      <c r="RUB69"/>
      <c r="RUC69"/>
      <c r="RUD69"/>
      <c r="RUE69"/>
      <c r="RUF69"/>
      <c r="RUG69"/>
      <c r="RUH69"/>
      <c r="RUI69"/>
      <c r="RUJ69"/>
      <c r="RUK69"/>
      <c r="RUL69"/>
      <c r="RUM69"/>
      <c r="RUN69"/>
      <c r="RUO69"/>
      <c r="RUP69"/>
      <c r="RUQ69"/>
      <c r="RUR69"/>
      <c r="RUS69"/>
      <c r="RUT69"/>
      <c r="RUU69"/>
      <c r="RUV69"/>
      <c r="RUW69"/>
      <c r="RUX69"/>
      <c r="RUY69"/>
      <c r="RUZ69"/>
      <c r="RVA69"/>
      <c r="RVB69"/>
      <c r="RVC69"/>
      <c r="RVD69"/>
      <c r="RVE69"/>
      <c r="RVF69"/>
      <c r="RVG69"/>
      <c r="RVH69"/>
      <c r="RVI69"/>
      <c r="RVJ69"/>
      <c r="RVK69"/>
      <c r="RVL69"/>
      <c r="RVM69"/>
      <c r="RVN69"/>
      <c r="RVO69"/>
      <c r="RVP69"/>
      <c r="RVQ69"/>
      <c r="RVR69"/>
      <c r="RVS69"/>
      <c r="RVT69"/>
      <c r="RVU69"/>
      <c r="RVV69"/>
      <c r="RVW69"/>
      <c r="RVX69"/>
      <c r="RVY69"/>
      <c r="RVZ69"/>
      <c r="RWA69"/>
      <c r="RWB69"/>
      <c r="RWC69"/>
      <c r="RWD69"/>
      <c r="RWE69"/>
      <c r="RWF69"/>
      <c r="RWG69"/>
      <c r="RWH69"/>
      <c r="RWI69"/>
      <c r="RWJ69"/>
      <c r="RWK69"/>
      <c r="RWL69"/>
      <c r="RWM69"/>
      <c r="RWN69"/>
      <c r="RWO69"/>
      <c r="RWP69"/>
      <c r="RWQ69"/>
      <c r="RWR69"/>
      <c r="RWS69"/>
      <c r="RWT69"/>
      <c r="RWU69"/>
      <c r="RWV69"/>
      <c r="RWW69"/>
      <c r="RWX69"/>
      <c r="RWY69"/>
      <c r="RWZ69"/>
      <c r="RXA69"/>
      <c r="RXB69"/>
      <c r="RXC69"/>
      <c r="RXD69"/>
      <c r="RXE69"/>
      <c r="RXF69"/>
      <c r="RXG69"/>
      <c r="RXH69"/>
      <c r="RXI69"/>
      <c r="RXJ69"/>
      <c r="RXK69"/>
      <c r="RXL69"/>
      <c r="RXM69"/>
      <c r="RXN69"/>
      <c r="RXO69"/>
      <c r="RXP69"/>
      <c r="RXQ69"/>
      <c r="RXR69"/>
      <c r="RXS69"/>
      <c r="RXT69"/>
      <c r="RXU69"/>
      <c r="RXV69"/>
      <c r="RXW69"/>
      <c r="RXX69"/>
      <c r="RXY69"/>
      <c r="RXZ69"/>
      <c r="RYA69"/>
      <c r="RYB69"/>
      <c r="RYC69"/>
      <c r="RYD69"/>
      <c r="RYE69"/>
      <c r="RYF69"/>
      <c r="RYG69"/>
      <c r="RYH69"/>
      <c r="RYI69"/>
      <c r="RYJ69"/>
      <c r="RYK69"/>
      <c r="RYL69"/>
      <c r="RYM69"/>
      <c r="RYN69"/>
      <c r="RYO69"/>
      <c r="RYP69"/>
      <c r="RYQ69"/>
      <c r="RYR69"/>
      <c r="RYS69"/>
      <c r="RYT69"/>
      <c r="RYU69"/>
      <c r="RYV69"/>
      <c r="RYW69"/>
      <c r="RYX69"/>
      <c r="RYY69"/>
      <c r="RYZ69"/>
      <c r="RZA69"/>
      <c r="RZB69"/>
      <c r="RZC69"/>
      <c r="RZD69"/>
      <c r="RZE69"/>
      <c r="RZF69"/>
      <c r="RZG69"/>
      <c r="RZH69"/>
      <c r="RZI69"/>
      <c r="RZJ69"/>
      <c r="RZK69"/>
      <c r="RZL69"/>
      <c r="RZM69"/>
      <c r="RZN69"/>
      <c r="RZO69"/>
      <c r="RZP69"/>
      <c r="RZQ69"/>
      <c r="RZR69"/>
      <c r="RZS69"/>
      <c r="RZT69"/>
      <c r="RZU69"/>
      <c r="RZV69"/>
      <c r="RZW69"/>
      <c r="RZX69"/>
      <c r="RZY69"/>
      <c r="RZZ69"/>
      <c r="SAA69"/>
      <c r="SAB69"/>
      <c r="SAC69"/>
      <c r="SAD69"/>
      <c r="SAE69"/>
      <c r="SAF69"/>
      <c r="SAG69"/>
      <c r="SAH69"/>
      <c r="SAI69"/>
      <c r="SAJ69"/>
      <c r="SAK69"/>
      <c r="SAL69"/>
      <c r="SAM69"/>
      <c r="SAN69"/>
      <c r="SAO69"/>
      <c r="SAP69"/>
      <c r="SAQ69"/>
      <c r="SAR69"/>
      <c r="SAS69"/>
      <c r="SAT69"/>
      <c r="SAU69"/>
      <c r="SAV69"/>
      <c r="SAW69"/>
      <c r="SAX69"/>
      <c r="SAY69"/>
      <c r="SAZ69"/>
      <c r="SBA69"/>
      <c r="SBB69"/>
      <c r="SBC69"/>
      <c r="SBD69"/>
      <c r="SBE69"/>
      <c r="SBF69"/>
      <c r="SBG69"/>
      <c r="SBH69"/>
      <c r="SBI69"/>
      <c r="SBJ69"/>
      <c r="SBK69"/>
      <c r="SBL69"/>
      <c r="SBM69"/>
      <c r="SBN69"/>
      <c r="SBO69"/>
      <c r="SBP69"/>
      <c r="SBQ69"/>
      <c r="SBR69"/>
      <c r="SBS69"/>
      <c r="SBT69"/>
      <c r="SBU69"/>
      <c r="SBV69"/>
      <c r="SBW69"/>
      <c r="SBX69"/>
      <c r="SBY69"/>
      <c r="SBZ69"/>
      <c r="SCA69"/>
      <c r="SCB69"/>
      <c r="SCC69"/>
      <c r="SCD69"/>
      <c r="SCE69"/>
      <c r="SCF69"/>
      <c r="SCG69"/>
      <c r="SCH69"/>
      <c r="SCI69"/>
      <c r="SCJ69"/>
      <c r="SCK69"/>
      <c r="SCL69"/>
      <c r="SCM69"/>
      <c r="SCN69"/>
      <c r="SCO69"/>
      <c r="SCP69"/>
      <c r="SCQ69"/>
      <c r="SCR69"/>
      <c r="SCS69"/>
      <c r="SCT69"/>
      <c r="SCU69"/>
      <c r="SCV69"/>
      <c r="SCW69"/>
      <c r="SCX69"/>
      <c r="SCY69"/>
      <c r="SCZ69"/>
      <c r="SDA69"/>
      <c r="SDB69"/>
      <c r="SDC69"/>
      <c r="SDD69"/>
      <c r="SDE69"/>
      <c r="SDF69"/>
      <c r="SDG69"/>
      <c r="SDH69"/>
      <c r="SDI69"/>
      <c r="SDJ69"/>
      <c r="SDK69"/>
      <c r="SDL69"/>
      <c r="SDM69"/>
      <c r="SDN69"/>
      <c r="SDO69"/>
      <c r="SDP69"/>
      <c r="SDQ69"/>
      <c r="SDR69"/>
      <c r="SDS69"/>
      <c r="SDT69"/>
      <c r="SDU69"/>
      <c r="SDV69"/>
      <c r="SDW69"/>
      <c r="SDX69"/>
      <c r="SDY69"/>
      <c r="SDZ69"/>
      <c r="SEA69"/>
      <c r="SEB69"/>
      <c r="SEC69"/>
      <c r="SED69"/>
      <c r="SEE69"/>
      <c r="SEF69"/>
      <c r="SEG69"/>
      <c r="SEH69"/>
      <c r="SEI69"/>
      <c r="SEJ69"/>
      <c r="SEK69"/>
      <c r="SEL69"/>
      <c r="SEM69"/>
      <c r="SEN69"/>
      <c r="SEO69"/>
      <c r="SEP69"/>
      <c r="SEQ69"/>
      <c r="SER69"/>
      <c r="SES69"/>
      <c r="SET69"/>
      <c r="SEU69"/>
      <c r="SEV69"/>
      <c r="SEW69"/>
      <c r="SEX69"/>
      <c r="SEY69"/>
      <c r="SEZ69"/>
      <c r="SFA69"/>
      <c r="SFB69"/>
      <c r="SFC69"/>
      <c r="SFD69"/>
      <c r="SFE69"/>
      <c r="SFF69"/>
      <c r="SFG69"/>
      <c r="SFH69"/>
      <c r="SFI69"/>
      <c r="SFJ69"/>
      <c r="SFK69"/>
      <c r="SFL69"/>
      <c r="SFM69"/>
      <c r="SFN69"/>
      <c r="SFO69"/>
      <c r="SFP69"/>
      <c r="SFQ69"/>
      <c r="SFR69"/>
      <c r="SFS69"/>
      <c r="SFT69"/>
      <c r="SFU69"/>
      <c r="SFV69"/>
      <c r="SFW69"/>
      <c r="SFX69"/>
      <c r="SFY69"/>
      <c r="SFZ69"/>
      <c r="SGA69"/>
      <c r="SGB69"/>
      <c r="SGC69"/>
      <c r="SGD69"/>
      <c r="SGE69"/>
      <c r="SGF69"/>
      <c r="SGG69"/>
      <c r="SGH69"/>
      <c r="SGI69"/>
      <c r="SGJ69"/>
      <c r="SGK69"/>
      <c r="SGL69"/>
      <c r="SGM69"/>
      <c r="SGN69"/>
      <c r="SGO69"/>
      <c r="SGP69"/>
      <c r="SGQ69"/>
      <c r="SGR69"/>
      <c r="SGS69"/>
      <c r="SGT69"/>
      <c r="SGU69"/>
      <c r="SGV69"/>
      <c r="SGW69"/>
      <c r="SGX69"/>
      <c r="SGY69"/>
      <c r="SGZ69"/>
      <c r="SHA69"/>
      <c r="SHB69"/>
      <c r="SHC69"/>
      <c r="SHD69"/>
      <c r="SHE69"/>
      <c r="SHF69"/>
      <c r="SHG69"/>
      <c r="SHH69"/>
      <c r="SHI69"/>
      <c r="SHJ69"/>
      <c r="SHK69"/>
      <c r="SHL69"/>
      <c r="SHM69"/>
      <c r="SHN69"/>
      <c r="SHO69"/>
      <c r="SHP69"/>
      <c r="SHQ69"/>
      <c r="SHR69"/>
      <c r="SHS69"/>
      <c r="SHT69"/>
      <c r="SHU69"/>
      <c r="SHV69"/>
      <c r="SHW69"/>
      <c r="SHX69"/>
      <c r="SHY69"/>
      <c r="SHZ69"/>
      <c r="SIA69"/>
      <c r="SIB69"/>
      <c r="SIC69"/>
      <c r="SID69"/>
      <c r="SIE69"/>
      <c r="SIF69"/>
      <c r="SIG69"/>
      <c r="SIH69"/>
      <c r="SII69"/>
      <c r="SIJ69"/>
      <c r="SIK69"/>
      <c r="SIL69"/>
      <c r="SIM69"/>
      <c r="SIN69"/>
      <c r="SIO69"/>
      <c r="SIP69"/>
      <c r="SIQ69"/>
      <c r="SIR69"/>
      <c r="SIS69"/>
      <c r="SIT69"/>
      <c r="SIU69"/>
      <c r="SIV69"/>
      <c r="SIW69"/>
      <c r="SIX69"/>
      <c r="SIY69"/>
      <c r="SIZ69"/>
      <c r="SJA69"/>
      <c r="SJB69"/>
      <c r="SJC69"/>
      <c r="SJD69"/>
      <c r="SJE69"/>
      <c r="SJF69"/>
      <c r="SJG69"/>
      <c r="SJH69"/>
      <c r="SJI69"/>
      <c r="SJJ69"/>
      <c r="SJK69"/>
      <c r="SJL69"/>
      <c r="SJM69"/>
      <c r="SJN69"/>
      <c r="SJO69"/>
      <c r="SJP69"/>
      <c r="SJQ69"/>
      <c r="SJR69"/>
      <c r="SJS69"/>
      <c r="SJT69"/>
      <c r="SJU69"/>
      <c r="SJV69"/>
      <c r="SJW69"/>
      <c r="SJX69"/>
      <c r="SJY69"/>
      <c r="SJZ69"/>
      <c r="SKA69"/>
      <c r="SKB69"/>
      <c r="SKC69"/>
      <c r="SKD69"/>
      <c r="SKE69"/>
      <c r="SKF69"/>
      <c r="SKG69"/>
      <c r="SKH69"/>
      <c r="SKI69"/>
      <c r="SKJ69"/>
      <c r="SKK69"/>
      <c r="SKL69"/>
      <c r="SKM69"/>
      <c r="SKN69"/>
      <c r="SKO69"/>
      <c r="SKP69"/>
      <c r="SKQ69"/>
      <c r="SKR69"/>
      <c r="SKS69"/>
      <c r="SKT69"/>
      <c r="SKU69"/>
      <c r="SKV69"/>
      <c r="SKW69"/>
      <c r="SKX69"/>
      <c r="SKY69"/>
      <c r="SKZ69"/>
      <c r="SLA69"/>
      <c r="SLB69"/>
      <c r="SLC69"/>
      <c r="SLD69"/>
      <c r="SLE69"/>
      <c r="SLF69"/>
      <c r="SLG69"/>
      <c r="SLH69"/>
      <c r="SLI69"/>
      <c r="SLJ69"/>
      <c r="SLK69"/>
      <c r="SLL69"/>
      <c r="SLM69"/>
      <c r="SLN69"/>
      <c r="SLO69"/>
      <c r="SLP69"/>
      <c r="SLQ69"/>
      <c r="SLR69"/>
      <c r="SLS69"/>
      <c r="SLT69"/>
      <c r="SLU69"/>
      <c r="SLV69"/>
      <c r="SLW69"/>
      <c r="SLX69"/>
      <c r="SLY69"/>
      <c r="SLZ69"/>
      <c r="SMA69"/>
      <c r="SMB69"/>
      <c r="SMC69"/>
      <c r="SMD69"/>
      <c r="SME69"/>
      <c r="SMF69"/>
      <c r="SMG69"/>
      <c r="SMH69"/>
      <c r="SMI69"/>
      <c r="SMJ69"/>
      <c r="SMK69"/>
      <c r="SML69"/>
      <c r="SMM69"/>
      <c r="SMN69"/>
      <c r="SMO69"/>
      <c r="SMP69"/>
      <c r="SMQ69"/>
      <c r="SMR69"/>
      <c r="SMS69"/>
      <c r="SMT69"/>
      <c r="SMU69"/>
      <c r="SMV69"/>
      <c r="SMW69"/>
      <c r="SMX69"/>
      <c r="SMY69"/>
      <c r="SMZ69"/>
      <c r="SNA69"/>
      <c r="SNB69"/>
      <c r="SNC69"/>
      <c r="SND69"/>
      <c r="SNE69"/>
      <c r="SNF69"/>
      <c r="SNG69"/>
      <c r="SNH69"/>
      <c r="SNI69"/>
      <c r="SNJ69"/>
      <c r="SNK69"/>
      <c r="SNL69"/>
      <c r="SNM69"/>
      <c r="SNN69"/>
      <c r="SNO69"/>
      <c r="SNP69"/>
      <c r="SNQ69"/>
      <c r="SNR69"/>
      <c r="SNS69"/>
      <c r="SNT69"/>
      <c r="SNU69"/>
      <c r="SNV69"/>
      <c r="SNW69"/>
      <c r="SNX69"/>
      <c r="SNY69"/>
      <c r="SNZ69"/>
      <c r="SOA69"/>
      <c r="SOB69"/>
      <c r="SOC69"/>
      <c r="SOD69"/>
      <c r="SOE69"/>
      <c r="SOF69"/>
      <c r="SOG69"/>
      <c r="SOH69"/>
      <c r="SOI69"/>
      <c r="SOJ69"/>
      <c r="SOK69"/>
      <c r="SOL69"/>
      <c r="SOM69"/>
      <c r="SON69"/>
      <c r="SOO69"/>
      <c r="SOP69"/>
      <c r="SOQ69"/>
      <c r="SOR69"/>
      <c r="SOS69"/>
      <c r="SOT69"/>
      <c r="SOU69"/>
      <c r="SOV69"/>
      <c r="SOW69"/>
      <c r="SOX69"/>
      <c r="SOY69"/>
      <c r="SOZ69"/>
      <c r="SPA69"/>
      <c r="SPB69"/>
      <c r="SPC69"/>
      <c r="SPD69"/>
      <c r="SPE69"/>
      <c r="SPF69"/>
      <c r="SPG69"/>
      <c r="SPH69"/>
      <c r="SPI69"/>
      <c r="SPJ69"/>
      <c r="SPK69"/>
      <c r="SPL69"/>
      <c r="SPM69"/>
      <c r="SPN69"/>
      <c r="SPO69"/>
      <c r="SPP69"/>
      <c r="SPQ69"/>
      <c r="SPR69"/>
      <c r="SPS69"/>
      <c r="SPT69"/>
      <c r="SPU69"/>
      <c r="SPV69"/>
      <c r="SPW69"/>
      <c r="SPX69"/>
      <c r="SPY69"/>
      <c r="SPZ69"/>
      <c r="SQA69"/>
      <c r="SQB69"/>
      <c r="SQC69"/>
      <c r="SQD69"/>
      <c r="SQE69"/>
      <c r="SQF69"/>
      <c r="SQG69"/>
      <c r="SQH69"/>
      <c r="SQI69"/>
      <c r="SQJ69"/>
      <c r="SQK69"/>
      <c r="SQL69"/>
      <c r="SQM69"/>
      <c r="SQN69"/>
      <c r="SQO69"/>
      <c r="SQP69"/>
      <c r="SQQ69"/>
      <c r="SQR69"/>
      <c r="SQS69"/>
      <c r="SQT69"/>
      <c r="SQU69"/>
      <c r="SQV69"/>
      <c r="SQW69"/>
      <c r="SQX69"/>
      <c r="SQY69"/>
      <c r="SQZ69"/>
      <c r="SRA69"/>
      <c r="SRB69"/>
      <c r="SRC69"/>
      <c r="SRD69"/>
      <c r="SRE69"/>
      <c r="SRF69"/>
      <c r="SRG69"/>
      <c r="SRH69"/>
      <c r="SRI69"/>
      <c r="SRJ69"/>
      <c r="SRK69"/>
      <c r="SRL69"/>
      <c r="SRM69"/>
      <c r="SRN69"/>
      <c r="SRO69"/>
      <c r="SRP69"/>
      <c r="SRQ69"/>
      <c r="SRR69"/>
      <c r="SRS69"/>
      <c r="SRT69"/>
      <c r="SRU69"/>
      <c r="SRV69"/>
      <c r="SRW69"/>
      <c r="SRX69"/>
      <c r="SRY69"/>
      <c r="SRZ69"/>
      <c r="SSA69"/>
      <c r="SSB69"/>
      <c r="SSC69"/>
      <c r="SSD69"/>
      <c r="SSE69"/>
      <c r="SSF69"/>
      <c r="SSG69"/>
      <c r="SSH69"/>
      <c r="SSI69"/>
      <c r="SSJ69"/>
      <c r="SSK69"/>
      <c r="SSL69"/>
      <c r="SSM69"/>
      <c r="SSN69"/>
      <c r="SSO69"/>
      <c r="SSP69"/>
      <c r="SSQ69"/>
      <c r="SSR69"/>
      <c r="SSS69"/>
      <c r="SST69"/>
      <c r="SSU69"/>
      <c r="SSV69"/>
      <c r="SSW69"/>
      <c r="SSX69"/>
      <c r="SSY69"/>
      <c r="SSZ69"/>
      <c r="STA69"/>
      <c r="STB69"/>
      <c r="STC69"/>
      <c r="STD69"/>
      <c r="STE69"/>
      <c r="STF69"/>
      <c r="STG69"/>
      <c r="STH69"/>
      <c r="STI69"/>
      <c r="STJ69"/>
      <c r="STK69"/>
      <c r="STL69"/>
      <c r="STM69"/>
      <c r="STN69"/>
      <c r="STO69"/>
      <c r="STP69"/>
      <c r="STQ69"/>
      <c r="STR69"/>
      <c r="STS69"/>
      <c r="STT69"/>
      <c r="STU69"/>
      <c r="STV69"/>
      <c r="STW69"/>
      <c r="STX69"/>
      <c r="STY69"/>
      <c r="STZ69"/>
      <c r="SUA69"/>
      <c r="SUB69"/>
      <c r="SUC69"/>
      <c r="SUD69"/>
      <c r="SUE69"/>
      <c r="SUF69"/>
      <c r="SUG69"/>
      <c r="SUH69"/>
      <c r="SUI69"/>
      <c r="SUJ69"/>
      <c r="SUK69"/>
      <c r="SUL69"/>
      <c r="SUM69"/>
      <c r="SUN69"/>
      <c r="SUO69"/>
      <c r="SUP69"/>
      <c r="SUQ69"/>
      <c r="SUR69"/>
      <c r="SUS69"/>
      <c r="SUT69"/>
      <c r="SUU69"/>
      <c r="SUV69"/>
      <c r="SUW69"/>
      <c r="SUX69"/>
      <c r="SUY69"/>
      <c r="SUZ69"/>
      <c r="SVA69"/>
      <c r="SVB69"/>
      <c r="SVC69"/>
      <c r="SVD69"/>
      <c r="SVE69"/>
      <c r="SVF69"/>
      <c r="SVG69"/>
      <c r="SVH69"/>
      <c r="SVI69"/>
      <c r="SVJ69"/>
      <c r="SVK69"/>
      <c r="SVL69"/>
      <c r="SVM69"/>
      <c r="SVN69"/>
      <c r="SVO69"/>
      <c r="SVP69"/>
      <c r="SVQ69"/>
      <c r="SVR69"/>
      <c r="SVS69"/>
      <c r="SVT69"/>
      <c r="SVU69"/>
      <c r="SVV69"/>
      <c r="SVW69"/>
      <c r="SVX69"/>
      <c r="SVY69"/>
      <c r="SVZ69"/>
      <c r="SWA69"/>
      <c r="SWB69"/>
      <c r="SWC69"/>
      <c r="SWD69"/>
      <c r="SWE69"/>
      <c r="SWF69"/>
      <c r="SWG69"/>
      <c r="SWH69"/>
      <c r="SWI69"/>
      <c r="SWJ69"/>
      <c r="SWK69"/>
      <c r="SWL69"/>
      <c r="SWM69"/>
      <c r="SWN69"/>
      <c r="SWO69"/>
      <c r="SWP69"/>
      <c r="SWQ69"/>
      <c r="SWR69"/>
      <c r="SWS69"/>
      <c r="SWT69"/>
      <c r="SWU69"/>
      <c r="SWV69"/>
      <c r="SWW69"/>
      <c r="SWX69"/>
      <c r="SWY69"/>
      <c r="SWZ69"/>
      <c r="SXA69"/>
      <c r="SXB69"/>
      <c r="SXC69"/>
      <c r="SXD69"/>
      <c r="SXE69"/>
      <c r="SXF69"/>
      <c r="SXG69"/>
      <c r="SXH69"/>
      <c r="SXI69"/>
      <c r="SXJ69"/>
      <c r="SXK69"/>
      <c r="SXL69"/>
      <c r="SXM69"/>
      <c r="SXN69"/>
      <c r="SXO69"/>
      <c r="SXP69"/>
      <c r="SXQ69"/>
      <c r="SXR69"/>
      <c r="SXS69"/>
      <c r="SXT69"/>
      <c r="SXU69"/>
      <c r="SXV69"/>
      <c r="SXW69"/>
      <c r="SXX69"/>
      <c r="SXY69"/>
      <c r="SXZ69"/>
      <c r="SYA69"/>
      <c r="SYB69"/>
      <c r="SYC69"/>
      <c r="SYD69"/>
      <c r="SYE69"/>
      <c r="SYF69"/>
      <c r="SYG69"/>
      <c r="SYH69"/>
      <c r="SYI69"/>
      <c r="SYJ69"/>
      <c r="SYK69"/>
      <c r="SYL69"/>
      <c r="SYM69"/>
      <c r="SYN69"/>
      <c r="SYO69"/>
      <c r="SYP69"/>
      <c r="SYQ69"/>
      <c r="SYR69"/>
      <c r="SYS69"/>
      <c r="SYT69"/>
      <c r="SYU69"/>
      <c r="SYV69"/>
      <c r="SYW69"/>
      <c r="SYX69"/>
      <c r="SYY69"/>
      <c r="SYZ69"/>
      <c r="SZA69"/>
      <c r="SZB69"/>
      <c r="SZC69"/>
      <c r="SZD69"/>
      <c r="SZE69"/>
      <c r="SZF69"/>
      <c r="SZG69"/>
      <c r="SZH69"/>
      <c r="SZI69"/>
      <c r="SZJ69"/>
      <c r="SZK69"/>
      <c r="SZL69"/>
      <c r="SZM69"/>
      <c r="SZN69"/>
      <c r="SZO69"/>
      <c r="SZP69"/>
      <c r="SZQ69"/>
      <c r="SZR69"/>
      <c r="SZS69"/>
      <c r="SZT69"/>
      <c r="SZU69"/>
      <c r="SZV69"/>
      <c r="SZW69"/>
      <c r="SZX69"/>
      <c r="SZY69"/>
      <c r="SZZ69"/>
      <c r="TAA69"/>
      <c r="TAB69"/>
      <c r="TAC69"/>
      <c r="TAD69"/>
      <c r="TAE69"/>
      <c r="TAF69"/>
      <c r="TAG69"/>
      <c r="TAH69"/>
      <c r="TAI69"/>
      <c r="TAJ69"/>
      <c r="TAK69"/>
      <c r="TAL69"/>
      <c r="TAM69"/>
      <c r="TAN69"/>
      <c r="TAO69"/>
      <c r="TAP69"/>
      <c r="TAQ69"/>
      <c r="TAR69"/>
      <c r="TAS69"/>
      <c r="TAT69"/>
      <c r="TAU69"/>
      <c r="TAV69"/>
      <c r="TAW69"/>
      <c r="TAX69"/>
      <c r="TAY69"/>
      <c r="TAZ69"/>
      <c r="TBA69"/>
      <c r="TBB69"/>
      <c r="TBC69"/>
      <c r="TBD69"/>
      <c r="TBE69"/>
      <c r="TBF69"/>
      <c r="TBG69"/>
      <c r="TBH69"/>
      <c r="TBI69"/>
      <c r="TBJ69"/>
      <c r="TBK69"/>
      <c r="TBL69"/>
      <c r="TBM69"/>
      <c r="TBN69"/>
      <c r="TBO69"/>
      <c r="TBP69"/>
      <c r="TBQ69"/>
      <c r="TBR69"/>
      <c r="TBS69"/>
      <c r="TBT69"/>
      <c r="TBU69"/>
      <c r="TBV69"/>
      <c r="TBW69"/>
      <c r="TBX69"/>
      <c r="TBY69"/>
      <c r="TBZ69"/>
      <c r="TCA69"/>
      <c r="TCB69"/>
      <c r="TCC69"/>
      <c r="TCD69"/>
      <c r="TCE69"/>
      <c r="TCF69"/>
      <c r="TCG69"/>
      <c r="TCH69"/>
      <c r="TCI69"/>
      <c r="TCJ69"/>
      <c r="TCK69"/>
      <c r="TCL69"/>
      <c r="TCM69"/>
      <c r="TCN69"/>
      <c r="TCO69"/>
      <c r="TCP69"/>
      <c r="TCQ69"/>
      <c r="TCR69"/>
      <c r="TCS69"/>
      <c r="TCT69"/>
      <c r="TCU69"/>
      <c r="TCV69"/>
      <c r="TCW69"/>
      <c r="TCX69"/>
      <c r="TCY69"/>
      <c r="TCZ69"/>
      <c r="TDA69"/>
      <c r="TDB69"/>
      <c r="TDC69"/>
      <c r="TDD69"/>
      <c r="TDE69"/>
      <c r="TDF69"/>
      <c r="TDG69"/>
      <c r="TDH69"/>
      <c r="TDI69"/>
      <c r="TDJ69"/>
      <c r="TDK69"/>
      <c r="TDL69"/>
      <c r="TDM69"/>
      <c r="TDN69"/>
      <c r="TDO69"/>
      <c r="TDP69"/>
      <c r="TDQ69"/>
      <c r="TDR69"/>
      <c r="TDS69"/>
      <c r="TDT69"/>
      <c r="TDU69"/>
      <c r="TDV69"/>
      <c r="TDW69"/>
      <c r="TDX69"/>
      <c r="TDY69"/>
      <c r="TDZ69"/>
      <c r="TEA69"/>
      <c r="TEB69"/>
      <c r="TEC69"/>
      <c r="TED69"/>
      <c r="TEE69"/>
      <c r="TEF69"/>
      <c r="TEG69"/>
      <c r="TEH69"/>
      <c r="TEI69"/>
      <c r="TEJ69"/>
      <c r="TEK69"/>
      <c r="TEL69"/>
      <c r="TEM69"/>
      <c r="TEN69"/>
      <c r="TEO69"/>
      <c r="TEP69"/>
      <c r="TEQ69"/>
      <c r="TER69"/>
      <c r="TES69"/>
      <c r="TET69"/>
      <c r="TEU69"/>
      <c r="TEV69"/>
      <c r="TEW69"/>
      <c r="TEX69"/>
      <c r="TEY69"/>
      <c r="TEZ69"/>
      <c r="TFA69"/>
      <c r="TFB69"/>
      <c r="TFC69"/>
      <c r="TFD69"/>
      <c r="TFE69"/>
      <c r="TFF69"/>
      <c r="TFG69"/>
      <c r="TFH69"/>
      <c r="TFI69"/>
      <c r="TFJ69"/>
      <c r="TFK69"/>
      <c r="TFL69"/>
      <c r="TFM69"/>
      <c r="TFN69"/>
      <c r="TFO69"/>
      <c r="TFP69"/>
      <c r="TFQ69"/>
      <c r="TFR69"/>
      <c r="TFS69"/>
      <c r="TFT69"/>
      <c r="TFU69"/>
      <c r="TFV69"/>
      <c r="TFW69"/>
      <c r="TFX69"/>
      <c r="TFY69"/>
      <c r="TFZ69"/>
      <c r="TGA69"/>
      <c r="TGB69"/>
      <c r="TGC69"/>
      <c r="TGD69"/>
      <c r="TGE69"/>
      <c r="TGF69"/>
      <c r="TGG69"/>
      <c r="TGH69"/>
      <c r="TGI69"/>
      <c r="TGJ69"/>
      <c r="TGK69"/>
      <c r="TGL69"/>
      <c r="TGM69"/>
      <c r="TGN69"/>
      <c r="TGO69"/>
      <c r="TGP69"/>
      <c r="TGQ69"/>
      <c r="TGR69"/>
      <c r="TGS69"/>
      <c r="TGT69"/>
      <c r="TGU69"/>
      <c r="TGV69"/>
      <c r="TGW69"/>
      <c r="TGX69"/>
      <c r="TGY69"/>
      <c r="TGZ69"/>
      <c r="THA69"/>
      <c r="THB69"/>
      <c r="THC69"/>
      <c r="THD69"/>
      <c r="THE69"/>
      <c r="THF69"/>
      <c r="THG69"/>
      <c r="THH69"/>
      <c r="THI69"/>
      <c r="THJ69"/>
      <c r="THK69"/>
      <c r="THL69"/>
      <c r="THM69"/>
      <c r="THN69"/>
      <c r="THO69"/>
      <c r="THP69"/>
      <c r="THQ69"/>
      <c r="THR69"/>
      <c r="THS69"/>
      <c r="THT69"/>
      <c r="THU69"/>
      <c r="THV69"/>
      <c r="THW69"/>
      <c r="THX69"/>
      <c r="THY69"/>
      <c r="THZ69"/>
      <c r="TIA69"/>
      <c r="TIB69"/>
      <c r="TIC69"/>
      <c r="TID69"/>
      <c r="TIE69"/>
      <c r="TIF69"/>
      <c r="TIG69"/>
      <c r="TIH69"/>
      <c r="TII69"/>
      <c r="TIJ69"/>
      <c r="TIK69"/>
      <c r="TIL69"/>
      <c r="TIM69"/>
      <c r="TIN69"/>
      <c r="TIO69"/>
      <c r="TIP69"/>
      <c r="TIQ69"/>
      <c r="TIR69"/>
      <c r="TIS69"/>
      <c r="TIT69"/>
      <c r="TIU69"/>
      <c r="TIV69"/>
      <c r="TIW69"/>
      <c r="TIX69"/>
      <c r="TIY69"/>
      <c r="TIZ69"/>
      <c r="TJA69"/>
      <c r="TJB69"/>
      <c r="TJC69"/>
      <c r="TJD69"/>
      <c r="TJE69"/>
      <c r="TJF69"/>
      <c r="TJG69"/>
      <c r="TJH69"/>
      <c r="TJI69"/>
      <c r="TJJ69"/>
      <c r="TJK69"/>
      <c r="TJL69"/>
      <c r="TJM69"/>
      <c r="TJN69"/>
      <c r="TJO69"/>
      <c r="TJP69"/>
      <c r="TJQ69"/>
      <c r="TJR69"/>
      <c r="TJS69"/>
      <c r="TJT69"/>
      <c r="TJU69"/>
      <c r="TJV69"/>
      <c r="TJW69"/>
      <c r="TJX69"/>
      <c r="TJY69"/>
      <c r="TJZ69"/>
      <c r="TKA69"/>
      <c r="TKB69"/>
      <c r="TKC69"/>
      <c r="TKD69"/>
      <c r="TKE69"/>
      <c r="TKF69"/>
      <c r="TKG69"/>
      <c r="TKH69"/>
      <c r="TKI69"/>
      <c r="TKJ69"/>
      <c r="TKK69"/>
      <c r="TKL69"/>
      <c r="TKM69"/>
      <c r="TKN69"/>
      <c r="TKO69"/>
      <c r="TKP69"/>
      <c r="TKQ69"/>
      <c r="TKR69"/>
      <c r="TKS69"/>
      <c r="TKT69"/>
      <c r="TKU69"/>
      <c r="TKV69"/>
      <c r="TKW69"/>
      <c r="TKX69"/>
      <c r="TKY69"/>
      <c r="TKZ69"/>
      <c r="TLA69"/>
      <c r="TLB69"/>
      <c r="TLC69"/>
      <c r="TLD69"/>
      <c r="TLE69"/>
      <c r="TLF69"/>
      <c r="TLG69"/>
      <c r="TLH69"/>
      <c r="TLI69"/>
      <c r="TLJ69"/>
      <c r="TLK69"/>
      <c r="TLL69"/>
      <c r="TLM69"/>
      <c r="TLN69"/>
      <c r="TLO69"/>
      <c r="TLP69"/>
      <c r="TLQ69"/>
      <c r="TLR69"/>
      <c r="TLS69"/>
      <c r="TLT69"/>
      <c r="TLU69"/>
      <c r="TLV69"/>
      <c r="TLW69"/>
      <c r="TLX69"/>
      <c r="TLY69"/>
      <c r="TLZ69"/>
      <c r="TMA69"/>
      <c r="TMB69"/>
      <c r="TMC69"/>
      <c r="TMD69"/>
      <c r="TME69"/>
      <c r="TMF69"/>
      <c r="TMG69"/>
      <c r="TMH69"/>
      <c r="TMI69"/>
      <c r="TMJ69"/>
      <c r="TMK69"/>
      <c r="TML69"/>
      <c r="TMM69"/>
      <c r="TMN69"/>
      <c r="TMO69"/>
      <c r="TMP69"/>
      <c r="TMQ69"/>
      <c r="TMR69"/>
      <c r="TMS69"/>
      <c r="TMT69"/>
      <c r="TMU69"/>
      <c r="TMV69"/>
      <c r="TMW69"/>
      <c r="TMX69"/>
      <c r="TMY69"/>
      <c r="TMZ69"/>
      <c r="TNA69"/>
      <c r="TNB69"/>
      <c r="TNC69"/>
      <c r="TND69"/>
      <c r="TNE69"/>
      <c r="TNF69"/>
      <c r="TNG69"/>
      <c r="TNH69"/>
      <c r="TNI69"/>
      <c r="TNJ69"/>
      <c r="TNK69"/>
      <c r="TNL69"/>
      <c r="TNM69"/>
      <c r="TNN69"/>
      <c r="TNO69"/>
      <c r="TNP69"/>
      <c r="TNQ69"/>
      <c r="TNR69"/>
      <c r="TNS69"/>
      <c r="TNT69"/>
      <c r="TNU69"/>
      <c r="TNV69"/>
      <c r="TNW69"/>
      <c r="TNX69"/>
      <c r="TNY69"/>
      <c r="TNZ69"/>
      <c r="TOA69"/>
      <c r="TOB69"/>
      <c r="TOC69"/>
      <c r="TOD69"/>
      <c r="TOE69"/>
      <c r="TOF69"/>
      <c r="TOG69"/>
      <c r="TOH69"/>
      <c r="TOI69"/>
      <c r="TOJ69"/>
      <c r="TOK69"/>
      <c r="TOL69"/>
      <c r="TOM69"/>
      <c r="TON69"/>
      <c r="TOO69"/>
      <c r="TOP69"/>
      <c r="TOQ69"/>
      <c r="TOR69"/>
      <c r="TOS69"/>
      <c r="TOT69"/>
      <c r="TOU69"/>
      <c r="TOV69"/>
      <c r="TOW69"/>
      <c r="TOX69"/>
      <c r="TOY69"/>
      <c r="TOZ69"/>
      <c r="TPA69"/>
      <c r="TPB69"/>
      <c r="TPC69"/>
      <c r="TPD69"/>
      <c r="TPE69"/>
      <c r="TPF69"/>
      <c r="TPG69"/>
      <c r="TPH69"/>
      <c r="TPI69"/>
      <c r="TPJ69"/>
      <c r="TPK69"/>
      <c r="TPL69"/>
      <c r="TPM69"/>
      <c r="TPN69"/>
      <c r="TPO69"/>
      <c r="TPP69"/>
      <c r="TPQ69"/>
      <c r="TPR69"/>
      <c r="TPS69"/>
      <c r="TPT69"/>
      <c r="TPU69"/>
      <c r="TPV69"/>
      <c r="TPW69"/>
      <c r="TPX69"/>
      <c r="TPY69"/>
      <c r="TPZ69"/>
      <c r="TQA69"/>
      <c r="TQB69"/>
      <c r="TQC69"/>
      <c r="TQD69"/>
      <c r="TQE69"/>
      <c r="TQF69"/>
      <c r="TQG69"/>
      <c r="TQH69"/>
      <c r="TQI69"/>
      <c r="TQJ69"/>
      <c r="TQK69"/>
      <c r="TQL69"/>
      <c r="TQM69"/>
      <c r="TQN69"/>
      <c r="TQO69"/>
      <c r="TQP69"/>
      <c r="TQQ69"/>
      <c r="TQR69"/>
      <c r="TQS69"/>
      <c r="TQT69"/>
      <c r="TQU69"/>
      <c r="TQV69"/>
      <c r="TQW69"/>
      <c r="TQX69"/>
      <c r="TQY69"/>
      <c r="TQZ69"/>
      <c r="TRA69"/>
      <c r="TRB69"/>
      <c r="TRC69"/>
      <c r="TRD69"/>
      <c r="TRE69"/>
      <c r="TRF69"/>
      <c r="TRG69"/>
      <c r="TRH69"/>
      <c r="TRI69"/>
      <c r="TRJ69"/>
      <c r="TRK69"/>
      <c r="TRL69"/>
      <c r="TRM69"/>
      <c r="TRN69"/>
      <c r="TRO69"/>
      <c r="TRP69"/>
      <c r="TRQ69"/>
      <c r="TRR69"/>
      <c r="TRS69"/>
      <c r="TRT69"/>
      <c r="TRU69"/>
      <c r="TRV69"/>
      <c r="TRW69"/>
      <c r="TRX69"/>
      <c r="TRY69"/>
      <c r="TRZ69"/>
      <c r="TSA69"/>
      <c r="TSB69"/>
      <c r="TSC69"/>
      <c r="TSD69"/>
      <c r="TSE69"/>
      <c r="TSF69"/>
      <c r="TSG69"/>
      <c r="TSH69"/>
      <c r="TSI69"/>
      <c r="TSJ69"/>
      <c r="TSK69"/>
      <c r="TSL69"/>
      <c r="TSM69"/>
      <c r="TSN69"/>
      <c r="TSO69"/>
      <c r="TSP69"/>
      <c r="TSQ69"/>
      <c r="TSR69"/>
      <c r="TSS69"/>
      <c r="TST69"/>
      <c r="TSU69"/>
      <c r="TSV69"/>
      <c r="TSW69"/>
      <c r="TSX69"/>
      <c r="TSY69"/>
      <c r="TSZ69"/>
      <c r="TTA69"/>
      <c r="TTB69"/>
      <c r="TTC69"/>
      <c r="TTD69"/>
      <c r="TTE69"/>
      <c r="TTF69"/>
      <c r="TTG69"/>
      <c r="TTH69"/>
      <c r="TTI69"/>
      <c r="TTJ69"/>
      <c r="TTK69"/>
      <c r="TTL69"/>
      <c r="TTM69"/>
      <c r="TTN69"/>
      <c r="TTO69"/>
      <c r="TTP69"/>
      <c r="TTQ69"/>
      <c r="TTR69"/>
      <c r="TTS69"/>
      <c r="TTT69"/>
      <c r="TTU69"/>
      <c r="TTV69"/>
      <c r="TTW69"/>
      <c r="TTX69"/>
      <c r="TTY69"/>
      <c r="TTZ69"/>
      <c r="TUA69"/>
      <c r="TUB69"/>
      <c r="TUC69"/>
      <c r="TUD69"/>
      <c r="TUE69"/>
      <c r="TUF69"/>
      <c r="TUG69"/>
      <c r="TUH69"/>
      <c r="TUI69"/>
      <c r="TUJ69"/>
      <c r="TUK69"/>
      <c r="TUL69"/>
      <c r="TUM69"/>
      <c r="TUN69"/>
      <c r="TUO69"/>
      <c r="TUP69"/>
      <c r="TUQ69"/>
      <c r="TUR69"/>
      <c r="TUS69"/>
      <c r="TUT69"/>
      <c r="TUU69"/>
      <c r="TUV69"/>
      <c r="TUW69"/>
      <c r="TUX69"/>
      <c r="TUY69"/>
      <c r="TUZ69"/>
      <c r="TVA69"/>
      <c r="TVB69"/>
      <c r="TVC69"/>
      <c r="TVD69"/>
      <c r="TVE69"/>
      <c r="TVF69"/>
      <c r="TVG69"/>
      <c r="TVH69"/>
      <c r="TVI69"/>
      <c r="TVJ69"/>
      <c r="TVK69"/>
      <c r="TVL69"/>
      <c r="TVM69"/>
      <c r="TVN69"/>
      <c r="TVO69"/>
      <c r="TVP69"/>
      <c r="TVQ69"/>
      <c r="TVR69"/>
      <c r="TVS69"/>
      <c r="TVT69"/>
      <c r="TVU69"/>
      <c r="TVV69"/>
      <c r="TVW69"/>
      <c r="TVX69"/>
      <c r="TVY69"/>
      <c r="TVZ69"/>
      <c r="TWA69"/>
      <c r="TWB69"/>
      <c r="TWC69"/>
      <c r="TWD69"/>
      <c r="TWE69"/>
      <c r="TWF69"/>
      <c r="TWG69"/>
      <c r="TWH69"/>
      <c r="TWI69"/>
      <c r="TWJ69"/>
      <c r="TWK69"/>
      <c r="TWL69"/>
      <c r="TWM69"/>
      <c r="TWN69"/>
      <c r="TWO69"/>
      <c r="TWP69"/>
      <c r="TWQ69"/>
      <c r="TWR69"/>
      <c r="TWS69"/>
      <c r="TWT69"/>
      <c r="TWU69"/>
      <c r="TWV69"/>
      <c r="TWW69"/>
      <c r="TWX69"/>
      <c r="TWY69"/>
      <c r="TWZ69"/>
      <c r="TXA69"/>
      <c r="TXB69"/>
      <c r="TXC69"/>
      <c r="TXD69"/>
      <c r="TXE69"/>
      <c r="TXF69"/>
      <c r="TXG69"/>
      <c r="TXH69"/>
      <c r="TXI69"/>
      <c r="TXJ69"/>
      <c r="TXK69"/>
      <c r="TXL69"/>
      <c r="TXM69"/>
      <c r="TXN69"/>
      <c r="TXO69"/>
      <c r="TXP69"/>
      <c r="TXQ69"/>
      <c r="TXR69"/>
      <c r="TXS69"/>
      <c r="TXT69"/>
      <c r="TXU69"/>
      <c r="TXV69"/>
      <c r="TXW69"/>
      <c r="TXX69"/>
      <c r="TXY69"/>
      <c r="TXZ69"/>
      <c r="TYA69"/>
      <c r="TYB69"/>
      <c r="TYC69"/>
      <c r="TYD69"/>
      <c r="TYE69"/>
      <c r="TYF69"/>
      <c r="TYG69"/>
      <c r="TYH69"/>
      <c r="TYI69"/>
      <c r="TYJ69"/>
      <c r="TYK69"/>
      <c r="TYL69"/>
      <c r="TYM69"/>
      <c r="TYN69"/>
      <c r="TYO69"/>
      <c r="TYP69"/>
      <c r="TYQ69"/>
      <c r="TYR69"/>
      <c r="TYS69"/>
      <c r="TYT69"/>
      <c r="TYU69"/>
      <c r="TYV69"/>
      <c r="TYW69"/>
      <c r="TYX69"/>
      <c r="TYY69"/>
      <c r="TYZ69"/>
      <c r="TZA69"/>
      <c r="TZB69"/>
      <c r="TZC69"/>
      <c r="TZD69"/>
      <c r="TZE69"/>
      <c r="TZF69"/>
      <c r="TZG69"/>
      <c r="TZH69"/>
      <c r="TZI69"/>
      <c r="TZJ69"/>
      <c r="TZK69"/>
      <c r="TZL69"/>
      <c r="TZM69"/>
      <c r="TZN69"/>
      <c r="TZO69"/>
      <c r="TZP69"/>
      <c r="TZQ69"/>
      <c r="TZR69"/>
      <c r="TZS69"/>
      <c r="TZT69"/>
      <c r="TZU69"/>
      <c r="TZV69"/>
      <c r="TZW69"/>
      <c r="TZX69"/>
      <c r="TZY69"/>
      <c r="TZZ69"/>
      <c r="UAA69"/>
      <c r="UAB69"/>
      <c r="UAC69"/>
      <c r="UAD69"/>
      <c r="UAE69"/>
      <c r="UAF69"/>
      <c r="UAG69"/>
      <c r="UAH69"/>
      <c r="UAI69"/>
      <c r="UAJ69"/>
      <c r="UAK69"/>
      <c r="UAL69"/>
      <c r="UAM69"/>
      <c r="UAN69"/>
      <c r="UAO69"/>
      <c r="UAP69"/>
      <c r="UAQ69"/>
      <c r="UAR69"/>
      <c r="UAS69"/>
      <c r="UAT69"/>
      <c r="UAU69"/>
      <c r="UAV69"/>
      <c r="UAW69"/>
      <c r="UAX69"/>
      <c r="UAY69"/>
      <c r="UAZ69"/>
      <c r="UBA69"/>
      <c r="UBB69"/>
      <c r="UBC69"/>
      <c r="UBD69"/>
      <c r="UBE69"/>
      <c r="UBF69"/>
      <c r="UBG69"/>
      <c r="UBH69"/>
      <c r="UBI69"/>
      <c r="UBJ69"/>
      <c r="UBK69"/>
      <c r="UBL69"/>
      <c r="UBM69"/>
      <c r="UBN69"/>
      <c r="UBO69"/>
      <c r="UBP69"/>
      <c r="UBQ69"/>
      <c r="UBR69"/>
      <c r="UBS69"/>
      <c r="UBT69"/>
      <c r="UBU69"/>
      <c r="UBV69"/>
      <c r="UBW69"/>
      <c r="UBX69"/>
      <c r="UBY69"/>
      <c r="UBZ69"/>
      <c r="UCA69"/>
      <c r="UCB69"/>
      <c r="UCC69"/>
      <c r="UCD69"/>
      <c r="UCE69"/>
      <c r="UCF69"/>
      <c r="UCG69"/>
      <c r="UCH69"/>
      <c r="UCI69"/>
      <c r="UCJ69"/>
      <c r="UCK69"/>
      <c r="UCL69"/>
      <c r="UCM69"/>
      <c r="UCN69"/>
      <c r="UCO69"/>
      <c r="UCP69"/>
      <c r="UCQ69"/>
      <c r="UCR69"/>
      <c r="UCS69"/>
      <c r="UCT69"/>
      <c r="UCU69"/>
      <c r="UCV69"/>
      <c r="UCW69"/>
      <c r="UCX69"/>
      <c r="UCY69"/>
      <c r="UCZ69"/>
      <c r="UDA69"/>
      <c r="UDB69"/>
      <c r="UDC69"/>
      <c r="UDD69"/>
      <c r="UDE69"/>
      <c r="UDF69"/>
      <c r="UDG69"/>
      <c r="UDH69"/>
      <c r="UDI69"/>
      <c r="UDJ69"/>
      <c r="UDK69"/>
      <c r="UDL69"/>
      <c r="UDM69"/>
      <c r="UDN69"/>
      <c r="UDO69"/>
      <c r="UDP69"/>
      <c r="UDQ69"/>
      <c r="UDR69"/>
      <c r="UDS69"/>
      <c r="UDT69"/>
      <c r="UDU69"/>
      <c r="UDV69"/>
      <c r="UDW69"/>
      <c r="UDX69"/>
      <c r="UDY69"/>
      <c r="UDZ69"/>
      <c r="UEA69"/>
      <c r="UEB69"/>
      <c r="UEC69"/>
      <c r="UED69"/>
      <c r="UEE69"/>
      <c r="UEF69"/>
      <c r="UEG69"/>
      <c r="UEH69"/>
      <c r="UEI69"/>
      <c r="UEJ69"/>
      <c r="UEK69"/>
      <c r="UEL69"/>
      <c r="UEM69"/>
      <c r="UEN69"/>
      <c r="UEO69"/>
      <c r="UEP69"/>
      <c r="UEQ69"/>
      <c r="UER69"/>
      <c r="UES69"/>
      <c r="UET69"/>
      <c r="UEU69"/>
      <c r="UEV69"/>
      <c r="UEW69"/>
      <c r="UEX69"/>
      <c r="UEY69"/>
      <c r="UEZ69"/>
      <c r="UFA69"/>
      <c r="UFB69"/>
      <c r="UFC69"/>
      <c r="UFD69"/>
      <c r="UFE69"/>
      <c r="UFF69"/>
      <c r="UFG69"/>
      <c r="UFH69"/>
      <c r="UFI69"/>
      <c r="UFJ69"/>
      <c r="UFK69"/>
      <c r="UFL69"/>
      <c r="UFM69"/>
      <c r="UFN69"/>
      <c r="UFO69"/>
      <c r="UFP69"/>
      <c r="UFQ69"/>
      <c r="UFR69"/>
      <c r="UFS69"/>
      <c r="UFT69"/>
      <c r="UFU69"/>
      <c r="UFV69"/>
      <c r="UFW69"/>
      <c r="UFX69"/>
      <c r="UFY69"/>
      <c r="UFZ69"/>
      <c r="UGA69"/>
      <c r="UGB69"/>
      <c r="UGC69"/>
      <c r="UGD69"/>
      <c r="UGE69"/>
      <c r="UGF69"/>
      <c r="UGG69"/>
      <c r="UGH69"/>
      <c r="UGI69"/>
      <c r="UGJ69"/>
      <c r="UGK69"/>
      <c r="UGL69"/>
      <c r="UGM69"/>
      <c r="UGN69"/>
      <c r="UGO69"/>
      <c r="UGP69"/>
      <c r="UGQ69"/>
      <c r="UGR69"/>
      <c r="UGS69"/>
      <c r="UGT69"/>
      <c r="UGU69"/>
      <c r="UGV69"/>
      <c r="UGW69"/>
      <c r="UGX69"/>
      <c r="UGY69"/>
      <c r="UGZ69"/>
      <c r="UHA69"/>
      <c r="UHB69"/>
      <c r="UHC69"/>
      <c r="UHD69"/>
      <c r="UHE69"/>
      <c r="UHF69"/>
      <c r="UHG69"/>
      <c r="UHH69"/>
      <c r="UHI69"/>
      <c r="UHJ69"/>
      <c r="UHK69"/>
      <c r="UHL69"/>
      <c r="UHM69"/>
      <c r="UHN69"/>
      <c r="UHO69"/>
      <c r="UHP69"/>
      <c r="UHQ69"/>
      <c r="UHR69"/>
      <c r="UHS69"/>
      <c r="UHT69"/>
      <c r="UHU69"/>
      <c r="UHV69"/>
      <c r="UHW69"/>
      <c r="UHX69"/>
      <c r="UHY69"/>
      <c r="UHZ69"/>
      <c r="UIA69"/>
      <c r="UIB69"/>
      <c r="UIC69"/>
      <c r="UID69"/>
      <c r="UIE69"/>
      <c r="UIF69"/>
      <c r="UIG69"/>
      <c r="UIH69"/>
      <c r="UII69"/>
      <c r="UIJ69"/>
      <c r="UIK69"/>
      <c r="UIL69"/>
      <c r="UIM69"/>
      <c r="UIN69"/>
      <c r="UIO69"/>
      <c r="UIP69"/>
      <c r="UIQ69"/>
      <c r="UIR69"/>
      <c r="UIS69"/>
      <c r="UIT69"/>
      <c r="UIU69"/>
      <c r="UIV69"/>
      <c r="UIW69"/>
      <c r="UIX69"/>
      <c r="UIY69"/>
      <c r="UIZ69"/>
      <c r="UJA69"/>
      <c r="UJB69"/>
      <c r="UJC69"/>
      <c r="UJD69"/>
      <c r="UJE69"/>
      <c r="UJF69"/>
      <c r="UJG69"/>
      <c r="UJH69"/>
      <c r="UJI69"/>
      <c r="UJJ69"/>
      <c r="UJK69"/>
      <c r="UJL69"/>
      <c r="UJM69"/>
      <c r="UJN69"/>
      <c r="UJO69"/>
      <c r="UJP69"/>
      <c r="UJQ69"/>
      <c r="UJR69"/>
      <c r="UJS69"/>
      <c r="UJT69"/>
      <c r="UJU69"/>
      <c r="UJV69"/>
      <c r="UJW69"/>
      <c r="UJX69"/>
      <c r="UJY69"/>
      <c r="UJZ69"/>
      <c r="UKA69"/>
      <c r="UKB69"/>
      <c r="UKC69"/>
      <c r="UKD69"/>
      <c r="UKE69"/>
      <c r="UKF69"/>
      <c r="UKG69"/>
      <c r="UKH69"/>
      <c r="UKI69"/>
      <c r="UKJ69"/>
      <c r="UKK69"/>
      <c r="UKL69"/>
      <c r="UKM69"/>
      <c r="UKN69"/>
      <c r="UKO69"/>
      <c r="UKP69"/>
      <c r="UKQ69"/>
      <c r="UKR69"/>
      <c r="UKS69"/>
      <c r="UKT69"/>
      <c r="UKU69"/>
      <c r="UKV69"/>
      <c r="UKW69"/>
      <c r="UKX69"/>
      <c r="UKY69"/>
      <c r="UKZ69"/>
      <c r="ULA69"/>
      <c r="ULB69"/>
      <c r="ULC69"/>
      <c r="ULD69"/>
      <c r="ULE69"/>
      <c r="ULF69"/>
      <c r="ULG69"/>
      <c r="ULH69"/>
      <c r="ULI69"/>
      <c r="ULJ69"/>
      <c r="ULK69"/>
      <c r="ULL69"/>
      <c r="ULM69"/>
      <c r="ULN69"/>
      <c r="ULO69"/>
      <c r="ULP69"/>
      <c r="ULQ69"/>
      <c r="ULR69"/>
      <c r="ULS69"/>
      <c r="ULT69"/>
      <c r="ULU69"/>
      <c r="ULV69"/>
      <c r="ULW69"/>
      <c r="ULX69"/>
      <c r="ULY69"/>
      <c r="ULZ69"/>
      <c r="UMA69"/>
      <c r="UMB69"/>
      <c r="UMC69"/>
      <c r="UMD69"/>
      <c r="UME69"/>
      <c r="UMF69"/>
      <c r="UMG69"/>
      <c r="UMH69"/>
      <c r="UMI69"/>
      <c r="UMJ69"/>
      <c r="UMK69"/>
      <c r="UML69"/>
      <c r="UMM69"/>
      <c r="UMN69"/>
      <c r="UMO69"/>
      <c r="UMP69"/>
      <c r="UMQ69"/>
      <c r="UMR69"/>
      <c r="UMS69"/>
      <c r="UMT69"/>
      <c r="UMU69"/>
      <c r="UMV69"/>
      <c r="UMW69"/>
      <c r="UMX69"/>
      <c r="UMY69"/>
      <c r="UMZ69"/>
      <c r="UNA69"/>
      <c r="UNB69"/>
      <c r="UNC69"/>
      <c r="UND69"/>
      <c r="UNE69"/>
      <c r="UNF69"/>
      <c r="UNG69"/>
      <c r="UNH69"/>
      <c r="UNI69"/>
      <c r="UNJ69"/>
      <c r="UNK69"/>
      <c r="UNL69"/>
      <c r="UNM69"/>
      <c r="UNN69"/>
      <c r="UNO69"/>
      <c r="UNP69"/>
      <c r="UNQ69"/>
      <c r="UNR69"/>
      <c r="UNS69"/>
      <c r="UNT69"/>
      <c r="UNU69"/>
      <c r="UNV69"/>
      <c r="UNW69"/>
      <c r="UNX69"/>
      <c r="UNY69"/>
      <c r="UNZ69"/>
      <c r="UOA69"/>
      <c r="UOB69"/>
      <c r="UOC69"/>
      <c r="UOD69"/>
      <c r="UOE69"/>
      <c r="UOF69"/>
      <c r="UOG69"/>
      <c r="UOH69"/>
      <c r="UOI69"/>
      <c r="UOJ69"/>
      <c r="UOK69"/>
      <c r="UOL69"/>
      <c r="UOM69"/>
      <c r="UON69"/>
      <c r="UOO69"/>
      <c r="UOP69"/>
      <c r="UOQ69"/>
      <c r="UOR69"/>
      <c r="UOS69"/>
      <c r="UOT69"/>
      <c r="UOU69"/>
      <c r="UOV69"/>
      <c r="UOW69"/>
      <c r="UOX69"/>
      <c r="UOY69"/>
      <c r="UOZ69"/>
      <c r="UPA69"/>
      <c r="UPB69"/>
      <c r="UPC69"/>
      <c r="UPD69"/>
      <c r="UPE69"/>
      <c r="UPF69"/>
      <c r="UPG69"/>
      <c r="UPH69"/>
      <c r="UPI69"/>
      <c r="UPJ69"/>
      <c r="UPK69"/>
      <c r="UPL69"/>
      <c r="UPM69"/>
      <c r="UPN69"/>
      <c r="UPO69"/>
      <c r="UPP69"/>
      <c r="UPQ69"/>
      <c r="UPR69"/>
      <c r="UPS69"/>
      <c r="UPT69"/>
      <c r="UPU69"/>
      <c r="UPV69"/>
      <c r="UPW69"/>
      <c r="UPX69"/>
      <c r="UPY69"/>
      <c r="UPZ69"/>
      <c r="UQA69"/>
      <c r="UQB69"/>
      <c r="UQC69"/>
      <c r="UQD69"/>
      <c r="UQE69"/>
      <c r="UQF69"/>
      <c r="UQG69"/>
      <c r="UQH69"/>
      <c r="UQI69"/>
      <c r="UQJ69"/>
      <c r="UQK69"/>
      <c r="UQL69"/>
      <c r="UQM69"/>
      <c r="UQN69"/>
      <c r="UQO69"/>
      <c r="UQP69"/>
      <c r="UQQ69"/>
      <c r="UQR69"/>
      <c r="UQS69"/>
      <c r="UQT69"/>
      <c r="UQU69"/>
      <c r="UQV69"/>
      <c r="UQW69"/>
      <c r="UQX69"/>
      <c r="UQY69"/>
      <c r="UQZ69"/>
      <c r="URA69"/>
      <c r="URB69"/>
      <c r="URC69"/>
      <c r="URD69"/>
      <c r="URE69"/>
      <c r="URF69"/>
      <c r="URG69"/>
      <c r="URH69"/>
      <c r="URI69"/>
      <c r="URJ69"/>
      <c r="URK69"/>
      <c r="URL69"/>
      <c r="URM69"/>
      <c r="URN69"/>
      <c r="URO69"/>
      <c r="URP69"/>
      <c r="URQ69"/>
      <c r="URR69"/>
      <c r="URS69"/>
      <c r="URT69"/>
      <c r="URU69"/>
      <c r="URV69"/>
      <c r="URW69"/>
      <c r="URX69"/>
      <c r="URY69"/>
      <c r="URZ69"/>
      <c r="USA69"/>
      <c r="USB69"/>
      <c r="USC69"/>
      <c r="USD69"/>
      <c r="USE69"/>
      <c r="USF69"/>
      <c r="USG69"/>
      <c r="USH69"/>
      <c r="USI69"/>
      <c r="USJ69"/>
      <c r="USK69"/>
      <c r="USL69"/>
      <c r="USM69"/>
      <c r="USN69"/>
      <c r="USO69"/>
      <c r="USP69"/>
      <c r="USQ69"/>
      <c r="USR69"/>
      <c r="USS69"/>
      <c r="UST69"/>
      <c r="USU69"/>
      <c r="USV69"/>
      <c r="USW69"/>
      <c r="USX69"/>
      <c r="USY69"/>
      <c r="USZ69"/>
      <c r="UTA69"/>
      <c r="UTB69"/>
      <c r="UTC69"/>
      <c r="UTD69"/>
      <c r="UTE69"/>
      <c r="UTF69"/>
      <c r="UTG69"/>
      <c r="UTH69"/>
      <c r="UTI69"/>
      <c r="UTJ69"/>
      <c r="UTK69"/>
      <c r="UTL69"/>
      <c r="UTM69"/>
      <c r="UTN69"/>
      <c r="UTO69"/>
      <c r="UTP69"/>
      <c r="UTQ69"/>
      <c r="UTR69"/>
      <c r="UTS69"/>
      <c r="UTT69"/>
      <c r="UTU69"/>
      <c r="UTV69"/>
      <c r="UTW69"/>
      <c r="UTX69"/>
      <c r="UTY69"/>
      <c r="UTZ69"/>
      <c r="UUA69"/>
      <c r="UUB69"/>
      <c r="UUC69"/>
      <c r="UUD69"/>
      <c r="UUE69"/>
      <c r="UUF69"/>
      <c r="UUG69"/>
      <c r="UUH69"/>
      <c r="UUI69"/>
      <c r="UUJ69"/>
      <c r="UUK69"/>
      <c r="UUL69"/>
      <c r="UUM69"/>
      <c r="UUN69"/>
      <c r="UUO69"/>
      <c r="UUP69"/>
      <c r="UUQ69"/>
      <c r="UUR69"/>
      <c r="UUS69"/>
      <c r="UUT69"/>
      <c r="UUU69"/>
      <c r="UUV69"/>
      <c r="UUW69"/>
      <c r="UUX69"/>
      <c r="UUY69"/>
      <c r="UUZ69"/>
      <c r="UVA69"/>
      <c r="UVB69"/>
      <c r="UVC69"/>
      <c r="UVD69"/>
      <c r="UVE69"/>
      <c r="UVF69"/>
      <c r="UVG69"/>
      <c r="UVH69"/>
      <c r="UVI69"/>
      <c r="UVJ69"/>
      <c r="UVK69"/>
      <c r="UVL69"/>
      <c r="UVM69"/>
      <c r="UVN69"/>
      <c r="UVO69"/>
      <c r="UVP69"/>
      <c r="UVQ69"/>
      <c r="UVR69"/>
      <c r="UVS69"/>
      <c r="UVT69"/>
      <c r="UVU69"/>
      <c r="UVV69"/>
      <c r="UVW69"/>
      <c r="UVX69"/>
      <c r="UVY69"/>
      <c r="UVZ69"/>
      <c r="UWA69"/>
      <c r="UWB69"/>
      <c r="UWC69"/>
      <c r="UWD69"/>
      <c r="UWE69"/>
      <c r="UWF69"/>
      <c r="UWG69"/>
      <c r="UWH69"/>
      <c r="UWI69"/>
      <c r="UWJ69"/>
      <c r="UWK69"/>
      <c r="UWL69"/>
      <c r="UWM69"/>
      <c r="UWN69"/>
      <c r="UWO69"/>
      <c r="UWP69"/>
      <c r="UWQ69"/>
      <c r="UWR69"/>
      <c r="UWS69"/>
      <c r="UWT69"/>
      <c r="UWU69"/>
      <c r="UWV69"/>
      <c r="UWW69"/>
      <c r="UWX69"/>
      <c r="UWY69"/>
      <c r="UWZ69"/>
      <c r="UXA69"/>
      <c r="UXB69"/>
      <c r="UXC69"/>
      <c r="UXD69"/>
      <c r="UXE69"/>
      <c r="UXF69"/>
      <c r="UXG69"/>
      <c r="UXH69"/>
      <c r="UXI69"/>
      <c r="UXJ69"/>
      <c r="UXK69"/>
      <c r="UXL69"/>
      <c r="UXM69"/>
      <c r="UXN69"/>
      <c r="UXO69"/>
      <c r="UXP69"/>
      <c r="UXQ69"/>
      <c r="UXR69"/>
      <c r="UXS69"/>
      <c r="UXT69"/>
      <c r="UXU69"/>
      <c r="UXV69"/>
      <c r="UXW69"/>
      <c r="UXX69"/>
      <c r="UXY69"/>
      <c r="UXZ69"/>
      <c r="UYA69"/>
      <c r="UYB69"/>
      <c r="UYC69"/>
      <c r="UYD69"/>
      <c r="UYE69"/>
      <c r="UYF69"/>
      <c r="UYG69"/>
      <c r="UYH69"/>
      <c r="UYI69"/>
      <c r="UYJ69"/>
      <c r="UYK69"/>
      <c r="UYL69"/>
      <c r="UYM69"/>
      <c r="UYN69"/>
      <c r="UYO69"/>
      <c r="UYP69"/>
      <c r="UYQ69"/>
      <c r="UYR69"/>
      <c r="UYS69"/>
      <c r="UYT69"/>
      <c r="UYU69"/>
      <c r="UYV69"/>
      <c r="UYW69"/>
      <c r="UYX69"/>
      <c r="UYY69"/>
      <c r="UYZ69"/>
      <c r="UZA69"/>
      <c r="UZB69"/>
      <c r="UZC69"/>
      <c r="UZD69"/>
      <c r="UZE69"/>
      <c r="UZF69"/>
      <c r="UZG69"/>
      <c r="UZH69"/>
      <c r="UZI69"/>
      <c r="UZJ69"/>
      <c r="UZK69"/>
      <c r="UZL69"/>
      <c r="UZM69"/>
      <c r="UZN69"/>
      <c r="UZO69"/>
      <c r="UZP69"/>
      <c r="UZQ69"/>
      <c r="UZR69"/>
      <c r="UZS69"/>
      <c r="UZT69"/>
      <c r="UZU69"/>
      <c r="UZV69"/>
      <c r="UZW69"/>
      <c r="UZX69"/>
      <c r="UZY69"/>
      <c r="UZZ69"/>
      <c r="VAA69"/>
      <c r="VAB69"/>
      <c r="VAC69"/>
      <c r="VAD69"/>
      <c r="VAE69"/>
      <c r="VAF69"/>
      <c r="VAG69"/>
      <c r="VAH69"/>
      <c r="VAI69"/>
      <c r="VAJ69"/>
      <c r="VAK69"/>
      <c r="VAL69"/>
      <c r="VAM69"/>
      <c r="VAN69"/>
      <c r="VAO69"/>
      <c r="VAP69"/>
      <c r="VAQ69"/>
      <c r="VAR69"/>
      <c r="VAS69"/>
      <c r="VAT69"/>
      <c r="VAU69"/>
      <c r="VAV69"/>
      <c r="VAW69"/>
      <c r="VAX69"/>
      <c r="VAY69"/>
      <c r="VAZ69"/>
      <c r="VBA69"/>
      <c r="VBB69"/>
      <c r="VBC69"/>
      <c r="VBD69"/>
      <c r="VBE69"/>
      <c r="VBF69"/>
      <c r="VBG69"/>
      <c r="VBH69"/>
      <c r="VBI69"/>
      <c r="VBJ69"/>
      <c r="VBK69"/>
      <c r="VBL69"/>
      <c r="VBM69"/>
      <c r="VBN69"/>
      <c r="VBO69"/>
      <c r="VBP69"/>
      <c r="VBQ69"/>
      <c r="VBR69"/>
      <c r="VBS69"/>
      <c r="VBT69"/>
      <c r="VBU69"/>
      <c r="VBV69"/>
      <c r="VBW69"/>
      <c r="VBX69"/>
      <c r="VBY69"/>
      <c r="VBZ69"/>
      <c r="VCA69"/>
      <c r="VCB69"/>
      <c r="VCC69"/>
      <c r="VCD69"/>
      <c r="VCE69"/>
      <c r="VCF69"/>
      <c r="VCG69"/>
      <c r="VCH69"/>
      <c r="VCI69"/>
      <c r="VCJ69"/>
      <c r="VCK69"/>
      <c r="VCL69"/>
      <c r="VCM69"/>
      <c r="VCN69"/>
      <c r="VCO69"/>
      <c r="VCP69"/>
      <c r="VCQ69"/>
      <c r="VCR69"/>
      <c r="VCS69"/>
      <c r="VCT69"/>
      <c r="VCU69"/>
      <c r="VCV69"/>
      <c r="VCW69"/>
      <c r="VCX69"/>
      <c r="VCY69"/>
      <c r="VCZ69"/>
      <c r="VDA69"/>
      <c r="VDB69"/>
      <c r="VDC69"/>
      <c r="VDD69"/>
      <c r="VDE69"/>
      <c r="VDF69"/>
      <c r="VDG69"/>
      <c r="VDH69"/>
      <c r="VDI69"/>
      <c r="VDJ69"/>
      <c r="VDK69"/>
      <c r="VDL69"/>
      <c r="VDM69"/>
      <c r="VDN69"/>
      <c r="VDO69"/>
      <c r="VDP69"/>
      <c r="VDQ69"/>
      <c r="VDR69"/>
      <c r="VDS69"/>
      <c r="VDT69"/>
      <c r="VDU69"/>
      <c r="VDV69"/>
      <c r="VDW69"/>
      <c r="VDX69"/>
      <c r="VDY69"/>
      <c r="VDZ69"/>
      <c r="VEA69"/>
      <c r="VEB69"/>
      <c r="VEC69"/>
      <c r="VED69"/>
      <c r="VEE69"/>
      <c r="VEF69"/>
      <c r="VEG69"/>
      <c r="VEH69"/>
      <c r="VEI69"/>
      <c r="VEJ69"/>
      <c r="VEK69"/>
      <c r="VEL69"/>
      <c r="VEM69"/>
      <c r="VEN69"/>
      <c r="VEO69"/>
      <c r="VEP69"/>
      <c r="VEQ69"/>
      <c r="VER69"/>
      <c r="VES69"/>
      <c r="VET69"/>
      <c r="VEU69"/>
      <c r="VEV69"/>
      <c r="VEW69"/>
      <c r="VEX69"/>
      <c r="VEY69"/>
      <c r="VEZ69"/>
      <c r="VFA69"/>
      <c r="VFB69"/>
      <c r="VFC69"/>
      <c r="VFD69"/>
      <c r="VFE69"/>
      <c r="VFF69"/>
      <c r="VFG69"/>
      <c r="VFH69"/>
      <c r="VFI69"/>
      <c r="VFJ69"/>
      <c r="VFK69"/>
      <c r="VFL69"/>
      <c r="VFM69"/>
      <c r="VFN69"/>
      <c r="VFO69"/>
      <c r="VFP69"/>
      <c r="VFQ69"/>
      <c r="VFR69"/>
      <c r="VFS69"/>
      <c r="VFT69"/>
      <c r="VFU69"/>
      <c r="VFV69"/>
      <c r="VFW69"/>
      <c r="VFX69"/>
      <c r="VFY69"/>
      <c r="VFZ69"/>
      <c r="VGA69"/>
      <c r="VGB69"/>
      <c r="VGC69"/>
      <c r="VGD69"/>
      <c r="VGE69"/>
      <c r="VGF69"/>
      <c r="VGG69"/>
      <c r="VGH69"/>
      <c r="VGI69"/>
      <c r="VGJ69"/>
      <c r="VGK69"/>
      <c r="VGL69"/>
      <c r="VGM69"/>
      <c r="VGN69"/>
      <c r="VGO69"/>
      <c r="VGP69"/>
      <c r="VGQ69"/>
      <c r="VGR69"/>
      <c r="VGS69"/>
      <c r="VGT69"/>
      <c r="VGU69"/>
      <c r="VGV69"/>
      <c r="VGW69"/>
      <c r="VGX69"/>
      <c r="VGY69"/>
      <c r="VGZ69"/>
      <c r="VHA69"/>
      <c r="VHB69"/>
      <c r="VHC69"/>
      <c r="VHD69"/>
      <c r="VHE69"/>
      <c r="VHF69"/>
      <c r="VHG69"/>
      <c r="VHH69"/>
      <c r="VHI69"/>
      <c r="VHJ69"/>
      <c r="VHK69"/>
      <c r="VHL69"/>
      <c r="VHM69"/>
      <c r="VHN69"/>
      <c r="VHO69"/>
      <c r="VHP69"/>
      <c r="VHQ69"/>
      <c r="VHR69"/>
      <c r="VHS69"/>
      <c r="VHT69"/>
      <c r="VHU69"/>
      <c r="VHV69"/>
      <c r="VHW69"/>
      <c r="VHX69"/>
      <c r="VHY69"/>
      <c r="VHZ69"/>
      <c r="VIA69"/>
      <c r="VIB69"/>
      <c r="VIC69"/>
      <c r="VID69"/>
      <c r="VIE69"/>
      <c r="VIF69"/>
      <c r="VIG69"/>
      <c r="VIH69"/>
      <c r="VII69"/>
      <c r="VIJ69"/>
      <c r="VIK69"/>
      <c r="VIL69"/>
      <c r="VIM69"/>
      <c r="VIN69"/>
      <c r="VIO69"/>
      <c r="VIP69"/>
      <c r="VIQ69"/>
      <c r="VIR69"/>
      <c r="VIS69"/>
      <c r="VIT69"/>
      <c r="VIU69"/>
      <c r="VIV69"/>
      <c r="VIW69"/>
      <c r="VIX69"/>
      <c r="VIY69"/>
      <c r="VIZ69"/>
      <c r="VJA69"/>
      <c r="VJB69"/>
      <c r="VJC69"/>
      <c r="VJD69"/>
      <c r="VJE69"/>
      <c r="VJF69"/>
      <c r="VJG69"/>
      <c r="VJH69"/>
      <c r="VJI69"/>
      <c r="VJJ69"/>
      <c r="VJK69"/>
      <c r="VJL69"/>
      <c r="VJM69"/>
      <c r="VJN69"/>
      <c r="VJO69"/>
      <c r="VJP69"/>
      <c r="VJQ69"/>
      <c r="VJR69"/>
      <c r="VJS69"/>
      <c r="VJT69"/>
      <c r="VJU69"/>
      <c r="VJV69"/>
      <c r="VJW69"/>
      <c r="VJX69"/>
      <c r="VJY69"/>
      <c r="VJZ69"/>
      <c r="VKA69"/>
      <c r="VKB69"/>
      <c r="VKC69"/>
      <c r="VKD69"/>
      <c r="VKE69"/>
      <c r="VKF69"/>
      <c r="VKG69"/>
      <c r="VKH69"/>
      <c r="VKI69"/>
      <c r="VKJ69"/>
      <c r="VKK69"/>
      <c r="VKL69"/>
      <c r="VKM69"/>
      <c r="VKN69"/>
      <c r="VKO69"/>
      <c r="VKP69"/>
      <c r="VKQ69"/>
      <c r="VKR69"/>
      <c r="VKS69"/>
      <c r="VKT69"/>
      <c r="VKU69"/>
      <c r="VKV69"/>
      <c r="VKW69"/>
      <c r="VKX69"/>
      <c r="VKY69"/>
      <c r="VKZ69"/>
      <c r="VLA69"/>
      <c r="VLB69"/>
      <c r="VLC69"/>
      <c r="VLD69"/>
      <c r="VLE69"/>
      <c r="VLF69"/>
      <c r="VLG69"/>
      <c r="VLH69"/>
      <c r="VLI69"/>
      <c r="VLJ69"/>
      <c r="VLK69"/>
      <c r="VLL69"/>
      <c r="VLM69"/>
      <c r="VLN69"/>
      <c r="VLO69"/>
      <c r="VLP69"/>
      <c r="VLQ69"/>
      <c r="VLR69"/>
      <c r="VLS69"/>
      <c r="VLT69"/>
      <c r="VLU69"/>
      <c r="VLV69"/>
      <c r="VLW69"/>
      <c r="VLX69"/>
      <c r="VLY69"/>
      <c r="VLZ69"/>
      <c r="VMA69"/>
      <c r="VMB69"/>
      <c r="VMC69"/>
      <c r="VMD69"/>
      <c r="VME69"/>
      <c r="VMF69"/>
      <c r="VMG69"/>
      <c r="VMH69"/>
      <c r="VMI69"/>
      <c r="VMJ69"/>
      <c r="VMK69"/>
      <c r="VML69"/>
      <c r="VMM69"/>
      <c r="VMN69"/>
      <c r="VMO69"/>
      <c r="VMP69"/>
      <c r="VMQ69"/>
      <c r="VMR69"/>
      <c r="VMS69"/>
      <c r="VMT69"/>
      <c r="VMU69"/>
      <c r="VMV69"/>
      <c r="VMW69"/>
      <c r="VMX69"/>
      <c r="VMY69"/>
      <c r="VMZ69"/>
      <c r="VNA69"/>
      <c r="VNB69"/>
      <c r="VNC69"/>
      <c r="VND69"/>
      <c r="VNE69"/>
      <c r="VNF69"/>
      <c r="VNG69"/>
      <c r="VNH69"/>
      <c r="VNI69"/>
      <c r="VNJ69"/>
      <c r="VNK69"/>
      <c r="VNL69"/>
      <c r="VNM69"/>
      <c r="VNN69"/>
      <c r="VNO69"/>
      <c r="VNP69"/>
      <c r="VNQ69"/>
      <c r="VNR69"/>
      <c r="VNS69"/>
      <c r="VNT69"/>
      <c r="VNU69"/>
      <c r="VNV69"/>
      <c r="VNW69"/>
      <c r="VNX69"/>
      <c r="VNY69"/>
      <c r="VNZ69"/>
      <c r="VOA69"/>
      <c r="VOB69"/>
      <c r="VOC69"/>
      <c r="VOD69"/>
      <c r="VOE69"/>
      <c r="VOF69"/>
      <c r="VOG69"/>
      <c r="VOH69"/>
      <c r="VOI69"/>
      <c r="VOJ69"/>
      <c r="VOK69"/>
      <c r="VOL69"/>
      <c r="VOM69"/>
      <c r="VON69"/>
      <c r="VOO69"/>
      <c r="VOP69"/>
      <c r="VOQ69"/>
      <c r="VOR69"/>
      <c r="VOS69"/>
      <c r="VOT69"/>
      <c r="VOU69"/>
      <c r="VOV69"/>
      <c r="VOW69"/>
      <c r="VOX69"/>
      <c r="VOY69"/>
      <c r="VOZ69"/>
      <c r="VPA69"/>
      <c r="VPB69"/>
      <c r="VPC69"/>
      <c r="VPD69"/>
      <c r="VPE69"/>
      <c r="VPF69"/>
      <c r="VPG69"/>
      <c r="VPH69"/>
      <c r="VPI69"/>
      <c r="VPJ69"/>
      <c r="VPK69"/>
      <c r="VPL69"/>
      <c r="VPM69"/>
      <c r="VPN69"/>
      <c r="VPO69"/>
      <c r="VPP69"/>
      <c r="VPQ69"/>
      <c r="VPR69"/>
      <c r="VPS69"/>
      <c r="VPT69"/>
      <c r="VPU69"/>
      <c r="VPV69"/>
      <c r="VPW69"/>
      <c r="VPX69"/>
      <c r="VPY69"/>
      <c r="VPZ69"/>
      <c r="VQA69"/>
      <c r="VQB69"/>
      <c r="VQC69"/>
      <c r="VQD69"/>
      <c r="VQE69"/>
      <c r="VQF69"/>
      <c r="VQG69"/>
      <c r="VQH69"/>
      <c r="VQI69"/>
      <c r="VQJ69"/>
      <c r="VQK69"/>
      <c r="VQL69"/>
      <c r="VQM69"/>
      <c r="VQN69"/>
      <c r="VQO69"/>
      <c r="VQP69"/>
      <c r="VQQ69"/>
      <c r="VQR69"/>
      <c r="VQS69"/>
      <c r="VQT69"/>
      <c r="VQU69"/>
      <c r="VQV69"/>
      <c r="VQW69"/>
      <c r="VQX69"/>
      <c r="VQY69"/>
      <c r="VQZ69"/>
      <c r="VRA69"/>
      <c r="VRB69"/>
      <c r="VRC69"/>
      <c r="VRD69"/>
      <c r="VRE69"/>
      <c r="VRF69"/>
      <c r="VRG69"/>
      <c r="VRH69"/>
      <c r="VRI69"/>
      <c r="VRJ69"/>
      <c r="VRK69"/>
      <c r="VRL69"/>
      <c r="VRM69"/>
      <c r="VRN69"/>
      <c r="VRO69"/>
      <c r="VRP69"/>
      <c r="VRQ69"/>
      <c r="VRR69"/>
      <c r="VRS69"/>
      <c r="VRT69"/>
      <c r="VRU69"/>
      <c r="VRV69"/>
      <c r="VRW69"/>
      <c r="VRX69"/>
      <c r="VRY69"/>
      <c r="VRZ69"/>
      <c r="VSA69"/>
      <c r="VSB69"/>
      <c r="VSC69"/>
      <c r="VSD69"/>
      <c r="VSE69"/>
      <c r="VSF69"/>
      <c r="VSG69"/>
      <c r="VSH69"/>
      <c r="VSI69"/>
      <c r="VSJ69"/>
      <c r="VSK69"/>
      <c r="VSL69"/>
      <c r="VSM69"/>
      <c r="VSN69"/>
      <c r="VSO69"/>
      <c r="VSP69"/>
      <c r="VSQ69"/>
      <c r="VSR69"/>
      <c r="VSS69"/>
      <c r="VST69"/>
      <c r="VSU69"/>
      <c r="VSV69"/>
      <c r="VSW69"/>
      <c r="VSX69"/>
      <c r="VSY69"/>
      <c r="VSZ69"/>
      <c r="VTA69"/>
      <c r="VTB69"/>
      <c r="VTC69"/>
      <c r="VTD69"/>
      <c r="VTE69"/>
      <c r="VTF69"/>
      <c r="VTG69"/>
      <c r="VTH69"/>
      <c r="VTI69"/>
      <c r="VTJ69"/>
      <c r="VTK69"/>
      <c r="VTL69"/>
      <c r="VTM69"/>
      <c r="VTN69"/>
      <c r="VTO69"/>
      <c r="VTP69"/>
      <c r="VTQ69"/>
      <c r="VTR69"/>
      <c r="VTS69"/>
      <c r="VTT69"/>
      <c r="VTU69"/>
      <c r="VTV69"/>
      <c r="VTW69"/>
      <c r="VTX69"/>
      <c r="VTY69"/>
      <c r="VTZ69"/>
      <c r="VUA69"/>
      <c r="VUB69"/>
      <c r="VUC69"/>
      <c r="VUD69"/>
      <c r="VUE69"/>
      <c r="VUF69"/>
      <c r="VUG69"/>
      <c r="VUH69"/>
      <c r="VUI69"/>
      <c r="VUJ69"/>
      <c r="VUK69"/>
      <c r="VUL69"/>
      <c r="VUM69"/>
      <c r="VUN69"/>
      <c r="VUO69"/>
      <c r="VUP69"/>
      <c r="VUQ69"/>
      <c r="VUR69"/>
      <c r="VUS69"/>
      <c r="VUT69"/>
      <c r="VUU69"/>
      <c r="VUV69"/>
      <c r="VUW69"/>
      <c r="VUX69"/>
      <c r="VUY69"/>
      <c r="VUZ69"/>
      <c r="VVA69"/>
      <c r="VVB69"/>
      <c r="VVC69"/>
      <c r="VVD69"/>
      <c r="VVE69"/>
      <c r="VVF69"/>
      <c r="VVG69"/>
      <c r="VVH69"/>
      <c r="VVI69"/>
      <c r="VVJ69"/>
      <c r="VVK69"/>
      <c r="VVL69"/>
      <c r="VVM69"/>
      <c r="VVN69"/>
      <c r="VVO69"/>
      <c r="VVP69"/>
      <c r="VVQ69"/>
      <c r="VVR69"/>
      <c r="VVS69"/>
      <c r="VVT69"/>
      <c r="VVU69"/>
      <c r="VVV69"/>
      <c r="VVW69"/>
      <c r="VVX69"/>
      <c r="VVY69"/>
      <c r="VVZ69"/>
      <c r="VWA69"/>
      <c r="VWB69"/>
      <c r="VWC69"/>
      <c r="VWD69"/>
      <c r="VWE69"/>
      <c r="VWF69"/>
      <c r="VWG69"/>
      <c r="VWH69"/>
      <c r="VWI69"/>
      <c r="VWJ69"/>
      <c r="VWK69"/>
      <c r="VWL69"/>
      <c r="VWM69"/>
      <c r="VWN69"/>
      <c r="VWO69"/>
      <c r="VWP69"/>
      <c r="VWQ69"/>
      <c r="VWR69"/>
      <c r="VWS69"/>
      <c r="VWT69"/>
      <c r="VWU69"/>
      <c r="VWV69"/>
      <c r="VWW69"/>
      <c r="VWX69"/>
      <c r="VWY69"/>
      <c r="VWZ69"/>
      <c r="VXA69"/>
      <c r="VXB69"/>
      <c r="VXC69"/>
      <c r="VXD69"/>
      <c r="VXE69"/>
      <c r="VXF69"/>
      <c r="VXG69"/>
      <c r="VXH69"/>
      <c r="VXI69"/>
      <c r="VXJ69"/>
      <c r="VXK69"/>
      <c r="VXL69"/>
      <c r="VXM69"/>
      <c r="VXN69"/>
      <c r="VXO69"/>
      <c r="VXP69"/>
      <c r="VXQ69"/>
      <c r="VXR69"/>
      <c r="VXS69"/>
      <c r="VXT69"/>
      <c r="VXU69"/>
      <c r="VXV69"/>
      <c r="VXW69"/>
      <c r="VXX69"/>
      <c r="VXY69"/>
      <c r="VXZ69"/>
      <c r="VYA69"/>
      <c r="VYB69"/>
      <c r="VYC69"/>
      <c r="VYD69"/>
      <c r="VYE69"/>
      <c r="VYF69"/>
      <c r="VYG69"/>
      <c r="VYH69"/>
      <c r="VYI69"/>
      <c r="VYJ69"/>
      <c r="VYK69"/>
      <c r="VYL69"/>
      <c r="VYM69"/>
      <c r="VYN69"/>
      <c r="VYO69"/>
      <c r="VYP69"/>
      <c r="VYQ69"/>
      <c r="VYR69"/>
      <c r="VYS69"/>
      <c r="VYT69"/>
      <c r="VYU69"/>
      <c r="VYV69"/>
      <c r="VYW69"/>
      <c r="VYX69"/>
      <c r="VYY69"/>
      <c r="VYZ69"/>
      <c r="VZA69"/>
      <c r="VZB69"/>
      <c r="VZC69"/>
      <c r="VZD69"/>
      <c r="VZE69"/>
      <c r="VZF69"/>
      <c r="VZG69"/>
      <c r="VZH69"/>
      <c r="VZI69"/>
      <c r="VZJ69"/>
      <c r="VZK69"/>
      <c r="VZL69"/>
      <c r="VZM69"/>
      <c r="VZN69"/>
      <c r="VZO69"/>
      <c r="VZP69"/>
      <c r="VZQ69"/>
      <c r="VZR69"/>
      <c r="VZS69"/>
      <c r="VZT69"/>
      <c r="VZU69"/>
      <c r="VZV69"/>
      <c r="VZW69"/>
      <c r="VZX69"/>
      <c r="VZY69"/>
      <c r="VZZ69"/>
      <c r="WAA69"/>
      <c r="WAB69"/>
      <c r="WAC69"/>
      <c r="WAD69"/>
      <c r="WAE69"/>
      <c r="WAF69"/>
      <c r="WAG69"/>
      <c r="WAH69"/>
      <c r="WAI69"/>
      <c r="WAJ69"/>
      <c r="WAK69"/>
      <c r="WAL69"/>
      <c r="WAM69"/>
      <c r="WAN69"/>
      <c r="WAO69"/>
      <c r="WAP69"/>
      <c r="WAQ69"/>
      <c r="WAR69"/>
      <c r="WAS69"/>
      <c r="WAT69"/>
      <c r="WAU69"/>
      <c r="WAV69"/>
      <c r="WAW69"/>
      <c r="WAX69"/>
      <c r="WAY69"/>
      <c r="WAZ69"/>
      <c r="WBA69"/>
      <c r="WBB69"/>
      <c r="WBC69"/>
      <c r="WBD69"/>
      <c r="WBE69"/>
      <c r="WBF69"/>
      <c r="WBG69"/>
      <c r="WBH69"/>
      <c r="WBI69"/>
      <c r="WBJ69"/>
      <c r="WBK69"/>
      <c r="WBL69"/>
      <c r="WBM69"/>
      <c r="WBN69"/>
      <c r="WBO69"/>
      <c r="WBP69"/>
      <c r="WBQ69"/>
      <c r="WBR69"/>
      <c r="WBS69"/>
      <c r="WBT69"/>
      <c r="WBU69"/>
      <c r="WBV69"/>
      <c r="WBW69"/>
      <c r="WBX69"/>
      <c r="WBY69"/>
      <c r="WBZ69"/>
      <c r="WCA69"/>
      <c r="WCB69"/>
      <c r="WCC69"/>
      <c r="WCD69"/>
      <c r="WCE69"/>
      <c r="WCF69"/>
      <c r="WCG69"/>
      <c r="WCH69"/>
      <c r="WCI69"/>
      <c r="WCJ69"/>
      <c r="WCK69"/>
      <c r="WCL69"/>
      <c r="WCM69"/>
      <c r="WCN69"/>
      <c r="WCO69"/>
      <c r="WCP69"/>
      <c r="WCQ69"/>
      <c r="WCR69"/>
      <c r="WCS69"/>
      <c r="WCT69"/>
      <c r="WCU69"/>
      <c r="WCV69"/>
      <c r="WCW69"/>
      <c r="WCX69"/>
      <c r="WCY69"/>
      <c r="WCZ69"/>
      <c r="WDA69"/>
      <c r="WDB69"/>
      <c r="WDC69"/>
      <c r="WDD69"/>
      <c r="WDE69"/>
      <c r="WDF69"/>
      <c r="WDG69"/>
      <c r="WDH69"/>
      <c r="WDI69"/>
      <c r="WDJ69"/>
      <c r="WDK69"/>
      <c r="WDL69"/>
      <c r="WDM69"/>
      <c r="WDN69"/>
      <c r="WDO69"/>
      <c r="WDP69"/>
      <c r="WDQ69"/>
      <c r="WDR69"/>
      <c r="WDS69"/>
      <c r="WDT69"/>
      <c r="WDU69"/>
      <c r="WDV69"/>
      <c r="WDW69"/>
      <c r="WDX69"/>
      <c r="WDY69"/>
      <c r="WDZ69"/>
      <c r="WEA69"/>
      <c r="WEB69"/>
      <c r="WEC69"/>
      <c r="WED69"/>
      <c r="WEE69"/>
      <c r="WEF69"/>
      <c r="WEG69"/>
      <c r="WEH69"/>
      <c r="WEI69"/>
      <c r="WEJ69"/>
      <c r="WEK69"/>
      <c r="WEL69"/>
      <c r="WEM69"/>
      <c r="WEN69"/>
      <c r="WEO69"/>
      <c r="WEP69"/>
      <c r="WEQ69"/>
      <c r="WER69"/>
      <c r="WES69"/>
      <c r="WET69"/>
      <c r="WEU69"/>
      <c r="WEV69"/>
      <c r="WEW69"/>
      <c r="WEX69"/>
      <c r="WEY69"/>
      <c r="WEZ69"/>
      <c r="WFA69"/>
      <c r="WFB69"/>
      <c r="WFC69"/>
      <c r="WFD69"/>
      <c r="WFE69"/>
      <c r="WFF69"/>
      <c r="WFG69"/>
      <c r="WFH69"/>
      <c r="WFI69"/>
      <c r="WFJ69"/>
      <c r="WFK69"/>
      <c r="WFL69"/>
      <c r="WFM69"/>
      <c r="WFN69"/>
      <c r="WFO69"/>
      <c r="WFP69"/>
      <c r="WFQ69"/>
      <c r="WFR69"/>
      <c r="WFS69"/>
      <c r="WFT69"/>
      <c r="WFU69"/>
      <c r="WFV69"/>
      <c r="WFW69"/>
      <c r="WFX69"/>
      <c r="WFY69"/>
      <c r="WFZ69"/>
      <c r="WGA69"/>
      <c r="WGB69"/>
      <c r="WGC69"/>
      <c r="WGD69"/>
      <c r="WGE69"/>
      <c r="WGF69"/>
      <c r="WGG69"/>
      <c r="WGH69"/>
      <c r="WGI69"/>
      <c r="WGJ69"/>
      <c r="WGK69"/>
      <c r="WGL69"/>
      <c r="WGM69"/>
      <c r="WGN69"/>
      <c r="WGO69"/>
      <c r="WGP69"/>
      <c r="WGQ69"/>
      <c r="WGR69"/>
      <c r="WGS69"/>
      <c r="WGT69"/>
      <c r="WGU69"/>
      <c r="WGV69"/>
      <c r="WGW69"/>
      <c r="WGX69"/>
      <c r="WGY69"/>
      <c r="WGZ69"/>
      <c r="WHA69"/>
      <c r="WHB69"/>
      <c r="WHC69"/>
      <c r="WHD69"/>
      <c r="WHE69"/>
      <c r="WHF69"/>
      <c r="WHG69"/>
      <c r="WHH69"/>
      <c r="WHI69"/>
      <c r="WHJ69"/>
      <c r="WHK69"/>
      <c r="WHL69"/>
      <c r="WHM69"/>
      <c r="WHN69"/>
      <c r="WHO69"/>
      <c r="WHP69"/>
      <c r="WHQ69"/>
      <c r="WHR69"/>
      <c r="WHS69"/>
      <c r="WHT69"/>
      <c r="WHU69"/>
      <c r="WHV69"/>
      <c r="WHW69"/>
      <c r="WHX69"/>
      <c r="WHY69"/>
      <c r="WHZ69"/>
      <c r="WIA69"/>
      <c r="WIB69"/>
      <c r="WIC69"/>
      <c r="WID69"/>
      <c r="WIE69"/>
      <c r="WIF69"/>
      <c r="WIG69"/>
      <c r="WIH69"/>
      <c r="WII69"/>
      <c r="WIJ69"/>
      <c r="WIK69"/>
      <c r="WIL69"/>
      <c r="WIM69"/>
      <c r="WIN69"/>
      <c r="WIO69"/>
      <c r="WIP69"/>
      <c r="WIQ69"/>
      <c r="WIR69"/>
      <c r="WIS69"/>
      <c r="WIT69"/>
      <c r="WIU69"/>
      <c r="WIV69"/>
      <c r="WIW69"/>
      <c r="WIX69"/>
      <c r="WIY69"/>
      <c r="WIZ69"/>
      <c r="WJA69"/>
      <c r="WJB69"/>
      <c r="WJC69"/>
      <c r="WJD69"/>
      <c r="WJE69"/>
      <c r="WJF69"/>
      <c r="WJG69"/>
      <c r="WJH69"/>
      <c r="WJI69"/>
      <c r="WJJ69"/>
      <c r="WJK69"/>
      <c r="WJL69"/>
      <c r="WJM69"/>
      <c r="WJN69"/>
      <c r="WJO69"/>
      <c r="WJP69"/>
      <c r="WJQ69"/>
      <c r="WJR69"/>
      <c r="WJS69"/>
      <c r="WJT69"/>
      <c r="WJU69"/>
      <c r="WJV69"/>
      <c r="WJW69"/>
      <c r="WJX69"/>
      <c r="WJY69"/>
      <c r="WJZ69"/>
      <c r="WKA69"/>
      <c r="WKB69"/>
      <c r="WKC69"/>
      <c r="WKD69"/>
      <c r="WKE69"/>
      <c r="WKF69"/>
      <c r="WKG69"/>
      <c r="WKH69"/>
      <c r="WKI69"/>
      <c r="WKJ69"/>
      <c r="WKK69"/>
      <c r="WKL69"/>
      <c r="WKM69"/>
      <c r="WKN69"/>
      <c r="WKO69"/>
      <c r="WKP69"/>
      <c r="WKQ69"/>
      <c r="WKR69"/>
      <c r="WKS69"/>
      <c r="WKT69"/>
      <c r="WKU69"/>
      <c r="WKV69"/>
      <c r="WKW69"/>
      <c r="WKX69"/>
      <c r="WKY69"/>
      <c r="WKZ69"/>
      <c r="WLA69"/>
      <c r="WLB69"/>
      <c r="WLC69"/>
      <c r="WLD69"/>
      <c r="WLE69"/>
      <c r="WLF69"/>
      <c r="WLG69"/>
      <c r="WLH69"/>
      <c r="WLI69"/>
      <c r="WLJ69"/>
      <c r="WLK69"/>
      <c r="WLL69"/>
      <c r="WLM69"/>
      <c r="WLN69"/>
      <c r="WLO69"/>
      <c r="WLP69"/>
      <c r="WLQ69"/>
      <c r="WLR69"/>
      <c r="WLS69"/>
      <c r="WLT69"/>
      <c r="WLU69"/>
      <c r="WLV69"/>
      <c r="WLW69"/>
      <c r="WLX69"/>
      <c r="WLY69"/>
      <c r="WLZ69"/>
      <c r="WMA69"/>
      <c r="WMB69"/>
      <c r="WMC69"/>
      <c r="WMD69"/>
      <c r="WME69"/>
      <c r="WMF69"/>
      <c r="WMG69"/>
      <c r="WMH69"/>
      <c r="WMI69"/>
      <c r="WMJ69"/>
      <c r="WMK69"/>
      <c r="WML69"/>
      <c r="WMM69"/>
      <c r="WMN69"/>
      <c r="WMO69"/>
      <c r="WMP69"/>
      <c r="WMQ69"/>
      <c r="WMR69"/>
      <c r="WMS69"/>
      <c r="WMT69"/>
      <c r="WMU69"/>
      <c r="WMV69"/>
      <c r="WMW69"/>
      <c r="WMX69"/>
      <c r="WMY69"/>
      <c r="WMZ69"/>
      <c r="WNA69"/>
      <c r="WNB69"/>
      <c r="WNC69"/>
      <c r="WND69"/>
      <c r="WNE69"/>
      <c r="WNF69"/>
      <c r="WNG69"/>
      <c r="WNH69"/>
      <c r="WNI69"/>
      <c r="WNJ69"/>
      <c r="WNK69"/>
      <c r="WNL69"/>
      <c r="WNM69"/>
      <c r="WNN69"/>
      <c r="WNO69"/>
      <c r="WNP69"/>
      <c r="WNQ69"/>
      <c r="WNR69"/>
      <c r="WNS69"/>
      <c r="WNT69"/>
      <c r="WNU69"/>
      <c r="WNV69"/>
      <c r="WNW69"/>
      <c r="WNX69"/>
      <c r="WNY69"/>
      <c r="WNZ69"/>
      <c r="WOA69"/>
      <c r="WOB69"/>
      <c r="WOC69"/>
      <c r="WOD69"/>
      <c r="WOE69"/>
      <c r="WOF69"/>
      <c r="WOG69"/>
      <c r="WOH69"/>
      <c r="WOI69"/>
      <c r="WOJ69"/>
      <c r="WOK69"/>
      <c r="WOL69"/>
      <c r="WOM69"/>
      <c r="WON69"/>
      <c r="WOO69"/>
      <c r="WOP69"/>
      <c r="WOQ69"/>
      <c r="WOR69"/>
      <c r="WOS69"/>
      <c r="WOT69"/>
      <c r="WOU69"/>
      <c r="WOV69"/>
      <c r="WOW69"/>
      <c r="WOX69"/>
      <c r="WOY69"/>
      <c r="WOZ69"/>
      <c r="WPA69"/>
      <c r="WPB69"/>
      <c r="WPC69"/>
      <c r="WPD69"/>
      <c r="WPE69"/>
      <c r="WPF69"/>
      <c r="WPG69"/>
      <c r="WPH69"/>
      <c r="WPI69"/>
      <c r="WPJ69"/>
      <c r="WPK69"/>
      <c r="WPL69"/>
      <c r="WPM69"/>
      <c r="WPN69"/>
      <c r="WPO69"/>
      <c r="WPP69"/>
      <c r="WPQ69"/>
      <c r="WPR69"/>
      <c r="WPS69"/>
      <c r="WPT69"/>
      <c r="WPU69"/>
      <c r="WPV69"/>
      <c r="WPW69"/>
      <c r="WPX69"/>
      <c r="WPY69"/>
      <c r="WPZ69"/>
      <c r="WQA69"/>
      <c r="WQB69"/>
      <c r="WQC69"/>
      <c r="WQD69"/>
      <c r="WQE69"/>
      <c r="WQF69"/>
      <c r="WQG69"/>
      <c r="WQH69"/>
      <c r="WQI69"/>
      <c r="WQJ69"/>
      <c r="WQK69"/>
      <c r="WQL69"/>
      <c r="WQM69"/>
      <c r="WQN69"/>
      <c r="WQO69"/>
      <c r="WQP69"/>
      <c r="WQQ69"/>
      <c r="WQR69"/>
      <c r="WQS69"/>
      <c r="WQT69"/>
      <c r="WQU69"/>
      <c r="WQV69"/>
      <c r="WQW69"/>
      <c r="WQX69"/>
      <c r="WQY69"/>
      <c r="WQZ69"/>
      <c r="WRA69"/>
      <c r="WRB69"/>
      <c r="WRC69"/>
      <c r="WRD69"/>
      <c r="WRE69"/>
      <c r="WRF69"/>
      <c r="WRG69"/>
      <c r="WRH69"/>
      <c r="WRI69"/>
      <c r="WRJ69"/>
      <c r="WRK69"/>
      <c r="WRL69"/>
      <c r="WRM69"/>
      <c r="WRN69"/>
      <c r="WRO69"/>
      <c r="WRP69"/>
      <c r="WRQ69"/>
      <c r="WRR69"/>
      <c r="WRS69"/>
      <c r="WRT69"/>
      <c r="WRU69"/>
      <c r="WRV69"/>
      <c r="WRW69"/>
      <c r="WRX69"/>
      <c r="WRY69"/>
      <c r="WRZ69"/>
      <c r="WSA69"/>
      <c r="WSB69"/>
      <c r="WSC69"/>
      <c r="WSD69"/>
      <c r="WSE69"/>
      <c r="WSF69"/>
      <c r="WSG69"/>
      <c r="WSH69"/>
      <c r="WSI69"/>
      <c r="WSJ69"/>
      <c r="WSK69"/>
      <c r="WSL69"/>
      <c r="WSM69"/>
      <c r="WSN69"/>
      <c r="WSO69"/>
      <c r="WSP69"/>
      <c r="WSQ69"/>
      <c r="WSR69"/>
      <c r="WSS69"/>
      <c r="WST69"/>
      <c r="WSU69"/>
      <c r="WSV69"/>
      <c r="WSW69"/>
      <c r="WSX69"/>
      <c r="WSY69"/>
      <c r="WSZ69"/>
      <c r="WTA69"/>
      <c r="WTB69"/>
      <c r="WTC69"/>
      <c r="WTD69"/>
      <c r="WTE69"/>
      <c r="WTF69"/>
      <c r="WTG69"/>
      <c r="WTH69"/>
      <c r="WTI69"/>
      <c r="WTJ69"/>
      <c r="WTK69"/>
      <c r="WTL69"/>
      <c r="WTM69"/>
      <c r="WTN69"/>
      <c r="WTO69"/>
      <c r="WTP69"/>
      <c r="WTQ69"/>
      <c r="WTR69"/>
      <c r="WTS69"/>
      <c r="WTT69"/>
      <c r="WTU69"/>
      <c r="WTV69"/>
      <c r="WTW69"/>
      <c r="WTX69"/>
      <c r="WTY69"/>
      <c r="WTZ69"/>
      <c r="WUA69"/>
      <c r="WUB69"/>
      <c r="WUC69"/>
      <c r="WUD69"/>
      <c r="WUE69"/>
      <c r="WUF69"/>
      <c r="WUG69"/>
      <c r="WUH69"/>
      <c r="WUI69"/>
      <c r="WUJ69"/>
      <c r="WUK69"/>
      <c r="WUL69"/>
      <c r="WUM69"/>
      <c r="WUN69"/>
      <c r="WUO69"/>
      <c r="WUP69"/>
      <c r="WUQ69"/>
      <c r="WUR69"/>
      <c r="WUS69"/>
      <c r="WUT69"/>
      <c r="WUU69"/>
      <c r="WUV69"/>
      <c r="WUW69"/>
      <c r="WUX69"/>
      <c r="WUY69"/>
      <c r="WUZ69"/>
      <c r="WVA69"/>
      <c r="WVB69"/>
      <c r="WVC69"/>
      <c r="WVD69"/>
      <c r="WVE69"/>
      <c r="WVF69"/>
      <c r="WVG69"/>
      <c r="WVH69"/>
      <c r="WVI69"/>
      <c r="WVJ69"/>
      <c r="WVK69"/>
      <c r="WVL69"/>
      <c r="WVM69"/>
      <c r="WVN69"/>
      <c r="WVO69"/>
      <c r="WVP69"/>
      <c r="WVQ69"/>
      <c r="WVR69"/>
      <c r="WVS69"/>
      <c r="WVT69"/>
      <c r="WVU69"/>
      <c r="WVV69"/>
      <c r="WVW69"/>
      <c r="WVX69"/>
      <c r="WVY69"/>
      <c r="WVZ69"/>
      <c r="WWA69"/>
      <c r="WWB69"/>
      <c r="WWC69"/>
      <c r="WWD69"/>
      <c r="WWE69"/>
      <c r="WWF69"/>
      <c r="WWG69"/>
      <c r="WWH69"/>
      <c r="WWI69"/>
      <c r="WWJ69"/>
      <c r="WWK69"/>
      <c r="WWL69"/>
      <c r="WWM69"/>
      <c r="WWN69"/>
      <c r="WWO69"/>
      <c r="WWP69"/>
      <c r="WWQ69"/>
      <c r="WWR69"/>
      <c r="WWS69"/>
      <c r="WWT69"/>
      <c r="WWU69"/>
      <c r="WWV69"/>
      <c r="WWW69"/>
      <c r="WWX69"/>
      <c r="WWY69"/>
      <c r="WWZ69"/>
      <c r="WXA69"/>
      <c r="WXB69"/>
      <c r="WXC69"/>
      <c r="WXD69"/>
      <c r="WXE69"/>
      <c r="WXF69"/>
      <c r="WXG69"/>
      <c r="WXH69"/>
      <c r="WXI69"/>
      <c r="WXJ69"/>
      <c r="WXK69"/>
      <c r="WXL69"/>
      <c r="WXM69"/>
      <c r="WXN69"/>
      <c r="WXO69"/>
      <c r="WXP69"/>
      <c r="WXQ69"/>
      <c r="WXR69"/>
      <c r="WXS69"/>
      <c r="WXT69"/>
      <c r="WXU69"/>
      <c r="WXV69"/>
      <c r="WXW69"/>
      <c r="WXX69"/>
      <c r="WXY69"/>
      <c r="WXZ69"/>
      <c r="WYA69"/>
      <c r="WYB69"/>
      <c r="WYC69"/>
      <c r="WYD69"/>
      <c r="WYE69"/>
      <c r="WYF69"/>
      <c r="WYG69"/>
      <c r="WYH69"/>
      <c r="WYI69"/>
      <c r="WYJ69"/>
      <c r="WYK69"/>
      <c r="WYL69"/>
      <c r="WYM69"/>
      <c r="WYN69"/>
      <c r="WYO69"/>
      <c r="WYP69"/>
      <c r="WYQ69"/>
      <c r="WYR69"/>
      <c r="WYS69"/>
      <c r="WYT69"/>
      <c r="WYU69"/>
      <c r="WYV69"/>
      <c r="WYW69"/>
      <c r="WYX69"/>
      <c r="WYY69"/>
      <c r="WYZ69"/>
      <c r="WZA69"/>
      <c r="WZB69"/>
      <c r="WZC69"/>
      <c r="WZD69"/>
      <c r="WZE69"/>
      <c r="WZF69"/>
      <c r="WZG69"/>
      <c r="WZH69"/>
      <c r="WZI69"/>
      <c r="WZJ69"/>
      <c r="WZK69"/>
      <c r="WZL69"/>
      <c r="WZM69"/>
      <c r="WZN69"/>
      <c r="WZO69"/>
      <c r="WZP69"/>
      <c r="WZQ69"/>
      <c r="WZR69"/>
      <c r="WZS69"/>
      <c r="WZT69"/>
      <c r="WZU69"/>
      <c r="WZV69"/>
      <c r="WZW69"/>
      <c r="WZX69"/>
      <c r="WZY69"/>
      <c r="WZZ69"/>
      <c r="XAA69"/>
      <c r="XAB69"/>
      <c r="XAC69"/>
      <c r="XAD69"/>
      <c r="XAE69"/>
      <c r="XAF69"/>
      <c r="XAG69"/>
      <c r="XAH69"/>
      <c r="XAI69"/>
      <c r="XAJ69"/>
      <c r="XAK69"/>
      <c r="XAL69"/>
      <c r="XAM69"/>
      <c r="XAN69"/>
      <c r="XAO69"/>
      <c r="XAP69"/>
      <c r="XAQ69"/>
      <c r="XAR69"/>
      <c r="XAS69"/>
      <c r="XAT69"/>
      <c r="XAU69"/>
      <c r="XAV69"/>
      <c r="XAW69"/>
      <c r="XAX69"/>
      <c r="XAY69"/>
      <c r="XAZ69"/>
      <c r="XBA69"/>
      <c r="XBB69"/>
      <c r="XBC69"/>
      <c r="XBD69"/>
      <c r="XBE69"/>
      <c r="XBF69"/>
      <c r="XBG69"/>
      <c r="XBH69"/>
      <c r="XBI69"/>
      <c r="XBJ69"/>
      <c r="XBK69"/>
      <c r="XBL69"/>
      <c r="XBM69"/>
      <c r="XBN69"/>
      <c r="XBO69"/>
      <c r="XBP69"/>
      <c r="XBQ69"/>
      <c r="XBR69"/>
      <c r="XBS69"/>
      <c r="XBT69"/>
      <c r="XBU69"/>
      <c r="XBV69"/>
      <c r="XBW69"/>
      <c r="XBX69"/>
      <c r="XBY69"/>
      <c r="XBZ69"/>
      <c r="XCA69"/>
      <c r="XCB69"/>
      <c r="XCC69"/>
      <c r="XCD69"/>
      <c r="XCE69"/>
      <c r="XCF69"/>
      <c r="XCG69"/>
      <c r="XCH69"/>
      <c r="XCI69"/>
      <c r="XCJ69"/>
      <c r="XCK69"/>
      <c r="XCL69"/>
      <c r="XCM69"/>
      <c r="XCN69"/>
      <c r="XCO69"/>
      <c r="XCP69"/>
      <c r="XCQ69"/>
      <c r="XCR69"/>
      <c r="XCS69"/>
      <c r="XCT69"/>
      <c r="XCU69"/>
      <c r="XCV69"/>
      <c r="XCW69"/>
      <c r="XCX69"/>
      <c r="XCY69"/>
      <c r="XCZ69"/>
      <c r="XDA69"/>
      <c r="XDB69"/>
      <c r="XDC69"/>
      <c r="XDD69"/>
      <c r="XDE69"/>
      <c r="XDF69"/>
      <c r="XDG69"/>
      <c r="XDH69"/>
      <c r="XDI69"/>
      <c r="XDJ69"/>
      <c r="XDK69"/>
      <c r="XDL69"/>
      <c r="XDM69"/>
      <c r="XDN69"/>
      <c r="XDO69"/>
      <c r="XDP69"/>
      <c r="XDQ69"/>
      <c r="XDR69"/>
      <c r="XDS69"/>
      <c r="XDT69"/>
      <c r="XDU69"/>
      <c r="XDV69"/>
      <c r="XDW69"/>
      <c r="XDX69"/>
      <c r="XDY69"/>
      <c r="XDZ69"/>
      <c r="XEA69"/>
      <c r="XEB69"/>
      <c r="XEC69"/>
      <c r="XED69"/>
      <c r="XEE69"/>
      <c r="XEF69"/>
      <c r="XEG69"/>
      <c r="XEH69"/>
      <c r="XEI69"/>
      <c r="XEJ69"/>
      <c r="XEK69"/>
      <c r="XEL69"/>
      <c r="XEM69"/>
      <c r="XEN69"/>
      <c r="XEO69"/>
      <c r="XEP69"/>
      <c r="XEQ69"/>
      <c r="XER69"/>
      <c r="XES69"/>
      <c r="XET69"/>
      <c r="XEU69"/>
      <c r="XEV69"/>
      <c r="XEW69"/>
      <c r="XEX69"/>
      <c r="XEY69"/>
      <c r="XEZ69"/>
      <c r="XFA69"/>
      <c r="XFB69"/>
      <c r="XFC69"/>
      <c r="XFD69"/>
    </row>
  </sheetData>
  <mergeCells count="6">
    <mergeCell ref="Q9:Q10"/>
    <mergeCell ref="B6:L6"/>
    <mergeCell ref="A8:H8"/>
    <mergeCell ref="C9:J9"/>
    <mergeCell ref="K9:O9"/>
    <mergeCell ref="P9:P10"/>
  </mergeCells>
  <hyperlinks>
    <hyperlink ref="C16" location="A124837054W" display="A124837054W" xr:uid="{C33D08AC-B689-41B9-8EAA-56575A8F5DC0}"/>
    <hyperlink ref="C14" location="A124837122L" display="A124837122L" xr:uid="{88ADD55F-F402-47B6-BA8D-019B54D6663A}"/>
    <hyperlink ref="C19" location="A124837078R" display="A124837078R" xr:uid="{C6F1AD1F-682E-417F-AD27-E8F5FA8188F9}"/>
    <hyperlink ref="C25" location="A124837126W" display="A124837126W" xr:uid="{81EB4E54-7624-4DEE-B045-378B808843EE}"/>
    <hyperlink ref="C29" location="A124837130L" display="A124837130L" xr:uid="{9513320F-2C5E-4E59-A3D4-11D1056C73E4}"/>
    <hyperlink ref="C30" location="A124837082F" display="A124837082F" xr:uid="{BB4C3227-1630-4276-9FA8-00684AE329D8}"/>
    <hyperlink ref="C32" location="A124837086R" display="A124837086R" xr:uid="{6E3A2BD7-9730-4AE7-9721-84183EAC27B4}"/>
    <hyperlink ref="C33" location="A124837106L" display="A124837106L" xr:uid="{4092B821-4439-4525-AA92-9C0B70D11540}"/>
    <hyperlink ref="C35" location="A124837062W" display="A124837062W" xr:uid="{6CBC5192-8A27-4A1E-B910-AF88C81DDD9A}"/>
    <hyperlink ref="C36" location="A124837134W" display="A124837134W" xr:uid="{9176409A-02E1-4C90-96CD-C99CB90B5165}"/>
    <hyperlink ref="C37" location="A124837110C" display="A124837110C" xr:uid="{1A25FB93-9EED-41FE-821C-D689AE2653DC}"/>
    <hyperlink ref="C39" location="A124837146F" display="A124837146F" xr:uid="{90C549D7-37A5-4922-A8BC-7516D50FBF26}"/>
    <hyperlink ref="C40" location="A124837066F" display="A124837066F" xr:uid="{6FC6FCF0-92F4-4E67-A51E-6DBD02C7E29A}"/>
    <hyperlink ref="C41" location="A124837026L" display="A124837026L" xr:uid="{8EC5C8B8-1D21-4498-97AA-7C5A5CE6CE06}"/>
    <hyperlink ref="C43" location="A124837046W" display="A124837046W" xr:uid="{976D6861-DF9C-4869-899F-D7F453327EAA}"/>
    <hyperlink ref="C44" location="A124837090F" display="A124837090F" xr:uid="{53FEE2AC-AB7E-452D-8D9E-C81A253AFFC0}"/>
    <hyperlink ref="C24" location="A124837050L" display="A124837050L" xr:uid="{3908F7A0-5924-4EE8-A5AC-B633A077A2ED}"/>
    <hyperlink ref="C20" location="A124837094R" display="A124837094R" xr:uid="{FBC527DC-D3C8-4576-AC53-3E756EB1160A}"/>
    <hyperlink ref="C48" location="A124837098X" display="A124837098X" xr:uid="{8FD90A1D-280F-4C6A-A56F-BA428832F2A8}"/>
    <hyperlink ref="C53" location="A124837150W" display="A124837150W" xr:uid="{0B4824BE-D226-41AD-8E0A-4C6271555294}"/>
    <hyperlink ref="C54" location="A124837030C" display="A124837030C" xr:uid="{AE5DF928-A2EE-48BA-9492-8F8BB0C3A968}"/>
    <hyperlink ref="C55" location="A124837138F" display="A124837138F" xr:uid="{5B807B88-F7AE-45BD-935C-ED3BF4CE5C89}"/>
    <hyperlink ref="C58" location="A124837142W" display="A124837142W" xr:uid="{D1CDB508-007C-4FA2-AF97-3EB9CCEC31EF}"/>
    <hyperlink ref="C59" location="A124837034L" display="A124837034L" xr:uid="{36EEF988-1C0F-4AAB-B227-748922EA7824}"/>
    <hyperlink ref="C60" location="A124837070W" display="A124837070W" xr:uid="{C183EB83-B53E-42B5-8076-04573760D2C0}"/>
    <hyperlink ref="C62" location="A124837102C" display="A124837102C" xr:uid="{259B4DD8-B596-4D5F-9191-9861AED34E21}"/>
    <hyperlink ref="C63" location="A124837154F" display="A124837154F" xr:uid="{E0DB65E9-E500-4FE8-B1F7-F4A0046EACAA}"/>
    <hyperlink ref="C64" location="A124837038W" display="A124837038W" xr:uid="{6FB41F51-EA3F-4317-9090-CD2C44704DB9}"/>
    <hyperlink ref="C65" location="A124837114L" display="A124837114L" xr:uid="{14C32FC7-AF27-48A5-A090-3AB9044EAC31}"/>
    <hyperlink ref="C67" location="A124837118W" display="A124837118W" xr:uid="{C1E171B8-F954-476A-B019-725E4565B659}"/>
    <hyperlink ref="C68" location="A124837058F" display="A124837058F" xr:uid="{4A73C768-36FC-483B-88E8-F395BADC83F4}"/>
    <hyperlink ref="C49" location="A124837042L" display="A124837042L" xr:uid="{BBB653CB-3882-473D-9CEA-6DB0225EC687}"/>
    <hyperlink ref="C15" location="A124837074F" display="A124837074F" xr:uid="{C23F4D57-D780-4EB9-AD60-9B146D73AEC7}"/>
    <hyperlink ref="D16" location="A124836262W" display="A124836262W" xr:uid="{D6BE11B1-F3A6-4028-8EB2-C8516B0AD027}"/>
    <hyperlink ref="D14" location="A124836330L" display="A124836330L" xr:uid="{A1C6F008-A514-41EB-8B11-FF578C163022}"/>
    <hyperlink ref="D19" location="A124836286R" display="A124836286R" xr:uid="{C79BEDD8-AD55-4E31-B644-384E5EE9BBE8}"/>
    <hyperlink ref="D25" location="A124836334W" display="A124836334W" xr:uid="{240ABB7B-1C7F-42DE-8045-238D807FFF80}"/>
    <hyperlink ref="D29" location="A124836338F" display="A124836338F" xr:uid="{D0093390-87AD-4B31-B712-169E963B8029}"/>
    <hyperlink ref="D30" location="A124836290F" display="A124836290F" xr:uid="{241E8EF4-ED8A-40E2-9329-3E43678C474B}"/>
    <hyperlink ref="D32" location="A124836294R" display="A124836294R" xr:uid="{DE31519E-8089-43EA-A982-2C973FFDA384}"/>
    <hyperlink ref="D33" location="A124836314L" display="A124836314L" xr:uid="{90193F51-B27A-41AC-BA29-184BE0301443}"/>
    <hyperlink ref="D35" location="A124836270W" display="A124836270W" xr:uid="{DA279AD5-FCC1-4B98-B011-5DA6A5FEB87B}"/>
    <hyperlink ref="D36" location="A124836342W" display="A124836342W" xr:uid="{C00715C3-531C-41E1-9A20-BC033BEB4592}"/>
    <hyperlink ref="D37" location="A124836318W" display="A124836318W" xr:uid="{E0F8467F-4C5F-41C7-992F-CCE8DB3802D8}"/>
    <hyperlink ref="D39" location="A124836354F" display="A124836354F" xr:uid="{B5209F08-BB8B-4FEC-A31D-D674B13A1D36}"/>
    <hyperlink ref="D40" location="A124836274F" display="A124836274F" xr:uid="{1523F0C2-63A4-416E-806A-4BE84EAFD89A}"/>
    <hyperlink ref="D41" location="A124836234L" display="A124836234L" xr:uid="{0405BBD7-570F-4EE3-A7F9-7D279E9E48A7}"/>
    <hyperlink ref="D43" location="A124836254W" display="A124836254W" xr:uid="{A7423896-C751-407D-99E2-2BBA382B849F}"/>
    <hyperlink ref="D44" location="A124836298X" display="A124836298X" xr:uid="{6EB62CC0-23C7-40E4-852A-F6BE91BE2426}"/>
    <hyperlink ref="D24" location="A124836258F" display="A124836258F" xr:uid="{9BCDC819-267E-4697-8B2E-667CB138BFAF}"/>
    <hyperlink ref="D20" location="A124836302C" display="A124836302C" xr:uid="{A4D275E0-D8FE-4C71-9D4E-53A22BF8B4F4}"/>
    <hyperlink ref="D48" location="A124836306L" display="A124836306L" xr:uid="{76DD0722-07C5-49A1-A45C-A3028EEFDE01}"/>
    <hyperlink ref="D53" location="A124836358R" display="A124836358R" xr:uid="{FD2A882E-7577-41B9-A7FF-567B9AFF06DB}"/>
    <hyperlink ref="D54" location="A124836238W" display="A124836238W" xr:uid="{0743C2CE-9774-465B-97D8-D4B8245447F8}"/>
    <hyperlink ref="D55" location="A124836346F" display="A124836346F" xr:uid="{F629EF84-E95E-4B7D-9CFD-D8D069ED40B3}"/>
    <hyperlink ref="D58" location="A124836350W" display="A124836350W" xr:uid="{32561DB0-D050-4EB1-89DD-50AB018D0E6A}"/>
    <hyperlink ref="D59" location="A124836242L" display="A124836242L" xr:uid="{45BD2354-99C3-471C-88D6-4B61992263DB}"/>
    <hyperlink ref="D60" location="A124836278R" display="A124836278R" xr:uid="{1D305029-33D6-4471-8872-238704B172FE}"/>
    <hyperlink ref="D62" location="A124836310C" display="A124836310C" xr:uid="{107A261E-E033-42FF-9B19-59E0266B0028}"/>
    <hyperlink ref="D63" location="A124836362F" display="A124836362F" xr:uid="{D41623E1-2BFB-490F-8D82-482FFB5C3F70}"/>
    <hyperlink ref="D64" location="A124836246W" display="A124836246W" xr:uid="{A93CA606-EB8B-4C8F-8418-DE2C943B9DB5}"/>
    <hyperlink ref="D65" location="A124836322L" display="A124836322L" xr:uid="{13D33931-8915-48EA-A14B-A33C9937DF59}"/>
    <hyperlink ref="D67" location="A124836326W" display="A124836326W" xr:uid="{6C9C5C58-9140-4CF0-8C90-3772F664E2C1}"/>
    <hyperlink ref="D68" location="A124836266F" display="A124836266F" xr:uid="{4BBE38BC-3508-453B-9853-6F7E07347EF6}"/>
    <hyperlink ref="D49" location="A124836250L" display="A124836250L" xr:uid="{9BEB0E6A-529B-43EA-9C15-BB2F85BF5412}"/>
    <hyperlink ref="D15" location="A124836282F" display="A124836282F" xr:uid="{D75888CA-2C8C-48E8-82E1-83FB4AED9A13}"/>
    <hyperlink ref="E16" location="A124837186X" display="A124837186X" xr:uid="{EBFAA038-9D53-450F-85A5-8A144807443C}"/>
    <hyperlink ref="E14" location="A124837254R" display="A124837254R" xr:uid="{BF241D82-03DE-4181-A063-944521E87E82}"/>
    <hyperlink ref="E19" location="A124837210L" display="A124837210L" xr:uid="{5C6F76DA-FE72-47BA-A6DE-C5B2EE5D7664}"/>
    <hyperlink ref="E25" location="A124837258X" display="A124837258X" xr:uid="{7F0B323E-84FC-495D-AEDD-8A698B759A03}"/>
    <hyperlink ref="E29" location="A124837262R" display="A124837262R" xr:uid="{3076CF01-1E2B-4442-8CE1-A5332C90D42B}"/>
    <hyperlink ref="E30" location="A124837214W" display="A124837214W" xr:uid="{EB4D2EDC-86AD-4989-A562-85554E4CF130}"/>
    <hyperlink ref="E32" location="A124837218F" display="A124837218F" xr:uid="{2CBD4DCB-C8F2-4EF7-BFE0-532C2B59274D}"/>
    <hyperlink ref="E33" location="A124837238R" display="A124837238R" xr:uid="{D54D3ACE-7621-4050-82C2-E0733AB4D2BD}"/>
    <hyperlink ref="E35" location="A124837194X" display="A124837194X" xr:uid="{3AB49E0C-E268-413C-9C7D-C5F9BDC2FF57}"/>
    <hyperlink ref="E36" location="A124837266X" display="A124837266X" xr:uid="{5FFF0287-AF03-4208-82E5-2D3735110005}"/>
    <hyperlink ref="E37" location="A124837242F" display="A124837242F" xr:uid="{FBCF0953-368D-48C4-8B03-148E85240B5E}"/>
    <hyperlink ref="E39" location="A124837278J" display="A124837278J" xr:uid="{83551225-C6F6-44B2-899F-9FE07A4EE3B5}"/>
    <hyperlink ref="E40" location="A124837198J" display="A124837198J" xr:uid="{4833D70A-8A7C-4C3D-80F8-8311E0980071}"/>
    <hyperlink ref="E41" location="A124837158R" display="A124837158R" xr:uid="{9677D6EB-0B1E-4BA7-967A-972C28A2DEE0}"/>
    <hyperlink ref="E43" location="A124837178X" display="A124837178X" xr:uid="{A756EB46-83EA-4CF9-84EA-057A4470A9D2}"/>
    <hyperlink ref="E44" location="A124837222W" display="A124837222W" xr:uid="{73F63FFE-1A8F-45EC-88E4-BD592169FD3B}"/>
    <hyperlink ref="E24" location="A124837182R" display="A124837182R" xr:uid="{6850DB4A-AC92-4E38-B786-553311000BF7}"/>
    <hyperlink ref="E20" location="A124837226F" display="A124837226F" xr:uid="{4039AB8D-BA99-401A-AD5B-4F33324A4C0D}"/>
    <hyperlink ref="E48" location="A124837230W" display="A124837230W" xr:uid="{19C66687-BA56-4A1B-898B-B06220977043}"/>
    <hyperlink ref="E53" location="A124837282X" display="A124837282X" xr:uid="{B5AF4EDF-285D-4920-AFFB-79BE73BEA29A}"/>
    <hyperlink ref="E54" location="A124837162F" display="A124837162F" xr:uid="{7C812809-FA94-4B84-99FE-2DC67D6FC436}"/>
    <hyperlink ref="E55" location="A124837270R" display="A124837270R" xr:uid="{EC33BC83-26E4-44BF-8F6D-7FAE11D7FF33}"/>
    <hyperlink ref="E58" location="A124837274X" display="A124837274X" xr:uid="{43224D0F-654B-4727-A64A-897FBD19528C}"/>
    <hyperlink ref="E59" location="A124837166R" display="A124837166R" xr:uid="{920CF217-A85A-4098-91A4-B8449B14AE5B}"/>
    <hyperlink ref="E60" location="A124837202L" display="A124837202L" xr:uid="{9277C015-8B21-4A83-95C9-17C599C297EF}"/>
    <hyperlink ref="E62" location="A124837234F" display="A124837234F" xr:uid="{DCD1A6A0-FEBC-43E7-A8C7-968A58C002FB}"/>
    <hyperlink ref="E63" location="A124837286J" display="A124837286J" xr:uid="{A59C21C0-3467-42B9-95A8-D352D0985D28}"/>
    <hyperlink ref="E64" location="A124837170F" display="A124837170F" xr:uid="{E46F797F-F052-4A7B-8138-AB6BC6762E51}"/>
    <hyperlink ref="E65" location="A124837246R" display="A124837246R" xr:uid="{2AB1ACE3-AE52-4DAD-B24A-DF5EAB550A92}"/>
    <hyperlink ref="E67" location="A124837250F" display="A124837250F" xr:uid="{D3C8F12D-9970-4F47-9E76-12F242E10380}"/>
    <hyperlink ref="E68" location="A124837190R" display="A124837190R" xr:uid="{9FF2931D-D7FA-4334-98AB-7457D78BF98B}"/>
    <hyperlink ref="E49" location="A124837174R" display="A124837174R" xr:uid="{04AE9802-B716-42DF-B39C-2BC93BF3A17A}"/>
    <hyperlink ref="E15" location="A124837206W" display="A124837206W" xr:uid="{4F3E6DB9-7438-46E2-9644-D8AEB544839D}"/>
    <hyperlink ref="F16" location="A124837318R" display="A124837318R" xr:uid="{D7EA3CEC-471F-4D24-8931-092F76E05153}"/>
    <hyperlink ref="F14" location="A124837386T" display="A124837386T" xr:uid="{6C372288-0E27-4A29-8E16-1C2FAAE41638}"/>
    <hyperlink ref="F19" location="A124837342R" display="A124837342R" xr:uid="{68EE1B04-4E9E-4B5A-BC22-1081646F7055}"/>
    <hyperlink ref="F25" location="A124837390J" display="A124837390J" xr:uid="{6DAD3B79-A2F6-4FED-AC00-F19C4E640599}"/>
    <hyperlink ref="F29" location="A124837394T" display="A124837394T" xr:uid="{67DA154E-1F16-4D30-B79B-FA22640B7223}"/>
    <hyperlink ref="F30" location="A124837346X" display="A124837346X" xr:uid="{1559B5AC-6AB2-4C3B-818B-6CFD84B74C37}"/>
    <hyperlink ref="F32" location="A124837350R" display="A124837350R" xr:uid="{D5AE8B10-B351-4E0F-BABD-3D9B4DCCD57B}"/>
    <hyperlink ref="F33" location="A124837370X" display="A124837370X" xr:uid="{C1C43E84-4134-4076-8E7C-0FDF0939E6A2}"/>
    <hyperlink ref="F35" location="A124837326R" display="A124837326R" xr:uid="{5D0BC657-6D49-417D-BB32-FC1F09636BBF}"/>
    <hyperlink ref="F36" location="A124837398A" display="A124837398A" xr:uid="{E546CF6A-297B-4BD3-B119-9284D7EF84C8}"/>
    <hyperlink ref="F37" location="A124837374J" display="A124837374J" xr:uid="{7F11744C-D15D-4DBD-BF10-B94B11A450F8}"/>
    <hyperlink ref="F39" location="A124837410F" display="A124837410F" xr:uid="{B1A830C2-78F4-4CB7-B024-44820190CECC}"/>
    <hyperlink ref="F40" location="A124837330F" display="A124837330F" xr:uid="{BF69E498-A0C8-41B4-B8E9-F5018258764F}"/>
    <hyperlink ref="F41" location="A124837290X" display="A124837290X" xr:uid="{0921D4C9-FD3C-4BAE-AA13-E1F784CDD34D}"/>
    <hyperlink ref="F43" location="A124837310W" display="A124837310W" xr:uid="{61AC8C8B-02A3-4782-86B9-2FB5320BDBCF}"/>
    <hyperlink ref="F44" location="A124837354X" display="A124837354X" xr:uid="{5DFA0ED6-2406-4765-BC8B-C6419A6A735E}"/>
    <hyperlink ref="F24" location="A124837314F" display="A124837314F" xr:uid="{039C88B4-5EE1-4004-9637-52638CB08015}"/>
    <hyperlink ref="F20" location="A124837358J" display="A124837358J" xr:uid="{4ABF0318-C035-4F49-8522-E95559D425E4}"/>
    <hyperlink ref="F48" location="A124837362X" display="A124837362X" xr:uid="{0B0D4178-077C-41B2-950B-3F4C3422AC4C}"/>
    <hyperlink ref="F53" location="A124837414R" display="A124837414R" xr:uid="{48C0012A-53BC-4E7E-9836-61A854EA81F3}"/>
    <hyperlink ref="F54" location="A124837294J" display="A124837294J" xr:uid="{7E48A490-B1E3-4355-B3C0-58AE86D0BA65}"/>
    <hyperlink ref="F55" location="A124837402F" display="A124837402F" xr:uid="{79A4B54F-2ED9-49BF-AD25-31E7F59948C0}"/>
    <hyperlink ref="F58" location="A124837406R" display="A124837406R" xr:uid="{EE0AB8B6-A1C2-49A5-81C0-3FAA87BEF507}"/>
    <hyperlink ref="F59" location="A124837298T" display="A124837298T" xr:uid="{C48F2799-9112-49A6-B1DE-73B17E8962EC}"/>
    <hyperlink ref="F60" location="A124837334R" display="A124837334R" xr:uid="{D78436C7-6BEE-401D-ABF0-2F11B314F4AD}"/>
    <hyperlink ref="F62" location="A124837366J" display="A124837366J" xr:uid="{4EC33F42-9868-4825-A321-A8ACB02C3C9A}"/>
    <hyperlink ref="F63" location="A124837418X" display="A124837418X" xr:uid="{9BF6B97B-66E4-4558-B73A-33016CACC404}"/>
    <hyperlink ref="F64" location="A124837302W" display="A124837302W" xr:uid="{4CF60B3A-8A09-470D-B497-7C450BE291D0}"/>
    <hyperlink ref="F65" location="A124837378T" display="A124837378T" xr:uid="{A4D844F8-B432-4D2A-85DE-684424FFF816}"/>
    <hyperlink ref="F67" location="A124837382J" display="A124837382J" xr:uid="{4B24A5C2-EE86-4049-8BC9-B55AB1CA38D5}"/>
    <hyperlink ref="F68" location="A124837322F" display="A124837322F" xr:uid="{8F174032-A565-4CD5-A907-198C59826D52}"/>
    <hyperlink ref="F49" location="A124837306F" display="A124837306F" xr:uid="{E30F9F37-0AAA-443B-9D05-DFB7AC5A2842}"/>
    <hyperlink ref="F15" location="A124837338X" display="A124837338X" xr:uid="{C5A600F4-8724-457E-AA2C-6654E61A0583}"/>
    <hyperlink ref="G16" location="A124836394X" display="A124836394X" xr:uid="{DB54801C-3868-4A0F-BF5B-5DBFA6008A7A}"/>
    <hyperlink ref="G14" location="A124836462R" display="A124836462R" xr:uid="{BD91C4AE-CD59-448C-8616-2D639FE95604}"/>
    <hyperlink ref="G19" location="A124836418F" display="A124836418F" xr:uid="{5D67EEAE-E980-4C33-B363-3615E887A6E7}"/>
    <hyperlink ref="G25" location="A124836466X" display="A124836466X" xr:uid="{C718C93F-53C0-4FE7-BE55-B3B4ED9241D4}"/>
    <hyperlink ref="G29" location="A124836470R" display="A124836470R" xr:uid="{23B5EDEB-9E99-482F-971D-EB826B999FD9}"/>
    <hyperlink ref="G30" location="A124836422W" display="A124836422W" xr:uid="{A72B4877-C5F3-4E71-83FF-8C14F8AF2AF9}"/>
    <hyperlink ref="G32" location="A124836426F" display="A124836426F" xr:uid="{A00820FD-7761-4176-9AAA-DD7E8B68B8B2}"/>
    <hyperlink ref="G33" location="A124836446R" display="A124836446R" xr:uid="{69B6980D-FBB6-41C3-A71D-0B2C4C41C85C}"/>
    <hyperlink ref="G35" location="A124836402L" display="A124836402L" xr:uid="{28EC425A-7D05-48A9-8ABD-E8FE43EC9F54}"/>
    <hyperlink ref="G36" location="A124836474X" display="A124836474X" xr:uid="{F145CBDB-D0CE-4CF7-973C-80D85A3EA794}"/>
    <hyperlink ref="G37" location="A124836450F" display="A124836450F" xr:uid="{08A92F89-458E-42BD-813A-8F2D9D690697}"/>
    <hyperlink ref="G39" location="A124836486J" display="A124836486J" xr:uid="{4006EF1A-73F7-4026-B2A8-5FF5ED11D53E}"/>
    <hyperlink ref="G40" location="A124836406W" display="A124836406W" xr:uid="{5EF55755-BBAA-47F7-B188-54AC5F1312A0}"/>
    <hyperlink ref="G41" location="A124836366R" display="A124836366R" xr:uid="{1F2FE525-BBA3-4C93-AB6D-3ECB9B6E0FD7}"/>
    <hyperlink ref="G43" location="A124836386X" display="A124836386X" xr:uid="{893B3161-631E-4C18-9FC6-E80FCD23ABC8}"/>
    <hyperlink ref="G44" location="A124836430W" display="A124836430W" xr:uid="{D4D32835-495D-4C07-B540-C2B68AAD39DE}"/>
    <hyperlink ref="G24" location="A124836390R" display="A124836390R" xr:uid="{B2674C49-0E73-4A57-AC2D-CA134BFC7390}"/>
    <hyperlink ref="G20" location="A124836434F" display="A124836434F" xr:uid="{3D5B8972-5A03-40C6-98D4-711E656BDE95}"/>
    <hyperlink ref="G48" location="A124836438R" display="A124836438R" xr:uid="{6042CA71-B356-4C36-9247-BF1C598707B1}"/>
    <hyperlink ref="G53" location="A124836490X" display="A124836490X" xr:uid="{D145EC0A-85A4-44B0-A8DC-212E63FB52B2}"/>
    <hyperlink ref="G54" location="A124836370F" display="A124836370F" xr:uid="{637E7BD0-6D36-4246-924A-188C98911563}"/>
    <hyperlink ref="G55" location="A124836478J" display="A124836478J" xr:uid="{6C32D951-3F25-4921-99B4-CF6DE776CB06}"/>
    <hyperlink ref="G58" location="A124836482X" display="A124836482X" xr:uid="{D0954C78-933B-46B2-82E9-865C7FE591BB}"/>
    <hyperlink ref="G59" location="A124836374R" display="A124836374R" xr:uid="{089F1DC8-E777-49E8-A9CD-5563234BDD5E}"/>
    <hyperlink ref="G60" location="A124836410L" display="A124836410L" xr:uid="{72F53C88-CEE6-4E2B-BA71-7E0671878B05}"/>
    <hyperlink ref="G62" location="A124836442F" display="A124836442F" xr:uid="{779EAE85-58B2-4692-AFEF-03DC31880FB5}"/>
    <hyperlink ref="G63" location="A124836494J" display="A124836494J" xr:uid="{0661E549-0D78-4855-AAD2-1CB285B76622}"/>
    <hyperlink ref="G64" location="A124836378X" display="A124836378X" xr:uid="{31D7A083-8480-4579-ADD1-24EBC8BCFAB8}"/>
    <hyperlink ref="G65" location="A124836454R" display="A124836454R" xr:uid="{C8A2A553-4631-41A1-8FD6-3E793AD7391E}"/>
    <hyperlink ref="G67" location="A124836458X" display="A124836458X" xr:uid="{50F8C633-57E3-4B74-9190-1B6D07DDF292}"/>
    <hyperlink ref="G68" location="A124836398J" display="A124836398J" xr:uid="{E3F78546-8BD0-401B-BC3C-901E81165077}"/>
    <hyperlink ref="G49" location="A124836382R" display="A124836382R" xr:uid="{0F845EAE-877D-4ADF-BD1F-0E2F5461C813}"/>
    <hyperlink ref="G15" location="A124836414W" display="A124836414W" xr:uid="{9B6A4905-9FE4-40CF-BBD7-C028E1EE8ED3}"/>
    <hyperlink ref="H16" location="A124836526R" display="A124836526R" xr:uid="{4EEB5B1C-905B-4FF4-A90F-CA34C8502CE2}"/>
    <hyperlink ref="H14" location="A124836594T" display="A124836594T" xr:uid="{196558FC-B08E-4C94-9A5C-98670199FF51}"/>
    <hyperlink ref="H19" location="A124836550R" display="A124836550R" xr:uid="{084C074C-4BC3-462F-A96D-4BDE54F462B3}"/>
    <hyperlink ref="H25" location="A124836598A" display="A124836598A" xr:uid="{D7D5689F-E64B-49ED-B2F9-DAF9AD240048}"/>
    <hyperlink ref="H29" location="A124836602F" display="A124836602F" xr:uid="{9844F18F-6C90-496C-8379-29B4C6BEED5C}"/>
    <hyperlink ref="H30" location="A124836554X" display="A124836554X" xr:uid="{30273E21-3CFA-4712-9E7D-FD2C116DEA3B}"/>
    <hyperlink ref="H32" location="A124836558J" display="A124836558J" xr:uid="{0D55FCF5-B0DB-4F75-8781-B8D7B890F2BF}"/>
    <hyperlink ref="H33" location="A124836578T" display="A124836578T" xr:uid="{BF51AE17-C8EC-497F-9003-C1244EF90FD3}"/>
    <hyperlink ref="H35" location="A124836534R" display="A124836534R" xr:uid="{AC70E402-C54B-4DBF-B1F2-80B68BD95670}"/>
    <hyperlink ref="H36" location="A124836606R" display="A124836606R" xr:uid="{663A1863-B3E2-4D0E-9063-2D5FF1F437F9}"/>
    <hyperlink ref="H37" location="A124836582J" display="A124836582J" xr:uid="{58646C27-00EB-4B56-A981-C748C92FD28F}"/>
    <hyperlink ref="H39" location="A124836618X" display="A124836618X" xr:uid="{A342069D-2D71-4E50-9C2F-B31EA4BEA5E6}"/>
    <hyperlink ref="H40" location="A124836538X" display="A124836538X" xr:uid="{592904DA-8249-450F-A0C8-C98CA55EB83E}"/>
    <hyperlink ref="H41" location="A124836498T" display="A124836498T" xr:uid="{617534D1-E714-417D-A5AB-5882AD49C813}"/>
    <hyperlink ref="H43" location="A124836518R" display="A124836518R" xr:uid="{6859BE04-95BC-4441-A97E-956370B87FCD}"/>
    <hyperlink ref="H44" location="A124836562X" display="A124836562X" xr:uid="{1D3C12F1-7820-4604-AF98-542E9CCE7108}"/>
    <hyperlink ref="H24" location="A124836522F" display="A124836522F" xr:uid="{F48A79D8-FD3D-4B00-825E-686DE1F1C06D}"/>
    <hyperlink ref="H20" location="A124836566J" display="A124836566J" xr:uid="{EDF62C0B-EA5B-442E-A3DE-1B0BB1D7BC3B}"/>
    <hyperlink ref="H48" location="A124836570X" display="A124836570X" xr:uid="{350C2A00-516A-4011-BCEE-1FAF2B0BEBED}"/>
    <hyperlink ref="H53" location="A124836622R" display="A124836622R" xr:uid="{CF8DF340-CA05-4E56-BE55-E0D71946A157}"/>
    <hyperlink ref="H54" location="A124836502W" display="A124836502W" xr:uid="{24504C14-C7F1-4611-A067-4228EAAB6789}"/>
    <hyperlink ref="H55" location="A124836610F" display="A124836610F" xr:uid="{7A941CB7-7614-4B85-9859-91D2A31B5DFC}"/>
    <hyperlink ref="H58" location="A124836614R" display="A124836614R" xr:uid="{E3CE6BB7-9201-47FE-BB1F-F4A2EDFCEEAC}"/>
    <hyperlink ref="H59" location="A124836506F" display="A124836506F" xr:uid="{411A6563-6811-40E8-99A5-7644C2C782D0}"/>
    <hyperlink ref="H60" location="A124836542R" display="A124836542R" xr:uid="{9CFB6760-A4CB-4667-AE52-14758CC9E466}"/>
    <hyperlink ref="H62" location="A124836574J" display="A124836574J" xr:uid="{E5A6A202-29BD-439E-85AC-5CCF0D95CDDB}"/>
    <hyperlink ref="H63" location="A124836626X" display="A124836626X" xr:uid="{AD88546B-8076-4226-8812-C99021DA8B76}"/>
    <hyperlink ref="H64" location="A124836510W" display="A124836510W" xr:uid="{B2125113-4037-4A58-A031-CB5C638FDDE9}"/>
    <hyperlink ref="H65" location="A124836586T" display="A124836586T" xr:uid="{9DF1B00B-6918-4316-ADF8-8C2224491F14}"/>
    <hyperlink ref="H67" location="A124836590J" display="A124836590J" xr:uid="{06767A00-127E-4683-B11A-A36916FBDEFA}"/>
    <hyperlink ref="H68" location="A124836530F" display="A124836530F" xr:uid="{2A5D881D-2F11-4794-8BE1-6D0B34735B40}"/>
    <hyperlink ref="H49" location="A124836514F" display="A124836514F" xr:uid="{7ECCE155-6DDE-4FFB-A55A-71C34F375877}"/>
    <hyperlink ref="H15" location="A124836546X" display="A124836546X" xr:uid="{F9C8C861-FB00-4F07-9F94-C9FA79BBABE2}"/>
    <hyperlink ref="I16" location="A124836790A" display="A124836790A" xr:uid="{B11FA5F7-627B-48DA-91BB-D15F7A9EB16F}"/>
    <hyperlink ref="I14" location="A124836858K" display="A124836858K" xr:uid="{0B0A76CD-91CE-4E4C-991B-E152A5311F5A}"/>
    <hyperlink ref="I19" location="A124836814J" display="A124836814J" xr:uid="{6E8518F3-A236-4686-B040-BD8FAF9F6D73}"/>
    <hyperlink ref="I25" location="A124836862A" display="A124836862A" xr:uid="{0C2355CB-FE9E-4B2B-9C48-17FBC8592870}"/>
    <hyperlink ref="I29" location="A124836866K" display="A124836866K" xr:uid="{8CD4E1DB-FE34-4E94-83BB-B8DF8F2EBA7A}"/>
    <hyperlink ref="I30" location="A124836818T" display="A124836818T" xr:uid="{F2EBBA9C-3C26-477D-A76D-B97BE0799210}"/>
    <hyperlink ref="I32" location="A124836822J" display="A124836822J" xr:uid="{3C473F86-E355-4D7D-BA5C-A8D8600CAD13}"/>
    <hyperlink ref="I33" location="A124836842T" display="A124836842T" xr:uid="{C6B647E6-A0EA-492D-B1BD-313D8B954C8C}"/>
    <hyperlink ref="I35" location="A124836798V" display="A124836798V" xr:uid="{D859089F-C4B7-43A9-912E-620807F6ED74}"/>
    <hyperlink ref="I36" location="A124836870A" display="A124836870A" xr:uid="{60820DDF-E381-45F6-A9B7-DE2942E9DD76}"/>
    <hyperlink ref="I37" location="A124836846A" display="A124836846A" xr:uid="{364B9B90-6A59-48BC-8879-BEC99762DDB0}"/>
    <hyperlink ref="I39" location="A124836882K" display="A124836882K" xr:uid="{90F3C40D-1167-40A0-8A9D-73A94EF37DB3}"/>
    <hyperlink ref="I40" location="A124836802X" display="A124836802X" xr:uid="{B299855A-6C3A-4C0D-A101-96558EBB3014}"/>
    <hyperlink ref="I41" location="A124836762T" display="A124836762T" xr:uid="{5509A6E9-3D02-4B58-81A5-411F22B9A451}"/>
    <hyperlink ref="I43" location="A124836782A" display="A124836782A" xr:uid="{8FB3C5C2-2218-4783-AEBE-7A8257FDD066}"/>
    <hyperlink ref="I44" location="A124836826T" display="A124836826T" xr:uid="{ED5B0CF2-09A8-4F90-B447-8EF374329CCF}"/>
    <hyperlink ref="I24" location="A124836786K" display="A124836786K" xr:uid="{E76652CE-1C70-4084-A1F4-9B6D5841B213}"/>
    <hyperlink ref="I20" location="A124836830J" display="A124836830J" xr:uid="{8A31B9DB-E9AB-4D5B-8205-70640D94F70E}"/>
    <hyperlink ref="I48" location="A124836834T" display="A124836834T" xr:uid="{89CC2F6B-E85E-44DA-BE2B-2A218F756431}"/>
    <hyperlink ref="I53" location="A124836886V" display="A124836886V" xr:uid="{F0037E33-97E5-4B2C-A1AD-B315A03F162B}"/>
    <hyperlink ref="I54" location="A124836766A" display="A124836766A" xr:uid="{6C21FF22-F975-4709-9C88-490D6F0C10BA}"/>
    <hyperlink ref="I55" location="A124836874K" display="A124836874K" xr:uid="{F54BA000-C861-4C5E-A477-92370A2184E3}"/>
    <hyperlink ref="I58" location="A124836878V" display="A124836878V" xr:uid="{46FDABAB-E645-4178-BFF9-17E561294904}"/>
    <hyperlink ref="I59" location="A124836770T" display="A124836770T" xr:uid="{BE88EF14-3600-4288-865E-5973C6C31433}"/>
    <hyperlink ref="I60" location="A124836806J" display="A124836806J" xr:uid="{1C1ADF4F-E35F-4C4A-B1BE-85C2CA7FBF83}"/>
    <hyperlink ref="I62" location="A124836838A" display="A124836838A" xr:uid="{2A74B69F-F910-420B-9B84-8F859F70D3A2}"/>
    <hyperlink ref="I63" location="A124836890K" display="A124836890K" xr:uid="{47F7A5E2-867E-4F05-B42B-F0CB125B2037}"/>
    <hyperlink ref="I64" location="A124836774A" display="A124836774A" xr:uid="{66AF7F48-0261-4C1A-A9A6-D0C63251AA42}"/>
    <hyperlink ref="I65" location="A124836850T" display="A124836850T" xr:uid="{02A7DF1D-B771-4C23-A448-F6862C467314}"/>
    <hyperlink ref="I67" location="A124836854A" display="A124836854A" xr:uid="{0279CFA9-884E-43B1-92B2-C0F10620E613}"/>
    <hyperlink ref="I68" location="A124836794K" display="A124836794K" xr:uid="{BB4E2CED-9D88-47FD-8609-7A30D0723A3A}"/>
    <hyperlink ref="I49" location="A124836778K" display="A124836778K" xr:uid="{9F82DC40-DF47-4E9F-9177-BCD284FE0A01}"/>
    <hyperlink ref="I15" location="A124836810X" display="A124836810X" xr:uid="{611A65DB-F1FB-47AD-B1E6-E47F8137551C}"/>
    <hyperlink ref="J16" location="A124835998V" display="A124835998V" xr:uid="{148BF21F-48B1-4863-8680-7B3BD6DEE23E}"/>
    <hyperlink ref="J14" location="A124836066L" display="A124836066L" xr:uid="{CC113E86-1B6C-424F-A0E0-F08DCD354A7F}"/>
    <hyperlink ref="J19" location="A124836022K" display="A124836022K" xr:uid="{619132DD-1E56-403F-B94A-10596BAF05DA}"/>
    <hyperlink ref="J25" location="A124836070C" display="A124836070C" xr:uid="{EF403DAF-CB73-4B73-99CB-7DA7DF17C4AC}"/>
    <hyperlink ref="J29" location="A124836074L" display="A124836074L" xr:uid="{48988645-3403-4129-AA52-17B909703F21}"/>
    <hyperlink ref="J30" location="A124836026V" display="A124836026V" xr:uid="{9C054BEE-A168-4C67-9888-5A761312B601}"/>
    <hyperlink ref="J32" location="A124836030K" display="A124836030K" xr:uid="{A0E49E84-B8CB-4307-B3ED-6864FF013EEB}"/>
    <hyperlink ref="J33" location="A124836050V" display="A124836050V" xr:uid="{8F2439C3-31E9-4F6F-B0CC-EF13504DFAF4}"/>
    <hyperlink ref="J35" location="A124836006K" display="A124836006K" xr:uid="{38499154-7EE1-4032-AEC9-38AB99080F2A}"/>
    <hyperlink ref="J36" location="A124836078W" display="A124836078W" xr:uid="{02E49DAC-885A-4C17-996C-3F663271D110}"/>
    <hyperlink ref="J37" location="A124836054C" display="A124836054C" xr:uid="{2D54E0C8-D755-47BA-84B1-30551A122382}"/>
    <hyperlink ref="J39" location="A124836090L" display="A124836090L" xr:uid="{637A2AA4-5D22-4CCF-99D0-6F52B79FF109}"/>
    <hyperlink ref="J40" location="A124836010A" display="A124836010A" xr:uid="{1F07EAAC-8AFC-4FB1-AA38-3108BB0FB3A8}"/>
    <hyperlink ref="J41" location="A124835970T" display="A124835970T" xr:uid="{E266E660-35CD-46C3-A9BE-664208381129}"/>
    <hyperlink ref="J43" location="A124835990A" display="A124835990A" xr:uid="{E40174CC-7921-4214-A9CA-B3436F5346DD}"/>
    <hyperlink ref="J44" location="A124836034V" display="A124836034V" xr:uid="{3EFEF532-EAD9-42CC-B6F5-BE7827C1694B}"/>
    <hyperlink ref="J24" location="A124835994K" display="A124835994K" xr:uid="{1C7F07C8-9CAA-4336-A1FA-EF8437C973F8}"/>
    <hyperlink ref="J20" location="A124836038C" display="A124836038C" xr:uid="{1AF0E122-E470-43E9-A9F5-6FF612B22C1E}"/>
    <hyperlink ref="J48" location="A124836042V" display="A124836042V" xr:uid="{E3F0F0C8-B183-42FA-8C55-EAB05D4940F3}"/>
    <hyperlink ref="J53" location="A124836094W" display="A124836094W" xr:uid="{E3BE8429-430F-4766-9891-57CB291C1F2C}"/>
    <hyperlink ref="J54" location="A124835974A" display="A124835974A" xr:uid="{49BA64FA-F0A5-4472-95AC-3C5CB0566760}"/>
    <hyperlink ref="J55" location="A124836082L" display="A124836082L" xr:uid="{C655B57A-EEBD-49F8-89D5-36B45E774A81}"/>
    <hyperlink ref="J58" location="A124836086W" display="A124836086W" xr:uid="{C9989980-4DA1-4E05-8646-650D6F705522}"/>
    <hyperlink ref="J59" location="A124835978K" display="A124835978K" xr:uid="{CE102BE2-5E4F-4917-A6E5-4980391A0872}"/>
    <hyperlink ref="J60" location="A124836014K" display="A124836014K" xr:uid="{297D8BDA-BDB1-4AD6-A102-A377C7847FD3}"/>
    <hyperlink ref="J62" location="A124836046C" display="A124836046C" xr:uid="{DB22C491-64D9-4824-AC79-377481969FB0}"/>
    <hyperlink ref="J63" location="A124836098F" display="A124836098F" xr:uid="{8D070316-EEFD-4561-86FA-C301AC9F9344}"/>
    <hyperlink ref="J64" location="A124835982A" display="A124835982A" xr:uid="{289654EA-87FA-48A8-8451-0709710FBF38}"/>
    <hyperlink ref="J65" location="A124836058L" display="A124836058L" xr:uid="{8C7E1F68-C8A6-4474-B1E2-15F2C7F0EA05}"/>
    <hyperlink ref="J67" location="A124836062C" display="A124836062C" xr:uid="{749020DC-33CC-4094-93E5-2800DC178161}"/>
    <hyperlink ref="J68" location="A124836002A" display="A124836002A" xr:uid="{3BDBD55E-DBE6-4501-BA2D-76DAA3478592}"/>
    <hyperlink ref="J49" location="A124835986K" display="A124835986K" xr:uid="{7639FDD7-6F26-4828-A1BB-12E36F023964}"/>
    <hyperlink ref="J15" location="A124836018V" display="A124836018V" xr:uid="{5824B873-E85C-47FC-AE14-CC2A07100004}"/>
    <hyperlink ref="K16" location="A124837582A" display="A124837582A" xr:uid="{0D56E33E-1621-4654-B48F-727A6FAA0689}"/>
    <hyperlink ref="K14" location="A124837650T" display="A124837650T" xr:uid="{666B4287-9AAD-44CA-B0FA-B516147A3E77}"/>
    <hyperlink ref="K19" location="A124837606J" display="A124837606J" xr:uid="{DE887C83-C4ED-42C4-8595-29A919CC08D8}"/>
    <hyperlink ref="K25" location="A124837654A" display="A124837654A" xr:uid="{DEEF81A4-D40F-4628-82E9-CFE7BDA203BE}"/>
    <hyperlink ref="K29" location="A124837658K" display="A124837658K" xr:uid="{D1D80EAB-991E-46BD-A880-9E51D6588181}"/>
    <hyperlink ref="K30" location="A124837610X" display="A124837610X" xr:uid="{874DD9EB-A564-4C34-8658-295E78D2A8A9}"/>
    <hyperlink ref="K32" location="A124837614J" display="A124837614J" xr:uid="{2F56D673-8036-48EC-90B8-7AF7644E8DC6}"/>
    <hyperlink ref="K33" location="A124837634T" display="A124837634T" xr:uid="{915138C5-F5E8-47BE-AC04-B3C2AFDD0FB5}"/>
    <hyperlink ref="K35" location="A124837590A" display="A124837590A" xr:uid="{0AC2CA0A-41EA-49B8-90AF-A49B4CA1A2E9}"/>
    <hyperlink ref="K37" location="A124837638A" display="A124837638A" xr:uid="{49FA5019-9362-446A-AE4F-DAFEBD507AD4}"/>
    <hyperlink ref="K39" location="A124837674K" display="A124837674K" xr:uid="{CF93B02A-D220-4B5B-9A81-C6E65C1E379E}"/>
    <hyperlink ref="K40" location="A124837594K" display="A124837594K" xr:uid="{4FD14BDF-C49B-4DDE-A592-3465EC5FD766}"/>
    <hyperlink ref="K41" location="A124837554T" display="A124837554T" xr:uid="{21275855-7176-4339-9803-54A3DB58A84B}"/>
    <hyperlink ref="K43" location="A124837574A" display="A124837574A" xr:uid="{8E75429F-D87F-4731-B99A-6E39201D484D}"/>
    <hyperlink ref="K44" location="A124837618T" display="A124837618T" xr:uid="{E3E4FF78-6EF7-4944-B177-9D600BA2F20F}"/>
    <hyperlink ref="K24" location="A124837578K" display="A124837578K" xr:uid="{32AC6F8E-6CBA-4E0A-A568-FDA392A96969}"/>
    <hyperlink ref="K20" location="A124837622J" display="A124837622J" xr:uid="{D3629743-6A29-4891-9431-789EC157D7B5}"/>
    <hyperlink ref="K48" location="A124837626T" display="A124837626T" xr:uid="{2C728EB7-9DF7-4110-A2E7-B1348FEFBA74}"/>
    <hyperlink ref="K53" location="A124837678V" display="A124837678V" xr:uid="{ED9E56DA-28CA-4AB0-88E1-D395CB619CFB}"/>
    <hyperlink ref="K54" location="A124837558A" display="A124837558A" xr:uid="{53FEAC0D-8ABA-464E-8268-E8E611AC94C8}"/>
    <hyperlink ref="K55" location="A124837666K" display="A124837666K" xr:uid="{42CC799C-2C87-4011-8968-C2EF0201FB41}"/>
    <hyperlink ref="K58" location="A124837670A" display="A124837670A" xr:uid="{E3C642C9-208C-4F5D-8119-432BD8DC89A4}"/>
    <hyperlink ref="K59" location="A124837562T" display="A124837562T" xr:uid="{BF621A23-8401-44A2-AC0B-F4936A7C3420}"/>
    <hyperlink ref="K60" location="A124837598V" display="A124837598V" xr:uid="{5BE92FD5-8BDE-4020-8A41-D7F54A1E2B26}"/>
    <hyperlink ref="K62" location="A124837630J" display="A124837630J" xr:uid="{F471FCC0-B67C-400E-A885-7C2BA2C1FFE5}"/>
    <hyperlink ref="K63" location="A124837682K" display="A124837682K" xr:uid="{EA972E70-65AE-4C16-9FE9-48F73FC424EC}"/>
    <hyperlink ref="K64" location="A124837566A" display="A124837566A" xr:uid="{3D406F22-FAB7-4AC4-BC4C-DF1C8F1A4223}"/>
    <hyperlink ref="K65" location="A124837642T" display="A124837642T" xr:uid="{A472E4FD-5CC5-4D43-AD58-87AFA9A04766}"/>
    <hyperlink ref="K67" location="A124837646A" display="A124837646A" xr:uid="{EDF04CC6-05B0-479D-AF94-6E242D4BCECB}"/>
    <hyperlink ref="K68" location="A124837586K" display="A124837586K" xr:uid="{4CE32F6E-94F9-4ADE-B912-37F5E8264BA0}"/>
    <hyperlink ref="K49" location="A124837570T" display="A124837570T" xr:uid="{A5B4FCFF-3944-4549-B328-FE52D1A5DC14}"/>
    <hyperlink ref="K15" location="A124837602X" display="A124837602X" xr:uid="{65BA6D25-9C9E-45AA-8CB8-16C4789A9B9B}"/>
    <hyperlink ref="L16" location="A124836130V" display="A124836130V" xr:uid="{F8C3B89D-2543-4A00-A018-ECE868D545C2}"/>
    <hyperlink ref="L14" location="A124836198R" display="A124836198R" xr:uid="{BFB72D34-2555-4C82-A00D-1F6173B0E6A3}"/>
    <hyperlink ref="L19" location="A124836154L" display="A124836154L" xr:uid="{C4A3D520-D139-4CB3-B5FC-FC10C4245601}"/>
    <hyperlink ref="L25" location="A124836202V" display="A124836202V" xr:uid="{35D901B7-C483-4600-BCC6-29B0367BC337}"/>
    <hyperlink ref="L29" location="A124836206C" display="A124836206C" xr:uid="{5A18CB2C-6476-4877-822C-3B43127CB015}"/>
    <hyperlink ref="L30" location="A124836158W" display="A124836158W" xr:uid="{C7F431AB-2312-4FAC-A841-9A285F5F2123}"/>
    <hyperlink ref="L32" location="A124836162L" display="A124836162L" xr:uid="{DF67F033-D046-4B92-9A93-787FE2221FF8}"/>
    <hyperlink ref="L33" location="A124836182W" display="A124836182W" xr:uid="{C56627B6-982F-4D6C-AFA8-8531CB6F562C}"/>
    <hyperlink ref="L35" location="A124836138L" display="A124836138L" xr:uid="{31937DD7-4FE6-41F3-AE6D-1F023CB744E5}"/>
    <hyperlink ref="L36" location="A124836210V" display="A124836210V" xr:uid="{292BD9F9-9B20-4533-B636-DDD2455AA4A4}"/>
    <hyperlink ref="L37" location="A124836186F" display="A124836186F" xr:uid="{463B760A-0EDD-4FE7-973C-F466D779971A}"/>
    <hyperlink ref="L39" location="A124836222C" display="A124836222C" xr:uid="{73B7FFF5-6A5C-4AE0-A16B-E001185C83E0}"/>
    <hyperlink ref="L40" location="A124836142C" display="A124836142C" xr:uid="{A39C84EE-F8F2-4030-A3FE-5CD5A526CDEF}"/>
    <hyperlink ref="L41" location="A124836102K" display="A124836102K" xr:uid="{9B30C30D-7448-4AD2-A7FE-5542F5A135CA}"/>
    <hyperlink ref="L43" location="A124836122V" display="A124836122V" xr:uid="{BD32B720-71C0-4307-ABBC-D73C2314414F}"/>
    <hyperlink ref="L44" location="A124836166W" display="A124836166W" xr:uid="{1F6E912C-5906-4FC9-943A-4227DEC1CC63}"/>
    <hyperlink ref="L24" location="A124836126C" display="A124836126C" xr:uid="{47659CE0-1CAD-4F11-9F21-FACDB6DA6FC9}"/>
    <hyperlink ref="L20" location="A124836170L" display="A124836170L" xr:uid="{91503911-6589-44F9-A1E7-946300424F0D}"/>
    <hyperlink ref="L48" location="A124836174W" display="A124836174W" xr:uid="{4937291E-07BD-4DDC-A211-07D67E783F9D}"/>
    <hyperlink ref="L53" location="A124836226L" display="A124836226L" xr:uid="{ED6BBB85-8438-4BB3-A8B8-3E2E09BC809D}"/>
    <hyperlink ref="L54" location="A124836106V" display="A124836106V" xr:uid="{847B2AD6-1B8D-4CFD-BEBC-0697D127A59D}"/>
    <hyperlink ref="L55" location="A124836214C" display="A124836214C" xr:uid="{D6F55CA4-78A4-4561-8C11-7D36235F40BE}"/>
    <hyperlink ref="L58" location="A124836218L" display="A124836218L" xr:uid="{5F9550C3-D9F0-4714-8A69-0520DD14F879}"/>
    <hyperlink ref="L59" location="A124836110K" display="A124836110K" xr:uid="{B99D5B00-3D0D-4B46-A691-2A95B3BC2F21}"/>
    <hyperlink ref="L60" location="A124836146L" display="A124836146L" xr:uid="{8EF4458A-265B-4949-834D-3E13C5618BC4}"/>
    <hyperlink ref="L62" location="A124836178F" display="A124836178F" xr:uid="{F1DF7D3D-F369-4C9A-931A-9CEDAA90CD36}"/>
    <hyperlink ref="L63" location="A124836230C" display="A124836230C" xr:uid="{533DAF24-3C91-4CFD-BACA-97BEC921B18D}"/>
    <hyperlink ref="L64" location="A124836114V" display="A124836114V" xr:uid="{7B167125-7D05-432A-A2AC-C836A369CFCB}"/>
    <hyperlink ref="L65" location="A124836190W" display="A124836190W" xr:uid="{0D6EEE92-4C2C-4C27-86B4-8611E0CC221D}"/>
    <hyperlink ref="L67" location="A124836194F" display="A124836194F" xr:uid="{A65C1173-3919-425B-8499-8E22FCC43BEB}"/>
    <hyperlink ref="L68" location="A124836134C" display="A124836134C" xr:uid="{39AC7249-1797-4BA9-AE6E-C6EB60FF6793}"/>
    <hyperlink ref="L49" location="A124836118C" display="A124836118C" xr:uid="{EC346C79-45CA-4C5F-81D8-493C1EA84410}"/>
    <hyperlink ref="L15" location="A124836150C" display="A124836150C" xr:uid="{19EE7E04-63A0-4DF2-9502-D4F74EB3CFAA}"/>
    <hyperlink ref="M16" location="A124835734R" display="A124835734R" xr:uid="{D0315A24-6918-47E2-A776-F92F0558211E}"/>
    <hyperlink ref="M14" location="A124835802F" display="A124835802F" xr:uid="{6E4AF75D-0A85-4CE3-8459-817D36787B40}"/>
    <hyperlink ref="M19" location="A124835758J" display="A124835758J" xr:uid="{D434C5E2-9511-4F54-B79C-A2E6F75CB1A5}"/>
    <hyperlink ref="M25" location="A124835806R" display="A124835806R" xr:uid="{A51C7B0C-A61F-4FF1-B52D-340F5898C259}"/>
    <hyperlink ref="M29" location="A124835810F" display="A124835810F" xr:uid="{8D91D64B-F106-43F0-96FE-C4DEEACADC80}"/>
    <hyperlink ref="M30" location="A124835762X" display="A124835762X" xr:uid="{2D8C0749-810B-4F3C-B092-8BE454306C9F}"/>
    <hyperlink ref="M32" location="A124835766J" display="A124835766J" xr:uid="{75A97D90-B350-48A6-9759-46D3E914C884}"/>
    <hyperlink ref="M33" location="A124835786T" display="A124835786T" xr:uid="{1A58CBF6-8032-42F7-8302-A74C34B985D3}"/>
    <hyperlink ref="M35" location="A124835742R" display="A124835742R" xr:uid="{DFFAEC84-B6D2-4A02-8E4B-63896E07C03F}"/>
    <hyperlink ref="M36" location="A124835814R" display="A124835814R" xr:uid="{BEA4EF39-6E11-42D3-9D66-B9C620FD66BE}"/>
    <hyperlink ref="M37" location="A124835790J" display="A124835790J" xr:uid="{9A4BFE3D-4F93-4282-A96D-735A5DE7822E}"/>
    <hyperlink ref="M39" location="A124835826X" display="A124835826X" xr:uid="{4E8E8258-CBBA-479D-AB09-5259A251E061}"/>
    <hyperlink ref="M40" location="A124835746X" display="A124835746X" xr:uid="{BD666179-44BA-4E00-811E-2DE8369D5869}"/>
    <hyperlink ref="M41" location="A124835706F" display="A124835706F" xr:uid="{387F254F-1222-4EFC-96CF-EBD5033C4202}"/>
    <hyperlink ref="M43" location="A124835726R" display="A124835726R" xr:uid="{E47CD2EA-2877-41E2-887A-8430FEEEFA2E}"/>
    <hyperlink ref="M44" location="A124835770X" display="A124835770X" xr:uid="{212ACC76-BEB2-4BE8-BC5B-68ABCC83D00C}"/>
    <hyperlink ref="M24" location="A124835730F" display="A124835730F" xr:uid="{357C543E-E993-450B-AA7B-2E1950A220B5}"/>
    <hyperlink ref="M20" location="A124835774J" display="A124835774J" xr:uid="{9BE53B34-15E7-4362-816A-F4A6C9F6AC4B}"/>
    <hyperlink ref="M48" location="A124835778T" display="A124835778T" xr:uid="{B04AC59A-74A2-4C8A-B007-CB221837BC1E}"/>
    <hyperlink ref="M53" location="A124835830R" display="A124835830R" xr:uid="{B9D266A1-8DE1-41CD-8390-9D663582D91D}"/>
    <hyperlink ref="M54" location="A124835710W" display="A124835710W" xr:uid="{C049B33F-CC71-4B01-BB19-26CFABCBDFA0}"/>
    <hyperlink ref="M55" location="A124835818X" display="A124835818X" xr:uid="{656C5AE8-A660-4DE7-887D-ED27B55489F9}"/>
    <hyperlink ref="M58" location="A124835822R" display="A124835822R" xr:uid="{F4A05192-EC9B-4AE2-8B2E-5129466F126E}"/>
    <hyperlink ref="M59" location="A124835714F" display="A124835714F" xr:uid="{B3E434EF-C7C5-4527-B75B-CBC81AE0556C}"/>
    <hyperlink ref="M60" location="A124835750R" display="A124835750R" xr:uid="{6CE62581-0145-47E9-9832-9C6349F06435}"/>
    <hyperlink ref="M62" location="A124835782J" display="A124835782J" xr:uid="{56DCB87F-98D4-4B9D-9C4B-3E8E51AF2916}"/>
    <hyperlink ref="M63" location="A124835834X" display="A124835834X" xr:uid="{AF68B71E-B75E-4C09-8C40-825315337EDE}"/>
    <hyperlink ref="M64" location="A124835718R" display="A124835718R" xr:uid="{84EC9B69-FCAC-4207-AF84-D0DA18CE2010}"/>
    <hyperlink ref="M65" location="A124835794T" display="A124835794T" xr:uid="{AC99FAD0-18AF-4114-BC81-2215EFA6481F}"/>
    <hyperlink ref="M67" location="A124835798A" display="A124835798A" xr:uid="{DFB795CD-2652-40DD-AB5A-1B9156B21916}"/>
    <hyperlink ref="M68" location="A124835738X" display="A124835738X" xr:uid="{E7E69FE8-0026-4DDF-B9A9-4AE258208532}"/>
    <hyperlink ref="M49" location="A124835722F" display="A124835722F" xr:uid="{7E89E09F-7EBF-4901-AFFF-568106A27AF3}"/>
    <hyperlink ref="M15" location="A124835754X" display="A124835754X" xr:uid="{D19633B4-8796-4DC1-A315-ECD0C2EAEAE1}"/>
    <hyperlink ref="N16" location="A124835866T" display="A124835866T" xr:uid="{599D53AB-1E40-4EBB-A4BC-CA4E2F6CC661}"/>
    <hyperlink ref="N14" location="A124835934J" display="A124835934J" xr:uid="{4CA1F777-B172-4A15-8A28-4BE258A68EFE}"/>
    <hyperlink ref="N19" location="A124835890T" display="A124835890T" xr:uid="{36F0DD9A-8657-450C-8AE7-3996F3CCE671}"/>
    <hyperlink ref="N25" location="A124835938T" display="A124835938T" xr:uid="{F786D763-BC66-4208-BDCE-AD9D503EA2E3}"/>
    <hyperlink ref="N29" location="A124835942J" display="A124835942J" xr:uid="{88CADA9D-A2E7-47D2-A2C2-4B17FE523BC7}"/>
    <hyperlink ref="N30" location="A124835894A" display="A124835894A" xr:uid="{561707E9-549E-420F-9E48-FE77BB3FC177}"/>
    <hyperlink ref="N32" location="A124835898K" display="A124835898K" xr:uid="{37FA4BAE-1EBB-4838-AA18-0B4CF95647E5}"/>
    <hyperlink ref="N33" location="A124835918J" display="A124835918J" xr:uid="{171494D4-69A4-4876-8408-FAACB021C231}"/>
    <hyperlink ref="N35" location="A124835874T" display="A124835874T" xr:uid="{1B5B27DE-B7D9-4DF2-8A31-6B0893EB5999}"/>
    <hyperlink ref="N36" location="A124835946T" display="A124835946T" xr:uid="{C04DF976-CE22-44AB-9C6D-46FF42286DA5}"/>
    <hyperlink ref="N37" location="A124835922X" display="A124835922X" xr:uid="{3B23BFB5-662F-4BE7-A045-23DE29A03597}"/>
    <hyperlink ref="N39" location="A124835958A" display="A124835958A" xr:uid="{5C9A0908-8880-4F7C-ACB2-A27F136505D4}"/>
    <hyperlink ref="N40" location="A124835878A" display="A124835878A" xr:uid="{53D09D0D-2471-4ED5-B820-DDE4F35986AC}"/>
    <hyperlink ref="N41" location="A124835838J" display="A124835838J" xr:uid="{27BA6A65-B329-4193-ACB5-84F1FCA7C765}"/>
    <hyperlink ref="N43" location="A124835858T" display="A124835858T" xr:uid="{55AD063A-787B-46DC-A7FE-00F4C00266C0}"/>
    <hyperlink ref="N44" location="A124835902R" display="A124835902R" xr:uid="{B631D06D-0DA6-4296-BB1A-D28021F9D4FA}"/>
    <hyperlink ref="N24" location="A124835862J" display="A124835862J" xr:uid="{462FE189-F113-4429-8D60-BC336C8ED9BF}"/>
    <hyperlink ref="N20" location="A124835906X" display="A124835906X" xr:uid="{B441ED91-2864-4907-BBEC-4CDDCB27BB44}"/>
    <hyperlink ref="N48" location="A124835910R" display="A124835910R" xr:uid="{5C45CE76-4231-45A6-B5DD-EA9A56D7F3A5}"/>
    <hyperlink ref="N53" location="A124835962T" display="A124835962T" xr:uid="{42EC5AA7-B3C5-4A2A-B0D1-82430834825B}"/>
    <hyperlink ref="N54" location="A124835842X" display="A124835842X" xr:uid="{5EEC3C01-E9CD-4088-87AD-1C9413597654}"/>
    <hyperlink ref="N55" location="A124835950J" display="A124835950J" xr:uid="{32FC31E8-9E68-449C-8188-DD9E4D03CA6D}"/>
    <hyperlink ref="N58" location="A124835954T" display="A124835954T" xr:uid="{4FDF7EC2-FB2C-480D-87B5-E065D0431C7E}"/>
    <hyperlink ref="N59" location="A124835846J" display="A124835846J" xr:uid="{08E28EA4-88ED-4937-98C8-179423FFEDC4}"/>
    <hyperlink ref="N60" location="A124835882T" display="A124835882T" xr:uid="{FCB55DC5-254E-4AA5-B1F7-A013C609C6BC}"/>
    <hyperlink ref="N62" location="A124835914X" display="A124835914X" xr:uid="{21F85F0A-3566-4ED0-AE27-F41FD68CFA4C}"/>
    <hyperlink ref="N63" location="A124835966A" display="A124835966A" xr:uid="{C186855E-3248-4145-B4DF-9DFF3C30E014}"/>
    <hyperlink ref="N64" location="A124835850X" display="A124835850X" xr:uid="{E6880626-23C3-49CA-8A53-4EA610DE7A7C}"/>
    <hyperlink ref="N65" location="A124835926J" display="A124835926J" xr:uid="{E44F0F48-FBCE-42F9-8837-14D5BB083E43}"/>
    <hyperlink ref="N67" location="A124835930X" display="A124835930X" xr:uid="{2DFA6E1B-55A2-472E-91DD-3C1BDA4410B6}"/>
    <hyperlink ref="N68" location="A124835870J" display="A124835870J" xr:uid="{FF0E3410-50B8-41CA-BD32-4BF9E0E97DF3}"/>
    <hyperlink ref="N49" location="A124835854J" display="A124835854J" xr:uid="{60C6CD20-AC48-4714-A23B-EB91B1218381}"/>
    <hyperlink ref="N15" location="A124835886A" display="A124835886A" xr:uid="{8E8EC6EB-D820-4C0D-AE56-E36A4452C9E6}"/>
    <hyperlink ref="O16" location="A124836658T" display="A124836658T" xr:uid="{144EB96F-488C-4887-81CF-A55B47286CF8}"/>
    <hyperlink ref="O14" location="A124836726J" display="A124836726J" xr:uid="{61488304-16C0-4745-8F6A-5388871B5771}"/>
    <hyperlink ref="O19" location="A124836682T" display="A124836682T" xr:uid="{CCF1C7B3-A962-4737-8874-11DC11D8931E}"/>
    <hyperlink ref="O25" location="A124836730X" display="A124836730X" xr:uid="{CEDD6F30-3A7C-436B-8DA7-C23AE88ED647}"/>
    <hyperlink ref="O29" location="A124836734J" display="A124836734J" xr:uid="{D13724FB-02F1-497D-B4D1-333A2E9BD4DA}"/>
    <hyperlink ref="O30" location="A124836686A" display="A124836686A" xr:uid="{12266C25-DD79-4090-A3C2-8609BA26F47D}"/>
    <hyperlink ref="O32" location="A124836690T" display="A124836690T" xr:uid="{AA72F82B-BED6-40E3-BE4D-901711E3E454}"/>
    <hyperlink ref="O33" location="A124836710R" display="A124836710R" xr:uid="{C00F3464-7FF5-4E81-B15F-D63EF6FE5C56}"/>
    <hyperlink ref="O35" location="A124836666T" display="A124836666T" xr:uid="{326766CE-8650-406E-B556-AE86BAE3D9A4}"/>
    <hyperlink ref="O36" location="A124836738T" display="A124836738T" xr:uid="{897ED5EC-7EB7-442A-B9FC-D9B72E31567C}"/>
    <hyperlink ref="O39" location="A124836750J" display="A124836750J" xr:uid="{B218A5B9-24D2-41A8-9AE2-BDE1D073B871}"/>
    <hyperlink ref="O40" location="A124836670J" display="A124836670J" xr:uid="{205B2948-C6B5-47C5-ABC6-F407C5C0870A}"/>
    <hyperlink ref="O41" location="A124836630R" display="A124836630R" xr:uid="{B7718890-90AF-442A-B7AB-330F918C3288}"/>
    <hyperlink ref="O43" location="A124836650X" display="A124836650X" xr:uid="{D1E63B3E-46F4-45E8-8271-55C26226F4AC}"/>
    <hyperlink ref="O44" location="A124836694A" display="A124836694A" xr:uid="{A8A48C7E-7765-4CD9-9CEC-7125BFD568D4}"/>
    <hyperlink ref="O24" location="A124836654J" display="A124836654J" xr:uid="{C9151268-C830-4070-8E1B-18E79C641D03}"/>
    <hyperlink ref="O20" location="A124836698K" display="A124836698K" xr:uid="{7BD6EBD3-0366-440F-9B19-6B9CECA13033}"/>
    <hyperlink ref="O48" location="A124836702R" display="A124836702R" xr:uid="{572EDC32-726C-4CEA-9218-09770E9288B2}"/>
    <hyperlink ref="O53" location="A124836754T" display="A124836754T" xr:uid="{0218236F-3514-4017-9C8B-C9B1AFB6CD07}"/>
    <hyperlink ref="O54" location="A124836634X" display="A124836634X" xr:uid="{22DCBEB7-766B-49B5-BD2F-4CB28D9EA261}"/>
    <hyperlink ref="O55" location="A124836742J" display="A124836742J" xr:uid="{84733390-FBD0-474D-A56C-B4A21AAAAAC9}"/>
    <hyperlink ref="O58" location="A124836746T" display="A124836746T" xr:uid="{CF334569-2457-4ACC-8438-83EB530346E1}"/>
    <hyperlink ref="O59" location="A124836638J" display="A124836638J" xr:uid="{9A2E3264-35B6-44D4-BC00-A83BD83E4B50}"/>
    <hyperlink ref="O60" location="A124836674T" display="A124836674T" xr:uid="{22B0E0FD-0026-4831-9C5D-2DC74DD969D3}"/>
    <hyperlink ref="O62" location="A124836706X" display="A124836706X" xr:uid="{EE027272-B47E-4C50-A95A-82B017F08637}"/>
    <hyperlink ref="O63" location="A124836758A" display="A124836758A" xr:uid="{901FD495-978E-4107-A9F0-83D544967167}"/>
    <hyperlink ref="O64" location="A124836642X" display="A124836642X" xr:uid="{FDCCEAC2-6C95-4E4E-8162-7E7AB6FE30D8}"/>
    <hyperlink ref="O65" location="A124836718J" display="A124836718J" xr:uid="{1167AD27-C137-4CF9-8B3F-5FEE1E5F96BA}"/>
    <hyperlink ref="O67" location="A124836722X" display="A124836722X" xr:uid="{F605B2F9-2141-41A4-BA3F-EAA50E3716D8}"/>
    <hyperlink ref="O68" location="A124836662J" display="A124836662J" xr:uid="{613CF84D-D41D-44F4-9B30-DAB2846A7D98}"/>
    <hyperlink ref="O49" location="A124836646J" display="A124836646J" xr:uid="{3A9AB960-573D-4F66-A34C-95F0666B3B7C}"/>
    <hyperlink ref="O15" location="A124836678A" display="A124836678A" xr:uid="{F7B7C9B4-9998-4B3D-AE27-17D5BE5B79F8}"/>
    <hyperlink ref="P16" location="A124837450X" display="A124837450X" xr:uid="{F94BCFCA-1187-4CAC-AE7F-CB2EB812193A}"/>
    <hyperlink ref="P14" location="A124837518J" display="A124837518J" xr:uid="{AB4F966B-2A11-486A-91DE-6E2D0944E4B4}"/>
    <hyperlink ref="P19" location="A124837474T" display="A124837474T" xr:uid="{C053014E-2C80-46A1-8EA5-A13E64C83258}"/>
    <hyperlink ref="P24" location="A124837446J" display="A124837446J" xr:uid="{ED6D23C3-5819-4C93-9561-21E63A1A6D0E}"/>
    <hyperlink ref="P15" location="A124837470J" display="A124837470J" xr:uid="{E4F162D9-8E6C-4A7C-813B-80BB4541A303}"/>
    <hyperlink ref="Q16" location="A124836922T" display="A124836922T" xr:uid="{C025DF04-CA60-4AB9-96EA-EA78BD12AA66}"/>
    <hyperlink ref="Q14" location="A124836990V" display="A124836990V" xr:uid="{B40D80AA-DD77-4FF4-B3F9-A51C17CA3E29}"/>
    <hyperlink ref="Q19" location="A124836946K" display="A124836946K" xr:uid="{3052D9E0-BAE7-476A-A436-19EAA7E80A70}"/>
    <hyperlink ref="Q25" location="A124836994C" display="A124836994C" xr:uid="{C17724DA-FC96-4CF3-80BD-7A11E7B200F0}"/>
    <hyperlink ref="Q29" location="A124836998L" display="A124836998L" xr:uid="{4B46331D-B6EA-4071-BCF4-2F5856483C2A}"/>
    <hyperlink ref="Q30" location="A124836950A" display="A124836950A" xr:uid="{90B3ABF1-853E-498D-9890-5D35379C3E9D}"/>
    <hyperlink ref="Q32" location="A124836954K" display="A124836954K" xr:uid="{2270DE4E-5E7B-4DC6-966D-662775762990}"/>
    <hyperlink ref="Q33" location="A124836974V" display="A124836974V" xr:uid="{6920C9A5-BA15-49DD-A547-2AE9C4BCADE4}"/>
    <hyperlink ref="Q35" location="A124836930T" display="A124836930T" xr:uid="{7040D5C9-51B4-47E0-A7D6-225A204CB60D}"/>
    <hyperlink ref="Q36" location="A124837002V" display="A124837002V" xr:uid="{C9A45301-4BF9-44F7-92F3-8C7A4E58B679}"/>
    <hyperlink ref="Q37" location="A124836978C" display="A124836978C" xr:uid="{B9D691E0-3F63-41E3-98D7-F5603F391026}"/>
    <hyperlink ref="Q39" location="A124837014C" display="A124837014C" xr:uid="{35E7604E-7481-40CB-A2E1-967F31EC3176}"/>
    <hyperlink ref="Q40" location="A124836934A" display="A124836934A" xr:uid="{35995C10-E18A-4044-8F80-18184598FFE7}"/>
    <hyperlink ref="Q41" location="A124836894V" display="A124836894V" xr:uid="{111144D6-EB1B-4B82-9E94-8AE87A6803D5}"/>
    <hyperlink ref="Q43" location="A124836914T" display="A124836914T" xr:uid="{C5FB03B9-A350-46B3-B0F2-9B1443CECD7F}"/>
    <hyperlink ref="Q44" location="A124836958V" display="A124836958V" xr:uid="{9937BF62-2BEA-4B02-BBF5-B8443E792379}"/>
    <hyperlink ref="Q24" location="A124836918A" display="A124836918A" xr:uid="{5600B50E-D605-4503-99DC-770284DF07B8}"/>
    <hyperlink ref="Q20" location="A124836962K" display="A124836962K" xr:uid="{0A736A95-C8CD-4DD4-86DE-37DEBE69A5DA}"/>
    <hyperlink ref="Q48" location="A124836966V" display="A124836966V" xr:uid="{7B253CB0-250E-4260-9450-A7DAA052D39C}"/>
    <hyperlink ref="Q53" location="A124837018L" display="A124837018L" xr:uid="{3082DDA7-4261-436D-A3C4-1669A287023C}"/>
    <hyperlink ref="Q54" location="A124836898C" display="A124836898C" xr:uid="{5D62C222-A5F6-41FB-A55C-8B586F540DA7}"/>
    <hyperlink ref="Q55" location="A124837006C" display="A124837006C" xr:uid="{F4E97560-BF11-452B-AED3-AE187006BC81}"/>
    <hyperlink ref="Q58" location="A124837010V" display="A124837010V" xr:uid="{B2FD89F1-FE0D-41FC-81B6-8DC6DD1499E7}"/>
    <hyperlink ref="Q59" location="A124836902J" display="A124836902J" xr:uid="{25F62C22-ECD7-475F-ABBA-B8692E98B0EE}"/>
    <hyperlink ref="Q60" location="A124836938K" display="A124836938K" xr:uid="{5F7FD668-C4C6-49F0-B5AB-24E723A71E07}"/>
    <hyperlink ref="Q62" location="A124836970K" display="A124836970K" xr:uid="{A9C4BD5B-159E-442F-9A62-BFFE19D31C50}"/>
    <hyperlink ref="Q63" location="A124837022C" display="A124837022C" xr:uid="{25CB575E-FDCC-4A4C-8C5B-547D2E9669A8}"/>
    <hyperlink ref="Q64" location="A124836906T" display="A124836906T" xr:uid="{4F3AE33F-89FB-45AC-978D-7AC6E1E0C933}"/>
    <hyperlink ref="Q65" location="A124836982V" display="A124836982V" xr:uid="{DBCB8BC2-106F-4C9C-B06E-AB9751DF11BD}"/>
    <hyperlink ref="Q67" location="A124836986C" display="A124836986C" xr:uid="{E9D11071-3545-404A-AD13-FED7253FEA79}"/>
    <hyperlink ref="Q68" location="A124836926A" display="A124836926A" xr:uid="{6A1BC680-F0E0-41CB-8CDD-E0706274C0AF}"/>
    <hyperlink ref="Q49" location="A124836910J" display="A124836910J" xr:uid="{76DB63A5-7AA6-4499-89A5-928FD3876018}"/>
    <hyperlink ref="Q15" location="A124836942A" display="A124836942A" xr:uid="{52817603-7EFA-4805-82ED-69D69B443690}"/>
    <hyperlink ref="C21" location="A124837122L" display="A124837122L" xr:uid="{0FAC75FC-67B2-4596-B04C-EE4DDC947C47}"/>
    <hyperlink ref="D21" location="A124836330L" display="A124836330L" xr:uid="{9B2ADF1B-2CC4-48E6-B24F-1477C765669F}"/>
    <hyperlink ref="E21" location="A124837254R" display="A124837254R" xr:uid="{F02E6514-02A6-4E15-A411-E92CA27D5FA8}"/>
    <hyperlink ref="F21" location="A124837386T" display="A124837386T" xr:uid="{32C03405-AF36-4FAD-A429-DB310E61466C}"/>
    <hyperlink ref="G21" location="A124836462R" display="A124836462R" xr:uid="{7984559E-7EB1-4C4C-B3C5-766F802D919A}"/>
    <hyperlink ref="H21" location="A124836594T" display="A124836594T" xr:uid="{D9F1149A-8BF5-4CB0-98F3-E742277D96A0}"/>
    <hyperlink ref="I21" location="A124836858K" display="A124836858K" xr:uid="{BF4A194F-DA9B-46BB-BFD3-4EF1E4E6B019}"/>
    <hyperlink ref="J21" location="A124836066L" display="A124836066L" xr:uid="{D75C866B-3788-4827-884B-B1FAF5A26EB4}"/>
    <hyperlink ref="K21" location="A124837650T" display="A124837650T" xr:uid="{30700764-A877-4662-AEB1-3D0C8C9B62C0}"/>
    <hyperlink ref="L21" location="A124836198R" display="A124836198R" xr:uid="{80B01E76-0D10-46C4-B0FB-2CCE827F7EEB}"/>
    <hyperlink ref="M21" location="A124835802F" display="A124835802F" xr:uid="{291F2148-5942-456B-9DA7-54672FDE7EF4}"/>
    <hyperlink ref="N21" location="A124835934J" display="A124835934J" xr:uid="{B141C081-D8D0-458B-9886-A9FE41E85BAE}"/>
    <hyperlink ref="O21" location="A124836726J" display="A124836726J" xr:uid="{22BF10B4-58C1-4984-AECA-C3E73D0FB3C0}"/>
    <hyperlink ref="Q21" location="A124836990V" display="A124836990V" xr:uid="{80FFAADC-DD65-4EF1-B3CE-7D846EB47DBE}"/>
    <hyperlink ref="C26" location="A124837078R" display="A124837078R" xr:uid="{FE541413-2FE7-4068-990E-8D6990236A28}"/>
    <hyperlink ref="D26" location="A124836286R" display="A124836286R" xr:uid="{14467D8C-409E-444F-BAD4-91E82A993D80}"/>
    <hyperlink ref="E26" location="A124837210L" display="A124837210L" xr:uid="{694F8ADB-4D18-41A0-9196-A8F0AC13BE48}"/>
    <hyperlink ref="F26" location="A124837342R" display="A124837342R" xr:uid="{987E0D3F-F001-4A84-BF24-ABA79BC86A3A}"/>
    <hyperlink ref="G26" location="A124836418F" display="A124836418F" xr:uid="{5A4979F6-0C69-42FE-B0C1-9E0E074C1A3A}"/>
    <hyperlink ref="H26" location="A124836550R" display="A124836550R" xr:uid="{5B783FD1-EA56-4973-B8E8-913FF1B765B6}"/>
    <hyperlink ref="I26" location="A124836814J" display="A124836814J" xr:uid="{43C14AF1-216B-4366-BC67-FCFEFA7947F9}"/>
    <hyperlink ref="J26" location="A124836022K" display="A124836022K" xr:uid="{CDAA8821-D168-4FA1-BCE9-8121AF8D43F8}"/>
    <hyperlink ref="K26" location="A124837606J" display="A124837606J" xr:uid="{27EA84F4-2EA5-4FD2-98A9-1EFBDA83683B}"/>
    <hyperlink ref="L26" location="A124836154L" display="A124836154L" xr:uid="{3854C7DB-2025-41E0-B531-E390657F2A5C}"/>
    <hyperlink ref="M26" location="A124835758J" display="A124835758J" xr:uid="{3E0F6E6B-8B5F-4A67-8A0C-522F2351CE25}"/>
    <hyperlink ref="N26" location="A124835890T" display="A124835890T" xr:uid="{4036A3CE-5D9B-4A0F-9D7E-3263F11B918B}"/>
    <hyperlink ref="O26" location="A124836682T" display="A124836682T" xr:uid="{A2525D39-A803-4F06-8E89-BDDD7695CA1A}"/>
    <hyperlink ref="Q26" location="A124836946K" display="A124836946K" xr:uid="{3CC24A42-DBE6-4D65-8834-B883A1F1C465}"/>
    <hyperlink ref="C45" location="A124837126W" display="A124837126W" xr:uid="{BC8EE412-92DF-49EC-87BB-E6A312B09417}"/>
    <hyperlink ref="D45" location="A124836334W" display="A124836334W" xr:uid="{DE694659-91D7-41BA-BC5D-2A292FEE3B75}"/>
    <hyperlink ref="E45" location="A124837258X" display="A124837258X" xr:uid="{A8EF557E-3BB9-4E6B-8838-3B61FF40F3E3}"/>
    <hyperlink ref="F45" location="A124837390J" display="A124837390J" xr:uid="{0D546E1B-6724-41CC-8C8B-4022B16EA070}"/>
    <hyperlink ref="G45" location="A124836466X" display="A124836466X" xr:uid="{B8C2FA88-DD2A-4747-941E-DF6E0A667E36}"/>
    <hyperlink ref="H45" location="A124836598A" display="A124836598A" xr:uid="{1BBD0C97-DCC0-4EEE-B231-F9D17B5F6621}"/>
    <hyperlink ref="I45" location="A124836862A" display="A124836862A" xr:uid="{6B47EF50-D7F4-40EF-B649-494CC44496DC}"/>
    <hyperlink ref="J45" location="A124836070C" display="A124836070C" xr:uid="{09022B75-F43F-4555-8E45-9327ED3849EC}"/>
    <hyperlink ref="K45" location="A124837654A" display="A124837654A" xr:uid="{C97B6126-F6FF-42DA-97DE-5FCD05088128}"/>
    <hyperlink ref="L45" location="A124836202V" display="A124836202V" xr:uid="{7D86CA13-C129-4123-AF52-A60A8C31D427}"/>
    <hyperlink ref="M45" location="A124835806R" display="A124835806R" xr:uid="{FC99FE80-A758-4644-AE8D-16757C794B17}"/>
    <hyperlink ref="N45" location="A124835938T" display="A124835938T" xr:uid="{3C346945-8D62-4211-9778-56A768983B24}"/>
    <hyperlink ref="O45" location="A124836730X" display="A124836730X" xr:uid="{14507EAA-9F3B-4495-B78F-37F2E48F6EB4}"/>
    <hyperlink ref="Q45" location="A124836994C" display="A124836994C" xr:uid="{F632A77C-4355-43AE-BF70-86BA27CB19F9}"/>
    <hyperlink ref="C50" location="A124837094R" display="A124837094R" xr:uid="{0BAA521F-E818-40BB-9E18-3C45DC0FC813}"/>
    <hyperlink ref="D50" location="A124836302C" display="A124836302C" xr:uid="{795ABD42-C973-44A8-A5D7-C2487C7B0D19}"/>
    <hyperlink ref="E50" location="A124837226F" display="A124837226F" xr:uid="{9FEFD05D-9B79-497E-8C3D-5C5285D0CD9B}"/>
    <hyperlink ref="F50" location="A124837358J" display="A124837358J" xr:uid="{B3C4B7AB-36F2-4710-BD89-4338D3F84164}"/>
    <hyperlink ref="G50" location="A124836434F" display="A124836434F" xr:uid="{276C78BC-18BC-4DE8-A8C3-5514AA585CF5}"/>
    <hyperlink ref="H50" location="A124836566J" display="A124836566J" xr:uid="{E06F8CD6-C9AE-455C-B495-4AB6CFBC34EA}"/>
    <hyperlink ref="I50" location="A124836830J" display="A124836830J" xr:uid="{15C173DC-58DF-4B17-9696-FA6526F29293}"/>
    <hyperlink ref="J50" location="A124836038C" display="A124836038C" xr:uid="{FDCEA679-582C-43BB-BB32-5B125B6E980F}"/>
    <hyperlink ref="K50" location="A124837622J" display="A124837622J" xr:uid="{642D7E44-BBC1-4E55-B289-586E6E41BBA0}"/>
    <hyperlink ref="L50" location="A124836170L" display="A124836170L" xr:uid="{F5BBF6F6-793F-4608-9658-2BB35915C01D}"/>
    <hyperlink ref="M50" location="A124835774J" display="A124835774J" xr:uid="{FDD8800B-51D5-4C7F-A385-043C7BB11634}"/>
    <hyperlink ref="N50" location="A124835906X" display="A124835906X" xr:uid="{55327FEA-B457-4295-8ED4-96312106BE96}"/>
    <hyperlink ref="O50" location="A124836698K" display="A124836698K" xr:uid="{C02A4D33-7AD8-4534-9058-FF8DB19EBA4F}"/>
    <hyperlink ref="Q50" location="A124836962K" display="A124836962K" xr:uid="{DB5AC0A1-4DF0-4813-8FAB-4E4FB851DB0A}"/>
    <hyperlink ref="C69" location="A124837098X" display="A124837098X" xr:uid="{95B57CAC-5B81-450D-B9B4-45C3B379BA87}"/>
    <hyperlink ref="D69" location="A124836306L" display="A124836306L" xr:uid="{72D432CD-32CD-45B1-85BD-627F7CD5C0D0}"/>
    <hyperlink ref="E69" location="A124837230W" display="A124837230W" xr:uid="{75412460-2BBA-4FFD-BB71-328E70DF6CF3}"/>
    <hyperlink ref="F69" location="A124837362X" display="A124837362X" xr:uid="{0436754B-D151-45F9-9402-6B31F8AEF403}"/>
    <hyperlink ref="G69" location="A124836438R" display="A124836438R" xr:uid="{1509DF92-03DA-481C-9C47-EE902C2946BD}"/>
    <hyperlink ref="H69" location="A124836570X" display="A124836570X" xr:uid="{055C3C23-7DB3-4EA2-996F-8FCFF477995C}"/>
    <hyperlink ref="I69" location="A124836834T" display="A124836834T" xr:uid="{DD3303E9-1DAD-4D5D-AB7E-D42A2278EE5D}"/>
    <hyperlink ref="J69" location="A124836042V" display="A124836042V" xr:uid="{D1D5CA45-D1F3-457A-A6E0-8D1BA51C3DA4}"/>
    <hyperlink ref="K69" location="A124837626T" display="A124837626T" xr:uid="{98980F07-4D27-4635-BD8B-72BD131F5E6E}"/>
    <hyperlink ref="L69" location="A124836174W" display="A124836174W" xr:uid="{56D7F4FD-E375-43F1-9BBB-73E864E59286}"/>
    <hyperlink ref="M69" location="A124835778T" display="A124835778T" xr:uid="{402BE5CF-37DA-4719-951A-E85FFFD8BCF6}"/>
    <hyperlink ref="N69" location="A124835910R" display="A124835910R" xr:uid="{DC427BA0-8BC3-4487-83A8-8959153E3E1D}"/>
    <hyperlink ref="O69" location="A124836702R" display="A124836702R" xr:uid="{70A63CF8-29DA-4BB1-BED3-78063928122B}"/>
    <hyperlink ref="Q69" location="A124836966V" display="A124836966V" xr:uid="{571374C3-1C69-41FE-B134-194FCE39B3D0}"/>
    <hyperlink ref="P25" location="A124837522X" display="A124837522X" xr:uid="{A1C549A1-2F34-4A4E-BCCF-24BDF1F7D21B}"/>
    <hyperlink ref="P26" location="A124837474T" display="A124837474T" xr:uid="{98C87A6C-DD33-4D6E-964B-EB88F44BC1F9}"/>
    <hyperlink ref="P21" location="A124837518J" display="A124837518J" xr:uid="{1E4B5338-FFAE-4B38-9F12-B0716C8DA7D2}"/>
    <hyperlink ref="P45" location="A124837522X" display="A124837522X" xr:uid="{E7AF4B7C-E395-480B-B1CC-C635DBF46187}"/>
    <hyperlink ref="C57" location="A124837150W" display="A124837150W" xr:uid="{0DE9CE5A-F808-4493-91BB-F91F6F25DC9D}"/>
    <hyperlink ref="D57" location="A124836358R" display="A124836358R" xr:uid="{C0D6D0C8-1314-4A95-A518-D73282E913A3}"/>
    <hyperlink ref="E57" location="A124837282X" display="A124837282X" xr:uid="{FE93EDE4-D3ED-4E3B-A8C4-4F827A509305}"/>
    <hyperlink ref="F57" location="A124837414R" display="A124837414R" xr:uid="{CF724AC8-55A3-49D1-B405-F731C9590D15}"/>
    <hyperlink ref="G57" location="A124836490X" display="A124836490X" xr:uid="{B590D270-F007-49B1-BD8F-D4CEF4EE2ACD}"/>
    <hyperlink ref="H57" location="A124836622R" display="A124836622R" xr:uid="{114CFF06-E903-4D4B-B69F-CC9051E38985}"/>
    <hyperlink ref="I57" location="A124836886V" display="A124836886V" xr:uid="{C0B48390-0645-4773-9743-5B05FCA08235}"/>
    <hyperlink ref="J57" location="A124836094W" display="A124836094W" xr:uid="{70B4FDD5-12DA-4C4C-BD04-2BB2B3BD3429}"/>
    <hyperlink ref="K57" location="A124837678V" display="A124837678V" xr:uid="{66205570-8C7B-464D-AF21-C1F7A4B176FA}"/>
    <hyperlink ref="L57" location="A124836226L" display="A124836226L" xr:uid="{884898BE-D267-477E-A2EC-88385BFBD0BD}"/>
    <hyperlink ref="M57" location="A124835830R" display="A124835830R" xr:uid="{FEEB2252-F616-4398-A672-E042AA22A5C5}"/>
    <hyperlink ref="N57" location="A124835962T" display="A124835962T" xr:uid="{9F8E8CE6-6FE1-48A4-BA28-DF1BAD5D1D1D}"/>
    <hyperlink ref="O57" location="A124836754T" display="A124836754T" xr:uid="{2FA6BB95-9051-4DA1-B32D-42A3BCF0F8EA}"/>
    <hyperlink ref="Q57" location="A124837018L" display="A124837018L" xr:uid="{0CF84A1F-9277-4EF4-B170-FFB23B4F35A3}"/>
  </hyperlinks>
  <pageMargins left="0.74803149606299213" right="0.74803149606299213" top="0.98425196850393704" bottom="0.98425196850393704" header="0.51181102362204722" footer="0.51181102362204722"/>
  <pageSetup paperSize="8" scale="29" fitToHeight="0" orientation="portrait" r:id="rId1"/>
  <headerFooter>
    <oddHeader>&amp;C&amp;"Calibri"&amp;10&amp;KFF0000OFFICIAL: Census and Statistics Act&amp;1#</oddHeader>
    <oddFooter>&amp;C&amp;1#&amp;"Calibri"&amp;10&amp;KFF0000OFFICIAL: Census and Statistics Act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79"/>
  <sheetViews>
    <sheetView showGridLines="0" workbookViewId="0">
      <pane ySplit="11" topLeftCell="A12" activePane="bottomLeft" state="frozen"/>
      <selection pane="bottomLeft"/>
    </sheetView>
  </sheetViews>
  <sheetFormatPr defaultColWidth="7.7109375" defaultRowHeight="11.25"/>
  <cols>
    <col min="1" max="1" width="17.85546875" style="11" customWidth="1"/>
    <col min="2" max="2" width="19.140625" style="11" customWidth="1"/>
    <col min="3" max="3" width="30.7109375" style="11" customWidth="1"/>
    <col min="4" max="4" width="7.7109375" style="11"/>
    <col min="5" max="5" width="11" style="11" bestFit="1" customWidth="1"/>
    <col min="6" max="11" width="7.7109375" style="11"/>
    <col min="12" max="12" width="9.7109375" style="11" customWidth="1"/>
    <col min="13" max="25" width="7.7109375" style="11"/>
    <col min="26" max="26" width="7.7109375" style="11" customWidth="1"/>
    <col min="27" max="16384" width="7.7109375" style="11"/>
  </cols>
  <sheetData>
    <row r="2" spans="1:13" ht="12.75">
      <c r="B2" s="13" t="s">
        <v>944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.75">
      <c r="B5" s="14" t="s">
        <v>945</v>
      </c>
    </row>
    <row r="6" spans="1:13" ht="15.75" customHeight="1">
      <c r="B6" s="64" t="s">
        <v>946</v>
      </c>
      <c r="C6" s="64"/>
      <c r="D6" s="64"/>
      <c r="E6" s="64"/>
      <c r="F6" s="64"/>
      <c r="G6" s="64"/>
      <c r="H6" s="64"/>
      <c r="I6" s="64"/>
      <c r="J6" s="64"/>
      <c r="K6" s="64"/>
      <c r="L6" s="64"/>
    </row>
    <row r="8" spans="1:13" ht="15">
      <c r="D8" s="16" t="s">
        <v>948</v>
      </c>
    </row>
    <row r="9" spans="1:13" s="17" customFormat="1"/>
    <row r="10" spans="1:13" ht="22.5" customHeight="1">
      <c r="A10" s="18" t="s">
        <v>949</v>
      </c>
      <c r="B10" s="18"/>
      <c r="C10" s="18"/>
      <c r="D10" s="18" t="s">
        <v>251</v>
      </c>
      <c r="E10" s="18" t="s">
        <v>258</v>
      </c>
      <c r="F10" s="18" t="s">
        <v>255</v>
      </c>
      <c r="G10" s="18" t="s">
        <v>256</v>
      </c>
      <c r="H10" s="18" t="s">
        <v>950</v>
      </c>
      <c r="I10" s="18" t="s">
        <v>250</v>
      </c>
      <c r="J10" s="18" t="s">
        <v>252</v>
      </c>
      <c r="K10" s="18" t="s">
        <v>951</v>
      </c>
      <c r="L10" s="18" t="s">
        <v>254</v>
      </c>
    </row>
    <row r="12" spans="1:13">
      <c r="A12" s="11" t="s">
        <v>0</v>
      </c>
      <c r="D12" s="11" t="s">
        <v>260</v>
      </c>
      <c r="E12" s="19" t="s">
        <v>262</v>
      </c>
      <c r="F12" s="10">
        <v>42036</v>
      </c>
      <c r="G12" s="10">
        <v>44228</v>
      </c>
      <c r="H12" s="11">
        <v>7</v>
      </c>
      <c r="I12" s="20" t="s">
        <v>259</v>
      </c>
      <c r="J12" s="11" t="s">
        <v>261</v>
      </c>
      <c r="K12" s="11" t="s">
        <v>953</v>
      </c>
      <c r="L12" s="11">
        <v>2</v>
      </c>
    </row>
    <row r="13" spans="1:13">
      <c r="A13" s="11" t="s">
        <v>1</v>
      </c>
      <c r="D13" s="11" t="s">
        <v>260</v>
      </c>
      <c r="E13" s="19" t="s">
        <v>263</v>
      </c>
      <c r="F13" s="10">
        <v>42036</v>
      </c>
      <c r="G13" s="10">
        <v>44228</v>
      </c>
      <c r="H13" s="11">
        <v>7</v>
      </c>
      <c r="I13" s="20" t="s">
        <v>259</v>
      </c>
      <c r="J13" s="11" t="s">
        <v>261</v>
      </c>
      <c r="K13" s="11" t="s">
        <v>953</v>
      </c>
      <c r="L13" s="11">
        <v>2</v>
      </c>
    </row>
    <row r="14" spans="1:13">
      <c r="A14" s="11" t="s">
        <v>2</v>
      </c>
      <c r="D14" s="11" t="s">
        <v>260</v>
      </c>
      <c r="E14" s="19" t="s">
        <v>264</v>
      </c>
      <c r="F14" s="10">
        <v>42036</v>
      </c>
      <c r="G14" s="10">
        <v>44228</v>
      </c>
      <c r="H14" s="11">
        <v>7</v>
      </c>
      <c r="I14" s="20" t="s">
        <v>259</v>
      </c>
      <c r="J14" s="11" t="s">
        <v>261</v>
      </c>
      <c r="K14" s="11" t="s">
        <v>953</v>
      </c>
      <c r="L14" s="11">
        <v>2</v>
      </c>
    </row>
    <row r="15" spans="1:13">
      <c r="A15" s="11" t="s">
        <v>3</v>
      </c>
      <c r="D15" s="11" t="s">
        <v>260</v>
      </c>
      <c r="E15" s="19" t="s">
        <v>265</v>
      </c>
      <c r="F15" s="10">
        <v>42036</v>
      </c>
      <c r="G15" s="10">
        <v>44228</v>
      </c>
      <c r="H15" s="11">
        <v>7</v>
      </c>
      <c r="I15" s="20" t="s">
        <v>259</v>
      </c>
      <c r="J15" s="11" t="s">
        <v>261</v>
      </c>
      <c r="K15" s="11" t="s">
        <v>953</v>
      </c>
      <c r="L15" s="11">
        <v>2</v>
      </c>
    </row>
    <row r="16" spans="1:13">
      <c r="A16" s="11" t="s">
        <v>4</v>
      </c>
      <c r="D16" s="11" t="s">
        <v>260</v>
      </c>
      <c r="E16" s="19" t="s">
        <v>266</v>
      </c>
      <c r="F16" s="10">
        <v>42036</v>
      </c>
      <c r="G16" s="10">
        <v>44228</v>
      </c>
      <c r="H16" s="11">
        <v>7</v>
      </c>
      <c r="I16" s="20" t="s">
        <v>259</v>
      </c>
      <c r="J16" s="11" t="s">
        <v>261</v>
      </c>
      <c r="K16" s="11" t="s">
        <v>953</v>
      </c>
      <c r="L16" s="11">
        <v>2</v>
      </c>
    </row>
    <row r="17" spans="1:12">
      <c r="A17" s="11" t="s">
        <v>5</v>
      </c>
      <c r="D17" s="11" t="s">
        <v>260</v>
      </c>
      <c r="E17" s="19" t="s">
        <v>267</v>
      </c>
      <c r="F17" s="10">
        <v>42036</v>
      </c>
      <c r="G17" s="10">
        <v>44228</v>
      </c>
      <c r="H17" s="11">
        <v>7</v>
      </c>
      <c r="I17" s="20" t="s">
        <v>259</v>
      </c>
      <c r="J17" s="11" t="s">
        <v>261</v>
      </c>
      <c r="K17" s="11" t="s">
        <v>953</v>
      </c>
      <c r="L17" s="11">
        <v>2</v>
      </c>
    </row>
    <row r="18" spans="1:12">
      <c r="A18" s="11" t="s">
        <v>6</v>
      </c>
      <c r="D18" s="11" t="s">
        <v>260</v>
      </c>
      <c r="E18" s="19" t="s">
        <v>268</v>
      </c>
      <c r="F18" s="10">
        <v>42036</v>
      </c>
      <c r="G18" s="10">
        <v>44228</v>
      </c>
      <c r="H18" s="11">
        <v>7</v>
      </c>
      <c r="I18" s="20" t="s">
        <v>259</v>
      </c>
      <c r="J18" s="11" t="s">
        <v>261</v>
      </c>
      <c r="K18" s="11" t="s">
        <v>953</v>
      </c>
      <c r="L18" s="11">
        <v>2</v>
      </c>
    </row>
    <row r="19" spans="1:12">
      <c r="A19" s="11" t="s">
        <v>7</v>
      </c>
      <c r="D19" s="11" t="s">
        <v>260</v>
      </c>
      <c r="E19" s="19" t="s">
        <v>269</v>
      </c>
      <c r="F19" s="10">
        <v>42036</v>
      </c>
      <c r="G19" s="10">
        <v>44228</v>
      </c>
      <c r="H19" s="11">
        <v>7</v>
      </c>
      <c r="I19" s="20" t="s">
        <v>259</v>
      </c>
      <c r="J19" s="11" t="s">
        <v>261</v>
      </c>
      <c r="K19" s="11" t="s">
        <v>953</v>
      </c>
      <c r="L19" s="11">
        <v>2</v>
      </c>
    </row>
    <row r="20" spans="1:12">
      <c r="A20" s="11" t="s">
        <v>8</v>
      </c>
      <c r="D20" s="11" t="s">
        <v>260</v>
      </c>
      <c r="E20" s="19" t="s">
        <v>270</v>
      </c>
      <c r="F20" s="10">
        <v>42036</v>
      </c>
      <c r="G20" s="10">
        <v>44228</v>
      </c>
      <c r="H20" s="11">
        <v>7</v>
      </c>
      <c r="I20" s="20" t="s">
        <v>259</v>
      </c>
      <c r="J20" s="11" t="s">
        <v>261</v>
      </c>
      <c r="K20" s="11" t="s">
        <v>953</v>
      </c>
      <c r="L20" s="11">
        <v>2</v>
      </c>
    </row>
    <row r="21" spans="1:12">
      <c r="A21" s="11" t="s">
        <v>9</v>
      </c>
      <c r="D21" s="11" t="s">
        <v>260</v>
      </c>
      <c r="E21" s="19" t="s">
        <v>271</v>
      </c>
      <c r="F21" s="10">
        <v>42036</v>
      </c>
      <c r="G21" s="10">
        <v>44228</v>
      </c>
      <c r="H21" s="11">
        <v>7</v>
      </c>
      <c r="I21" s="20" t="s">
        <v>259</v>
      </c>
      <c r="J21" s="11" t="s">
        <v>261</v>
      </c>
      <c r="K21" s="11" t="s">
        <v>953</v>
      </c>
      <c r="L21" s="11">
        <v>2</v>
      </c>
    </row>
    <row r="22" spans="1:12">
      <c r="A22" s="11" t="s">
        <v>10</v>
      </c>
      <c r="D22" s="11" t="s">
        <v>260</v>
      </c>
      <c r="E22" s="19" t="s">
        <v>272</v>
      </c>
      <c r="F22" s="10">
        <v>42036</v>
      </c>
      <c r="G22" s="10">
        <v>44228</v>
      </c>
      <c r="H22" s="11">
        <v>7</v>
      </c>
      <c r="I22" s="20" t="s">
        <v>259</v>
      </c>
      <c r="J22" s="11" t="s">
        <v>261</v>
      </c>
      <c r="K22" s="11" t="s">
        <v>953</v>
      </c>
      <c r="L22" s="11">
        <v>2</v>
      </c>
    </row>
    <row r="23" spans="1:12">
      <c r="A23" s="11" t="s">
        <v>11</v>
      </c>
      <c r="D23" s="11" t="s">
        <v>260</v>
      </c>
      <c r="E23" s="19" t="s">
        <v>273</v>
      </c>
      <c r="F23" s="10">
        <v>42036</v>
      </c>
      <c r="G23" s="10">
        <v>44228</v>
      </c>
      <c r="H23" s="11">
        <v>7</v>
      </c>
      <c r="I23" s="20" t="s">
        <v>259</v>
      </c>
      <c r="J23" s="11" t="s">
        <v>261</v>
      </c>
      <c r="K23" s="11" t="s">
        <v>953</v>
      </c>
      <c r="L23" s="11">
        <v>2</v>
      </c>
    </row>
    <row r="24" spans="1:12">
      <c r="A24" s="11" t="s">
        <v>12</v>
      </c>
      <c r="D24" s="11" t="s">
        <v>260</v>
      </c>
      <c r="E24" s="19" t="s">
        <v>274</v>
      </c>
      <c r="F24" s="10">
        <v>42036</v>
      </c>
      <c r="G24" s="10">
        <v>44228</v>
      </c>
      <c r="H24" s="11">
        <v>7</v>
      </c>
      <c r="I24" s="20" t="s">
        <v>259</v>
      </c>
      <c r="J24" s="11" t="s">
        <v>261</v>
      </c>
      <c r="K24" s="11" t="s">
        <v>953</v>
      </c>
      <c r="L24" s="11">
        <v>2</v>
      </c>
    </row>
    <row r="25" spans="1:12">
      <c r="A25" s="11" t="s">
        <v>13</v>
      </c>
      <c r="D25" s="11" t="s">
        <v>260</v>
      </c>
      <c r="E25" s="19" t="s">
        <v>275</v>
      </c>
      <c r="F25" s="10">
        <v>42036</v>
      </c>
      <c r="G25" s="10">
        <v>44228</v>
      </c>
      <c r="H25" s="11">
        <v>7</v>
      </c>
      <c r="I25" s="20" t="s">
        <v>259</v>
      </c>
      <c r="J25" s="11" t="s">
        <v>261</v>
      </c>
      <c r="K25" s="11" t="s">
        <v>953</v>
      </c>
      <c r="L25" s="11">
        <v>2</v>
      </c>
    </row>
    <row r="26" spans="1:12">
      <c r="A26" s="11" t="s">
        <v>14</v>
      </c>
      <c r="D26" s="11" t="s">
        <v>260</v>
      </c>
      <c r="E26" s="19" t="s">
        <v>276</v>
      </c>
      <c r="F26" s="10">
        <v>42036</v>
      </c>
      <c r="G26" s="10">
        <v>44228</v>
      </c>
      <c r="H26" s="11">
        <v>7</v>
      </c>
      <c r="I26" s="20" t="s">
        <v>259</v>
      </c>
      <c r="J26" s="11" t="s">
        <v>261</v>
      </c>
      <c r="K26" s="11" t="s">
        <v>953</v>
      </c>
      <c r="L26" s="11">
        <v>2</v>
      </c>
    </row>
    <row r="27" spans="1:12">
      <c r="A27" s="11" t="s">
        <v>15</v>
      </c>
      <c r="D27" s="11" t="s">
        <v>260</v>
      </c>
      <c r="E27" s="19" t="s">
        <v>277</v>
      </c>
      <c r="F27" s="10">
        <v>42036</v>
      </c>
      <c r="G27" s="10">
        <v>44228</v>
      </c>
      <c r="H27" s="11">
        <v>7</v>
      </c>
      <c r="I27" s="20" t="s">
        <v>259</v>
      </c>
      <c r="J27" s="11" t="s">
        <v>261</v>
      </c>
      <c r="K27" s="11" t="s">
        <v>953</v>
      </c>
      <c r="L27" s="11">
        <v>2</v>
      </c>
    </row>
    <row r="28" spans="1:12">
      <c r="A28" s="11" t="s">
        <v>16</v>
      </c>
      <c r="D28" s="11" t="s">
        <v>260</v>
      </c>
      <c r="E28" s="19" t="s">
        <v>278</v>
      </c>
      <c r="F28" s="10">
        <v>42036</v>
      </c>
      <c r="G28" s="10">
        <v>44228</v>
      </c>
      <c r="H28" s="11">
        <v>7</v>
      </c>
      <c r="I28" s="20" t="s">
        <v>259</v>
      </c>
      <c r="J28" s="11" t="s">
        <v>261</v>
      </c>
      <c r="K28" s="11" t="s">
        <v>953</v>
      </c>
      <c r="L28" s="11">
        <v>2</v>
      </c>
    </row>
    <row r="29" spans="1:12">
      <c r="A29" s="11" t="s">
        <v>17</v>
      </c>
      <c r="D29" s="11" t="s">
        <v>260</v>
      </c>
      <c r="E29" s="19" t="s">
        <v>279</v>
      </c>
      <c r="F29" s="10">
        <v>42036</v>
      </c>
      <c r="G29" s="10">
        <v>44228</v>
      </c>
      <c r="H29" s="11">
        <v>7</v>
      </c>
      <c r="I29" s="20" t="s">
        <v>259</v>
      </c>
      <c r="J29" s="11" t="s">
        <v>261</v>
      </c>
      <c r="K29" s="11" t="s">
        <v>953</v>
      </c>
      <c r="L29" s="11">
        <v>2</v>
      </c>
    </row>
    <row r="30" spans="1:12">
      <c r="A30" s="11" t="s">
        <v>18</v>
      </c>
      <c r="D30" s="11" t="s">
        <v>260</v>
      </c>
      <c r="E30" s="19" t="s">
        <v>280</v>
      </c>
      <c r="F30" s="10">
        <v>42036</v>
      </c>
      <c r="G30" s="10">
        <v>44228</v>
      </c>
      <c r="H30" s="11">
        <v>7</v>
      </c>
      <c r="I30" s="20" t="s">
        <v>259</v>
      </c>
      <c r="J30" s="11" t="s">
        <v>261</v>
      </c>
      <c r="K30" s="11" t="s">
        <v>953</v>
      </c>
      <c r="L30" s="11">
        <v>2</v>
      </c>
    </row>
    <row r="31" spans="1:12">
      <c r="A31" s="11" t="s">
        <v>19</v>
      </c>
      <c r="D31" s="11" t="s">
        <v>260</v>
      </c>
      <c r="E31" s="19" t="s">
        <v>281</v>
      </c>
      <c r="F31" s="10">
        <v>42036</v>
      </c>
      <c r="G31" s="10">
        <v>44228</v>
      </c>
      <c r="H31" s="11">
        <v>7</v>
      </c>
      <c r="I31" s="20" t="s">
        <v>259</v>
      </c>
      <c r="J31" s="11" t="s">
        <v>261</v>
      </c>
      <c r="K31" s="11" t="s">
        <v>953</v>
      </c>
      <c r="L31" s="11">
        <v>2</v>
      </c>
    </row>
    <row r="32" spans="1:12">
      <c r="A32" s="11" t="s">
        <v>20</v>
      </c>
      <c r="D32" s="11" t="s">
        <v>260</v>
      </c>
      <c r="E32" s="19" t="s">
        <v>282</v>
      </c>
      <c r="F32" s="10">
        <v>42036</v>
      </c>
      <c r="G32" s="10">
        <v>44228</v>
      </c>
      <c r="H32" s="11">
        <v>7</v>
      </c>
      <c r="I32" s="20" t="s">
        <v>259</v>
      </c>
      <c r="J32" s="11" t="s">
        <v>261</v>
      </c>
      <c r="K32" s="11" t="s">
        <v>953</v>
      </c>
      <c r="L32" s="11">
        <v>2</v>
      </c>
    </row>
    <row r="33" spans="1:12">
      <c r="A33" s="11" t="s">
        <v>21</v>
      </c>
      <c r="D33" s="11" t="s">
        <v>260</v>
      </c>
      <c r="E33" s="19" t="s">
        <v>283</v>
      </c>
      <c r="F33" s="10">
        <v>42036</v>
      </c>
      <c r="G33" s="10">
        <v>44228</v>
      </c>
      <c r="H33" s="11">
        <v>7</v>
      </c>
      <c r="I33" s="20" t="s">
        <v>259</v>
      </c>
      <c r="J33" s="11" t="s">
        <v>261</v>
      </c>
      <c r="K33" s="11" t="s">
        <v>953</v>
      </c>
      <c r="L33" s="11">
        <v>2</v>
      </c>
    </row>
    <row r="34" spans="1:12">
      <c r="A34" s="11" t="s">
        <v>22</v>
      </c>
      <c r="D34" s="11" t="s">
        <v>260</v>
      </c>
      <c r="E34" s="19" t="s">
        <v>284</v>
      </c>
      <c r="F34" s="10">
        <v>42036</v>
      </c>
      <c r="G34" s="10">
        <v>44228</v>
      </c>
      <c r="H34" s="11">
        <v>7</v>
      </c>
      <c r="I34" s="20" t="s">
        <v>259</v>
      </c>
      <c r="J34" s="11" t="s">
        <v>261</v>
      </c>
      <c r="K34" s="11" t="s">
        <v>953</v>
      </c>
      <c r="L34" s="11">
        <v>2</v>
      </c>
    </row>
    <row r="35" spans="1:12">
      <c r="A35" s="11" t="s">
        <v>23</v>
      </c>
      <c r="D35" s="11" t="s">
        <v>260</v>
      </c>
      <c r="E35" s="19" t="s">
        <v>285</v>
      </c>
      <c r="F35" s="10">
        <v>42036</v>
      </c>
      <c r="G35" s="10">
        <v>44228</v>
      </c>
      <c r="H35" s="11">
        <v>7</v>
      </c>
      <c r="I35" s="20" t="s">
        <v>259</v>
      </c>
      <c r="J35" s="11" t="s">
        <v>261</v>
      </c>
      <c r="K35" s="11" t="s">
        <v>953</v>
      </c>
      <c r="L35" s="11">
        <v>2</v>
      </c>
    </row>
    <row r="36" spans="1:12">
      <c r="A36" s="11" t="s">
        <v>24</v>
      </c>
      <c r="D36" s="11" t="s">
        <v>260</v>
      </c>
      <c r="E36" s="19" t="s">
        <v>286</v>
      </c>
      <c r="F36" s="10">
        <v>42036</v>
      </c>
      <c r="G36" s="10">
        <v>44228</v>
      </c>
      <c r="H36" s="11">
        <v>7</v>
      </c>
      <c r="I36" s="20" t="s">
        <v>259</v>
      </c>
      <c r="J36" s="11" t="s">
        <v>261</v>
      </c>
      <c r="K36" s="11" t="s">
        <v>953</v>
      </c>
      <c r="L36" s="11">
        <v>2</v>
      </c>
    </row>
    <row r="37" spans="1:12">
      <c r="A37" s="11" t="s">
        <v>25</v>
      </c>
      <c r="D37" s="11" t="s">
        <v>260</v>
      </c>
      <c r="E37" s="19" t="s">
        <v>287</v>
      </c>
      <c r="F37" s="10">
        <v>42036</v>
      </c>
      <c r="G37" s="10">
        <v>44228</v>
      </c>
      <c r="H37" s="11">
        <v>7</v>
      </c>
      <c r="I37" s="20" t="s">
        <v>259</v>
      </c>
      <c r="J37" s="11" t="s">
        <v>261</v>
      </c>
      <c r="K37" s="11" t="s">
        <v>953</v>
      </c>
      <c r="L37" s="11">
        <v>2</v>
      </c>
    </row>
    <row r="38" spans="1:12">
      <c r="A38" s="11" t="s">
        <v>26</v>
      </c>
      <c r="D38" s="11" t="s">
        <v>260</v>
      </c>
      <c r="E38" s="19" t="s">
        <v>288</v>
      </c>
      <c r="F38" s="10">
        <v>42036</v>
      </c>
      <c r="G38" s="10">
        <v>44228</v>
      </c>
      <c r="H38" s="11">
        <v>7</v>
      </c>
      <c r="I38" s="20" t="s">
        <v>259</v>
      </c>
      <c r="J38" s="11" t="s">
        <v>261</v>
      </c>
      <c r="K38" s="11" t="s">
        <v>953</v>
      </c>
      <c r="L38" s="11">
        <v>2</v>
      </c>
    </row>
    <row r="39" spans="1:12">
      <c r="A39" s="11" t="s">
        <v>27</v>
      </c>
      <c r="D39" s="11" t="s">
        <v>260</v>
      </c>
      <c r="E39" s="19" t="s">
        <v>289</v>
      </c>
      <c r="F39" s="10">
        <v>42036</v>
      </c>
      <c r="G39" s="10">
        <v>44228</v>
      </c>
      <c r="H39" s="11">
        <v>7</v>
      </c>
      <c r="I39" s="20" t="s">
        <v>259</v>
      </c>
      <c r="J39" s="11" t="s">
        <v>261</v>
      </c>
      <c r="K39" s="11" t="s">
        <v>953</v>
      </c>
      <c r="L39" s="11">
        <v>2</v>
      </c>
    </row>
    <row r="40" spans="1:12">
      <c r="A40" s="11" t="s">
        <v>28</v>
      </c>
      <c r="D40" s="11" t="s">
        <v>260</v>
      </c>
      <c r="E40" s="19" t="s">
        <v>290</v>
      </c>
      <c r="F40" s="10">
        <v>42036</v>
      </c>
      <c r="G40" s="10">
        <v>44228</v>
      </c>
      <c r="H40" s="11">
        <v>7</v>
      </c>
      <c r="I40" s="20" t="s">
        <v>259</v>
      </c>
      <c r="J40" s="11" t="s">
        <v>261</v>
      </c>
      <c r="K40" s="11" t="s">
        <v>953</v>
      </c>
      <c r="L40" s="11">
        <v>2</v>
      </c>
    </row>
    <row r="41" spans="1:12">
      <c r="A41" s="11" t="s">
        <v>29</v>
      </c>
      <c r="D41" s="11" t="s">
        <v>260</v>
      </c>
      <c r="E41" s="19" t="s">
        <v>291</v>
      </c>
      <c r="F41" s="10">
        <v>42036</v>
      </c>
      <c r="G41" s="10">
        <v>44228</v>
      </c>
      <c r="H41" s="11">
        <v>7</v>
      </c>
      <c r="I41" s="20" t="s">
        <v>259</v>
      </c>
      <c r="J41" s="11" t="s">
        <v>261</v>
      </c>
      <c r="K41" s="11" t="s">
        <v>953</v>
      </c>
      <c r="L41" s="11">
        <v>2</v>
      </c>
    </row>
    <row r="42" spans="1:12">
      <c r="A42" s="11" t="s">
        <v>30</v>
      </c>
      <c r="D42" s="11" t="s">
        <v>260</v>
      </c>
      <c r="E42" s="19" t="s">
        <v>292</v>
      </c>
      <c r="F42" s="10">
        <v>42036</v>
      </c>
      <c r="G42" s="10">
        <v>44228</v>
      </c>
      <c r="H42" s="11">
        <v>7</v>
      </c>
      <c r="I42" s="20" t="s">
        <v>259</v>
      </c>
      <c r="J42" s="11" t="s">
        <v>261</v>
      </c>
      <c r="K42" s="11" t="s">
        <v>953</v>
      </c>
      <c r="L42" s="11">
        <v>2</v>
      </c>
    </row>
    <row r="43" spans="1:12">
      <c r="A43" s="11" t="s">
        <v>31</v>
      </c>
      <c r="D43" s="11" t="s">
        <v>260</v>
      </c>
      <c r="E43" s="19" t="s">
        <v>293</v>
      </c>
      <c r="F43" s="10">
        <v>42036</v>
      </c>
      <c r="G43" s="10">
        <v>44228</v>
      </c>
      <c r="H43" s="11">
        <v>7</v>
      </c>
      <c r="I43" s="20" t="s">
        <v>259</v>
      </c>
      <c r="J43" s="11" t="s">
        <v>261</v>
      </c>
      <c r="K43" s="11" t="s">
        <v>953</v>
      </c>
      <c r="L43" s="11">
        <v>2</v>
      </c>
    </row>
    <row r="44" spans="1:12">
      <c r="A44" s="11" t="s">
        <v>32</v>
      </c>
      <c r="D44" s="11" t="s">
        <v>260</v>
      </c>
      <c r="E44" s="19" t="s">
        <v>294</v>
      </c>
      <c r="F44" s="10">
        <v>42036</v>
      </c>
      <c r="G44" s="10">
        <v>44228</v>
      </c>
      <c r="H44" s="11">
        <v>7</v>
      </c>
      <c r="I44" s="20" t="s">
        <v>259</v>
      </c>
      <c r="J44" s="11" t="s">
        <v>261</v>
      </c>
      <c r="K44" s="11" t="s">
        <v>953</v>
      </c>
      <c r="L44" s="11">
        <v>2</v>
      </c>
    </row>
    <row r="45" spans="1:12">
      <c r="A45" s="11" t="s">
        <v>33</v>
      </c>
      <c r="D45" s="11" t="s">
        <v>260</v>
      </c>
      <c r="E45" s="19" t="s">
        <v>295</v>
      </c>
      <c r="F45" s="10">
        <v>42036</v>
      </c>
      <c r="G45" s="10">
        <v>44228</v>
      </c>
      <c r="H45" s="11">
        <v>7</v>
      </c>
      <c r="I45" s="20" t="s">
        <v>259</v>
      </c>
      <c r="J45" s="11" t="s">
        <v>261</v>
      </c>
      <c r="K45" s="11" t="s">
        <v>953</v>
      </c>
      <c r="L45" s="11">
        <v>2</v>
      </c>
    </row>
    <row r="46" spans="1:12">
      <c r="A46" s="11" t="s">
        <v>34</v>
      </c>
      <c r="D46" s="11" t="s">
        <v>260</v>
      </c>
      <c r="E46" s="19" t="s">
        <v>296</v>
      </c>
      <c r="F46" s="10">
        <v>42036</v>
      </c>
      <c r="G46" s="10">
        <v>44228</v>
      </c>
      <c r="H46" s="11">
        <v>7</v>
      </c>
      <c r="I46" s="20" t="s">
        <v>259</v>
      </c>
      <c r="J46" s="11" t="s">
        <v>261</v>
      </c>
      <c r="K46" s="11" t="s">
        <v>953</v>
      </c>
      <c r="L46" s="11">
        <v>2</v>
      </c>
    </row>
    <row r="47" spans="1:12">
      <c r="A47" s="11" t="s">
        <v>35</v>
      </c>
      <c r="D47" s="11" t="s">
        <v>260</v>
      </c>
      <c r="E47" s="19" t="s">
        <v>297</v>
      </c>
      <c r="F47" s="10">
        <v>42036</v>
      </c>
      <c r="G47" s="10">
        <v>44228</v>
      </c>
      <c r="H47" s="11">
        <v>7</v>
      </c>
      <c r="I47" s="20" t="s">
        <v>259</v>
      </c>
      <c r="J47" s="11" t="s">
        <v>261</v>
      </c>
      <c r="K47" s="11" t="s">
        <v>953</v>
      </c>
      <c r="L47" s="11">
        <v>2</v>
      </c>
    </row>
    <row r="48" spans="1:12">
      <c r="A48" s="11" t="s">
        <v>36</v>
      </c>
      <c r="D48" s="11" t="s">
        <v>260</v>
      </c>
      <c r="E48" s="19" t="s">
        <v>298</v>
      </c>
      <c r="F48" s="10">
        <v>42036</v>
      </c>
      <c r="G48" s="10">
        <v>44228</v>
      </c>
      <c r="H48" s="11">
        <v>7</v>
      </c>
      <c r="I48" s="20" t="s">
        <v>259</v>
      </c>
      <c r="J48" s="11" t="s">
        <v>261</v>
      </c>
      <c r="K48" s="11" t="s">
        <v>953</v>
      </c>
      <c r="L48" s="11">
        <v>2</v>
      </c>
    </row>
    <row r="49" spans="1:12">
      <c r="A49" s="11" t="s">
        <v>37</v>
      </c>
      <c r="D49" s="11" t="s">
        <v>260</v>
      </c>
      <c r="E49" s="19" t="s">
        <v>299</v>
      </c>
      <c r="F49" s="10">
        <v>42036</v>
      </c>
      <c r="G49" s="10">
        <v>44228</v>
      </c>
      <c r="H49" s="11">
        <v>7</v>
      </c>
      <c r="I49" s="20" t="s">
        <v>259</v>
      </c>
      <c r="J49" s="11" t="s">
        <v>261</v>
      </c>
      <c r="K49" s="11" t="s">
        <v>953</v>
      </c>
      <c r="L49" s="11">
        <v>2</v>
      </c>
    </row>
    <row r="50" spans="1:12">
      <c r="A50" s="11" t="s">
        <v>38</v>
      </c>
      <c r="D50" s="11" t="s">
        <v>260</v>
      </c>
      <c r="E50" s="19" t="s">
        <v>300</v>
      </c>
      <c r="F50" s="10">
        <v>42036</v>
      </c>
      <c r="G50" s="10">
        <v>44228</v>
      </c>
      <c r="H50" s="11">
        <v>7</v>
      </c>
      <c r="I50" s="20" t="s">
        <v>259</v>
      </c>
      <c r="J50" s="11" t="s">
        <v>261</v>
      </c>
      <c r="K50" s="11" t="s">
        <v>953</v>
      </c>
      <c r="L50" s="11">
        <v>2</v>
      </c>
    </row>
    <row r="51" spans="1:12">
      <c r="A51" s="11" t="s">
        <v>39</v>
      </c>
      <c r="D51" s="11" t="s">
        <v>260</v>
      </c>
      <c r="E51" s="19" t="s">
        <v>301</v>
      </c>
      <c r="F51" s="10">
        <v>42036</v>
      </c>
      <c r="G51" s="10">
        <v>44228</v>
      </c>
      <c r="H51" s="11">
        <v>7</v>
      </c>
      <c r="I51" s="20" t="s">
        <v>259</v>
      </c>
      <c r="J51" s="11" t="s">
        <v>261</v>
      </c>
      <c r="K51" s="11" t="s">
        <v>953</v>
      </c>
      <c r="L51" s="11">
        <v>2</v>
      </c>
    </row>
    <row r="52" spans="1:12">
      <c r="A52" s="11" t="s">
        <v>40</v>
      </c>
      <c r="D52" s="11" t="s">
        <v>260</v>
      </c>
      <c r="E52" s="19" t="s">
        <v>302</v>
      </c>
      <c r="F52" s="10">
        <v>42036</v>
      </c>
      <c r="G52" s="10">
        <v>44228</v>
      </c>
      <c r="H52" s="11">
        <v>7</v>
      </c>
      <c r="I52" s="20" t="s">
        <v>259</v>
      </c>
      <c r="J52" s="11" t="s">
        <v>261</v>
      </c>
      <c r="K52" s="11" t="s">
        <v>953</v>
      </c>
      <c r="L52" s="11">
        <v>2</v>
      </c>
    </row>
    <row r="53" spans="1:12">
      <c r="A53" s="11" t="s">
        <v>41</v>
      </c>
      <c r="D53" s="11" t="s">
        <v>260</v>
      </c>
      <c r="E53" s="19" t="s">
        <v>303</v>
      </c>
      <c r="F53" s="10">
        <v>42036</v>
      </c>
      <c r="G53" s="10">
        <v>44228</v>
      </c>
      <c r="H53" s="11">
        <v>7</v>
      </c>
      <c r="I53" s="20" t="s">
        <v>259</v>
      </c>
      <c r="J53" s="11" t="s">
        <v>261</v>
      </c>
      <c r="K53" s="11" t="s">
        <v>953</v>
      </c>
      <c r="L53" s="11">
        <v>2</v>
      </c>
    </row>
    <row r="54" spans="1:12">
      <c r="A54" s="11" t="s">
        <v>42</v>
      </c>
      <c r="D54" s="11" t="s">
        <v>260</v>
      </c>
      <c r="E54" s="19" t="s">
        <v>304</v>
      </c>
      <c r="F54" s="10">
        <v>42036</v>
      </c>
      <c r="G54" s="10">
        <v>44228</v>
      </c>
      <c r="H54" s="11">
        <v>7</v>
      </c>
      <c r="I54" s="20" t="s">
        <v>259</v>
      </c>
      <c r="J54" s="11" t="s">
        <v>261</v>
      </c>
      <c r="K54" s="11" t="s">
        <v>953</v>
      </c>
      <c r="L54" s="11">
        <v>2</v>
      </c>
    </row>
    <row r="55" spans="1:12">
      <c r="A55" s="11" t="s">
        <v>43</v>
      </c>
      <c r="D55" s="11" t="s">
        <v>260</v>
      </c>
      <c r="E55" s="19" t="s">
        <v>305</v>
      </c>
      <c r="F55" s="10">
        <v>42036</v>
      </c>
      <c r="G55" s="10">
        <v>44228</v>
      </c>
      <c r="H55" s="11">
        <v>7</v>
      </c>
      <c r="I55" s="20" t="s">
        <v>259</v>
      </c>
      <c r="J55" s="11" t="s">
        <v>261</v>
      </c>
      <c r="K55" s="11" t="s">
        <v>953</v>
      </c>
      <c r="L55" s="11">
        <v>2</v>
      </c>
    </row>
    <row r="56" spans="1:12">
      <c r="A56" s="11" t="s">
        <v>44</v>
      </c>
      <c r="D56" s="11" t="s">
        <v>260</v>
      </c>
      <c r="E56" s="19" t="s">
        <v>306</v>
      </c>
      <c r="F56" s="10">
        <v>42036</v>
      </c>
      <c r="G56" s="10">
        <v>44228</v>
      </c>
      <c r="H56" s="11">
        <v>7</v>
      </c>
      <c r="I56" s="20" t="s">
        <v>259</v>
      </c>
      <c r="J56" s="11" t="s">
        <v>261</v>
      </c>
      <c r="K56" s="11" t="s">
        <v>953</v>
      </c>
      <c r="L56" s="11">
        <v>2</v>
      </c>
    </row>
    <row r="57" spans="1:12">
      <c r="A57" s="11" t="s">
        <v>45</v>
      </c>
      <c r="D57" s="11" t="s">
        <v>260</v>
      </c>
      <c r="E57" s="19" t="s">
        <v>307</v>
      </c>
      <c r="F57" s="10">
        <v>42036</v>
      </c>
      <c r="G57" s="10">
        <v>44228</v>
      </c>
      <c r="H57" s="11">
        <v>7</v>
      </c>
      <c r="I57" s="20" t="s">
        <v>259</v>
      </c>
      <c r="J57" s="11" t="s">
        <v>261</v>
      </c>
      <c r="K57" s="11" t="s">
        <v>953</v>
      </c>
      <c r="L57" s="11">
        <v>2</v>
      </c>
    </row>
    <row r="58" spans="1:12">
      <c r="A58" s="11" t="s">
        <v>46</v>
      </c>
      <c r="D58" s="11" t="s">
        <v>260</v>
      </c>
      <c r="E58" s="19" t="s">
        <v>308</v>
      </c>
      <c r="F58" s="10">
        <v>42036</v>
      </c>
      <c r="G58" s="10">
        <v>44228</v>
      </c>
      <c r="H58" s="11">
        <v>7</v>
      </c>
      <c r="I58" s="20" t="s">
        <v>259</v>
      </c>
      <c r="J58" s="11" t="s">
        <v>261</v>
      </c>
      <c r="K58" s="11" t="s">
        <v>953</v>
      </c>
      <c r="L58" s="11">
        <v>2</v>
      </c>
    </row>
    <row r="59" spans="1:12">
      <c r="A59" s="11" t="s">
        <v>47</v>
      </c>
      <c r="D59" s="11" t="s">
        <v>260</v>
      </c>
      <c r="E59" s="19" t="s">
        <v>309</v>
      </c>
      <c r="F59" s="10">
        <v>42036</v>
      </c>
      <c r="G59" s="10">
        <v>44228</v>
      </c>
      <c r="H59" s="11">
        <v>7</v>
      </c>
      <c r="I59" s="20" t="s">
        <v>259</v>
      </c>
      <c r="J59" s="11" t="s">
        <v>261</v>
      </c>
      <c r="K59" s="11" t="s">
        <v>953</v>
      </c>
      <c r="L59" s="11">
        <v>2</v>
      </c>
    </row>
    <row r="60" spans="1:12">
      <c r="A60" s="11" t="s">
        <v>48</v>
      </c>
      <c r="D60" s="11" t="s">
        <v>260</v>
      </c>
      <c r="E60" s="19" t="s">
        <v>310</v>
      </c>
      <c r="F60" s="10">
        <v>42036</v>
      </c>
      <c r="G60" s="10">
        <v>44228</v>
      </c>
      <c r="H60" s="11">
        <v>7</v>
      </c>
      <c r="I60" s="20" t="s">
        <v>259</v>
      </c>
      <c r="J60" s="11" t="s">
        <v>261</v>
      </c>
      <c r="K60" s="11" t="s">
        <v>953</v>
      </c>
      <c r="L60" s="11">
        <v>2</v>
      </c>
    </row>
    <row r="61" spans="1:12">
      <c r="A61" s="11" t="s">
        <v>49</v>
      </c>
      <c r="D61" s="11" t="s">
        <v>260</v>
      </c>
      <c r="E61" s="19" t="s">
        <v>311</v>
      </c>
      <c r="F61" s="10">
        <v>42036</v>
      </c>
      <c r="G61" s="10">
        <v>44228</v>
      </c>
      <c r="H61" s="11">
        <v>7</v>
      </c>
      <c r="I61" s="20" t="s">
        <v>259</v>
      </c>
      <c r="J61" s="11" t="s">
        <v>261</v>
      </c>
      <c r="K61" s="11" t="s">
        <v>953</v>
      </c>
      <c r="L61" s="11">
        <v>2</v>
      </c>
    </row>
    <row r="62" spans="1:12">
      <c r="A62" s="11" t="s">
        <v>50</v>
      </c>
      <c r="D62" s="11" t="s">
        <v>260</v>
      </c>
      <c r="E62" s="19" t="s">
        <v>312</v>
      </c>
      <c r="F62" s="10">
        <v>42036</v>
      </c>
      <c r="G62" s="10">
        <v>44228</v>
      </c>
      <c r="H62" s="11">
        <v>7</v>
      </c>
      <c r="I62" s="20" t="s">
        <v>259</v>
      </c>
      <c r="J62" s="11" t="s">
        <v>261</v>
      </c>
      <c r="K62" s="11" t="s">
        <v>953</v>
      </c>
      <c r="L62" s="11">
        <v>2</v>
      </c>
    </row>
    <row r="63" spans="1:12">
      <c r="A63" s="11" t="s">
        <v>51</v>
      </c>
      <c r="D63" s="11" t="s">
        <v>260</v>
      </c>
      <c r="E63" s="19" t="s">
        <v>313</v>
      </c>
      <c r="F63" s="10">
        <v>42036</v>
      </c>
      <c r="G63" s="10">
        <v>44228</v>
      </c>
      <c r="H63" s="11">
        <v>7</v>
      </c>
      <c r="I63" s="20" t="s">
        <v>259</v>
      </c>
      <c r="J63" s="11" t="s">
        <v>261</v>
      </c>
      <c r="K63" s="11" t="s">
        <v>953</v>
      </c>
      <c r="L63" s="11">
        <v>2</v>
      </c>
    </row>
    <row r="64" spans="1:12">
      <c r="A64" s="11" t="s">
        <v>52</v>
      </c>
      <c r="D64" s="11" t="s">
        <v>260</v>
      </c>
      <c r="E64" s="19" t="s">
        <v>314</v>
      </c>
      <c r="F64" s="10">
        <v>42036</v>
      </c>
      <c r="G64" s="10">
        <v>44228</v>
      </c>
      <c r="H64" s="11">
        <v>7</v>
      </c>
      <c r="I64" s="20" t="s">
        <v>259</v>
      </c>
      <c r="J64" s="11" t="s">
        <v>261</v>
      </c>
      <c r="K64" s="11" t="s">
        <v>953</v>
      </c>
      <c r="L64" s="11">
        <v>2</v>
      </c>
    </row>
    <row r="65" spans="1:12">
      <c r="A65" s="11" t="s">
        <v>53</v>
      </c>
      <c r="D65" s="11" t="s">
        <v>260</v>
      </c>
      <c r="E65" s="19" t="s">
        <v>315</v>
      </c>
      <c r="F65" s="10">
        <v>42036</v>
      </c>
      <c r="G65" s="10">
        <v>44228</v>
      </c>
      <c r="H65" s="11">
        <v>7</v>
      </c>
      <c r="I65" s="20" t="s">
        <v>259</v>
      </c>
      <c r="J65" s="11" t="s">
        <v>261</v>
      </c>
      <c r="K65" s="11" t="s">
        <v>953</v>
      </c>
      <c r="L65" s="11">
        <v>2</v>
      </c>
    </row>
    <row r="66" spans="1:12">
      <c r="A66" s="11" t="s">
        <v>54</v>
      </c>
      <c r="D66" s="11" t="s">
        <v>260</v>
      </c>
      <c r="E66" s="19" t="s">
        <v>316</v>
      </c>
      <c r="F66" s="10">
        <v>42036</v>
      </c>
      <c r="G66" s="10">
        <v>44228</v>
      </c>
      <c r="H66" s="11">
        <v>7</v>
      </c>
      <c r="I66" s="20" t="s">
        <v>259</v>
      </c>
      <c r="J66" s="11" t="s">
        <v>261</v>
      </c>
      <c r="K66" s="11" t="s">
        <v>953</v>
      </c>
      <c r="L66" s="11">
        <v>2</v>
      </c>
    </row>
    <row r="67" spans="1:12">
      <c r="A67" s="11" t="s">
        <v>55</v>
      </c>
      <c r="D67" s="11" t="s">
        <v>260</v>
      </c>
      <c r="E67" s="19" t="s">
        <v>317</v>
      </c>
      <c r="F67" s="10">
        <v>42036</v>
      </c>
      <c r="G67" s="10">
        <v>44228</v>
      </c>
      <c r="H67" s="11">
        <v>7</v>
      </c>
      <c r="I67" s="20" t="s">
        <v>259</v>
      </c>
      <c r="J67" s="11" t="s">
        <v>261</v>
      </c>
      <c r="K67" s="11" t="s">
        <v>953</v>
      </c>
      <c r="L67" s="11">
        <v>2</v>
      </c>
    </row>
    <row r="68" spans="1:12">
      <c r="A68" s="11" t="s">
        <v>56</v>
      </c>
      <c r="D68" s="11" t="s">
        <v>260</v>
      </c>
      <c r="E68" s="19" t="s">
        <v>318</v>
      </c>
      <c r="F68" s="10">
        <v>42036</v>
      </c>
      <c r="G68" s="10">
        <v>44228</v>
      </c>
      <c r="H68" s="11">
        <v>7</v>
      </c>
      <c r="I68" s="20" t="s">
        <v>259</v>
      </c>
      <c r="J68" s="11" t="s">
        <v>261</v>
      </c>
      <c r="K68" s="11" t="s">
        <v>953</v>
      </c>
      <c r="L68" s="11">
        <v>2</v>
      </c>
    </row>
    <row r="69" spans="1:12">
      <c r="A69" s="11" t="s">
        <v>57</v>
      </c>
      <c r="D69" s="11" t="s">
        <v>260</v>
      </c>
      <c r="E69" s="19" t="s">
        <v>319</v>
      </c>
      <c r="F69" s="10">
        <v>42036</v>
      </c>
      <c r="G69" s="10">
        <v>44228</v>
      </c>
      <c r="H69" s="11">
        <v>7</v>
      </c>
      <c r="I69" s="20" t="s">
        <v>259</v>
      </c>
      <c r="J69" s="11" t="s">
        <v>261</v>
      </c>
      <c r="K69" s="11" t="s">
        <v>953</v>
      </c>
      <c r="L69" s="11">
        <v>2</v>
      </c>
    </row>
    <row r="70" spans="1:12">
      <c r="A70" s="11" t="s">
        <v>58</v>
      </c>
      <c r="D70" s="11" t="s">
        <v>260</v>
      </c>
      <c r="E70" s="19" t="s">
        <v>320</v>
      </c>
      <c r="F70" s="10">
        <v>42036</v>
      </c>
      <c r="G70" s="10">
        <v>44228</v>
      </c>
      <c r="H70" s="11">
        <v>7</v>
      </c>
      <c r="I70" s="20" t="s">
        <v>259</v>
      </c>
      <c r="J70" s="11" t="s">
        <v>261</v>
      </c>
      <c r="K70" s="11" t="s">
        <v>953</v>
      </c>
      <c r="L70" s="11">
        <v>2</v>
      </c>
    </row>
    <row r="71" spans="1:12">
      <c r="A71" s="11" t="s">
        <v>59</v>
      </c>
      <c r="D71" s="11" t="s">
        <v>260</v>
      </c>
      <c r="E71" s="19" t="s">
        <v>321</v>
      </c>
      <c r="F71" s="10">
        <v>42036</v>
      </c>
      <c r="G71" s="10">
        <v>44228</v>
      </c>
      <c r="H71" s="11">
        <v>7</v>
      </c>
      <c r="I71" s="20" t="s">
        <v>259</v>
      </c>
      <c r="J71" s="11" t="s">
        <v>261</v>
      </c>
      <c r="K71" s="11" t="s">
        <v>953</v>
      </c>
      <c r="L71" s="11">
        <v>2</v>
      </c>
    </row>
    <row r="72" spans="1:12">
      <c r="A72" s="11" t="s">
        <v>60</v>
      </c>
      <c r="D72" s="11" t="s">
        <v>260</v>
      </c>
      <c r="E72" s="19" t="s">
        <v>322</v>
      </c>
      <c r="F72" s="10">
        <v>42036</v>
      </c>
      <c r="G72" s="10">
        <v>44228</v>
      </c>
      <c r="H72" s="11">
        <v>7</v>
      </c>
      <c r="I72" s="20" t="s">
        <v>259</v>
      </c>
      <c r="J72" s="11" t="s">
        <v>261</v>
      </c>
      <c r="K72" s="11" t="s">
        <v>953</v>
      </c>
      <c r="L72" s="11">
        <v>2</v>
      </c>
    </row>
    <row r="73" spans="1:12">
      <c r="A73" s="11" t="s">
        <v>61</v>
      </c>
      <c r="D73" s="11" t="s">
        <v>260</v>
      </c>
      <c r="E73" s="19" t="s">
        <v>323</v>
      </c>
      <c r="F73" s="10">
        <v>42036</v>
      </c>
      <c r="G73" s="10">
        <v>44228</v>
      </c>
      <c r="H73" s="11">
        <v>7</v>
      </c>
      <c r="I73" s="20" t="s">
        <v>259</v>
      </c>
      <c r="J73" s="11" t="s">
        <v>261</v>
      </c>
      <c r="K73" s="11" t="s">
        <v>953</v>
      </c>
      <c r="L73" s="11">
        <v>2</v>
      </c>
    </row>
    <row r="74" spans="1:12">
      <c r="A74" s="11" t="s">
        <v>62</v>
      </c>
      <c r="D74" s="11" t="s">
        <v>260</v>
      </c>
      <c r="E74" s="19" t="s">
        <v>324</v>
      </c>
      <c r="F74" s="10">
        <v>42036</v>
      </c>
      <c r="G74" s="10">
        <v>44228</v>
      </c>
      <c r="H74" s="11">
        <v>7</v>
      </c>
      <c r="I74" s="20" t="s">
        <v>259</v>
      </c>
      <c r="J74" s="11" t="s">
        <v>261</v>
      </c>
      <c r="K74" s="11" t="s">
        <v>953</v>
      </c>
      <c r="L74" s="11">
        <v>2</v>
      </c>
    </row>
    <row r="75" spans="1:12">
      <c r="A75" s="11" t="s">
        <v>63</v>
      </c>
      <c r="D75" s="11" t="s">
        <v>260</v>
      </c>
      <c r="E75" s="19" t="s">
        <v>325</v>
      </c>
      <c r="F75" s="10">
        <v>42036</v>
      </c>
      <c r="G75" s="10">
        <v>44228</v>
      </c>
      <c r="H75" s="11">
        <v>7</v>
      </c>
      <c r="I75" s="20" t="s">
        <v>259</v>
      </c>
      <c r="J75" s="11" t="s">
        <v>261</v>
      </c>
      <c r="K75" s="11" t="s">
        <v>953</v>
      </c>
      <c r="L75" s="11">
        <v>2</v>
      </c>
    </row>
    <row r="76" spans="1:12">
      <c r="A76" s="11" t="s">
        <v>64</v>
      </c>
      <c r="D76" s="11" t="s">
        <v>260</v>
      </c>
      <c r="E76" s="19" t="s">
        <v>326</v>
      </c>
      <c r="F76" s="10">
        <v>42036</v>
      </c>
      <c r="G76" s="10">
        <v>44228</v>
      </c>
      <c r="H76" s="11">
        <v>7</v>
      </c>
      <c r="I76" s="20" t="s">
        <v>259</v>
      </c>
      <c r="J76" s="11" t="s">
        <v>261</v>
      </c>
      <c r="K76" s="11" t="s">
        <v>953</v>
      </c>
      <c r="L76" s="11">
        <v>2</v>
      </c>
    </row>
    <row r="77" spans="1:12">
      <c r="A77" s="11" t="s">
        <v>65</v>
      </c>
      <c r="D77" s="11" t="s">
        <v>260</v>
      </c>
      <c r="E77" s="19" t="s">
        <v>327</v>
      </c>
      <c r="F77" s="10">
        <v>42036</v>
      </c>
      <c r="G77" s="10">
        <v>44228</v>
      </c>
      <c r="H77" s="11">
        <v>7</v>
      </c>
      <c r="I77" s="20" t="s">
        <v>259</v>
      </c>
      <c r="J77" s="11" t="s">
        <v>261</v>
      </c>
      <c r="K77" s="11" t="s">
        <v>953</v>
      </c>
      <c r="L77" s="11">
        <v>2</v>
      </c>
    </row>
    <row r="78" spans="1:12">
      <c r="A78" s="11" t="s">
        <v>66</v>
      </c>
      <c r="D78" s="11" t="s">
        <v>260</v>
      </c>
      <c r="E78" s="19" t="s">
        <v>328</v>
      </c>
      <c r="F78" s="10">
        <v>42036</v>
      </c>
      <c r="G78" s="10">
        <v>44228</v>
      </c>
      <c r="H78" s="11">
        <v>7</v>
      </c>
      <c r="I78" s="20" t="s">
        <v>259</v>
      </c>
      <c r="J78" s="11" t="s">
        <v>261</v>
      </c>
      <c r="K78" s="11" t="s">
        <v>953</v>
      </c>
      <c r="L78" s="11">
        <v>2</v>
      </c>
    </row>
    <row r="79" spans="1:12">
      <c r="A79" s="11" t="s">
        <v>67</v>
      </c>
      <c r="D79" s="11" t="s">
        <v>260</v>
      </c>
      <c r="E79" s="19" t="s">
        <v>329</v>
      </c>
      <c r="F79" s="10">
        <v>42036</v>
      </c>
      <c r="G79" s="10">
        <v>44228</v>
      </c>
      <c r="H79" s="11">
        <v>7</v>
      </c>
      <c r="I79" s="20" t="s">
        <v>259</v>
      </c>
      <c r="J79" s="11" t="s">
        <v>261</v>
      </c>
      <c r="K79" s="11" t="s">
        <v>953</v>
      </c>
      <c r="L79" s="11">
        <v>2</v>
      </c>
    </row>
    <row r="80" spans="1:12">
      <c r="A80" s="11" t="s">
        <v>68</v>
      </c>
      <c r="D80" s="11" t="s">
        <v>260</v>
      </c>
      <c r="E80" s="19" t="s">
        <v>330</v>
      </c>
      <c r="F80" s="10">
        <v>42036</v>
      </c>
      <c r="G80" s="10">
        <v>44228</v>
      </c>
      <c r="H80" s="11">
        <v>7</v>
      </c>
      <c r="I80" s="20" t="s">
        <v>259</v>
      </c>
      <c r="J80" s="11" t="s">
        <v>261</v>
      </c>
      <c r="K80" s="11" t="s">
        <v>953</v>
      </c>
      <c r="L80" s="11">
        <v>2</v>
      </c>
    </row>
    <row r="81" spans="1:12">
      <c r="A81" s="11" t="s">
        <v>69</v>
      </c>
      <c r="D81" s="11" t="s">
        <v>260</v>
      </c>
      <c r="E81" s="19" t="s">
        <v>331</v>
      </c>
      <c r="F81" s="10">
        <v>42036</v>
      </c>
      <c r="G81" s="10">
        <v>44228</v>
      </c>
      <c r="H81" s="11">
        <v>7</v>
      </c>
      <c r="I81" s="20" t="s">
        <v>259</v>
      </c>
      <c r="J81" s="11" t="s">
        <v>261</v>
      </c>
      <c r="K81" s="11" t="s">
        <v>953</v>
      </c>
      <c r="L81" s="11">
        <v>2</v>
      </c>
    </row>
    <row r="82" spans="1:12">
      <c r="A82" s="11" t="s">
        <v>70</v>
      </c>
      <c r="D82" s="11" t="s">
        <v>260</v>
      </c>
      <c r="E82" s="19" t="s">
        <v>332</v>
      </c>
      <c r="F82" s="10">
        <v>42036</v>
      </c>
      <c r="G82" s="10">
        <v>44228</v>
      </c>
      <c r="H82" s="11">
        <v>7</v>
      </c>
      <c r="I82" s="20" t="s">
        <v>259</v>
      </c>
      <c r="J82" s="11" t="s">
        <v>261</v>
      </c>
      <c r="K82" s="11" t="s">
        <v>953</v>
      </c>
      <c r="L82" s="11">
        <v>2</v>
      </c>
    </row>
    <row r="83" spans="1:12">
      <c r="A83" s="11" t="s">
        <v>71</v>
      </c>
      <c r="D83" s="11" t="s">
        <v>260</v>
      </c>
      <c r="E83" s="19" t="s">
        <v>333</v>
      </c>
      <c r="F83" s="10">
        <v>42036</v>
      </c>
      <c r="G83" s="10">
        <v>44228</v>
      </c>
      <c r="H83" s="11">
        <v>7</v>
      </c>
      <c r="I83" s="20" t="s">
        <v>259</v>
      </c>
      <c r="J83" s="11" t="s">
        <v>261</v>
      </c>
      <c r="K83" s="11" t="s">
        <v>953</v>
      </c>
      <c r="L83" s="11">
        <v>2</v>
      </c>
    </row>
    <row r="84" spans="1:12">
      <c r="A84" s="11" t="s">
        <v>72</v>
      </c>
      <c r="D84" s="11" t="s">
        <v>260</v>
      </c>
      <c r="E84" s="19" t="s">
        <v>334</v>
      </c>
      <c r="F84" s="10">
        <v>42036</v>
      </c>
      <c r="G84" s="10">
        <v>44228</v>
      </c>
      <c r="H84" s="11">
        <v>7</v>
      </c>
      <c r="I84" s="20" t="s">
        <v>259</v>
      </c>
      <c r="J84" s="11" t="s">
        <v>261</v>
      </c>
      <c r="K84" s="11" t="s">
        <v>953</v>
      </c>
      <c r="L84" s="11">
        <v>2</v>
      </c>
    </row>
    <row r="85" spans="1:12">
      <c r="A85" s="11" t="s">
        <v>73</v>
      </c>
      <c r="D85" s="11" t="s">
        <v>260</v>
      </c>
      <c r="E85" s="19" t="s">
        <v>335</v>
      </c>
      <c r="F85" s="10">
        <v>42036</v>
      </c>
      <c r="G85" s="10">
        <v>44228</v>
      </c>
      <c r="H85" s="11">
        <v>7</v>
      </c>
      <c r="I85" s="20" t="s">
        <v>259</v>
      </c>
      <c r="J85" s="11" t="s">
        <v>261</v>
      </c>
      <c r="K85" s="11" t="s">
        <v>953</v>
      </c>
      <c r="L85" s="11">
        <v>2</v>
      </c>
    </row>
    <row r="86" spans="1:12">
      <c r="A86" s="11" t="s">
        <v>74</v>
      </c>
      <c r="D86" s="11" t="s">
        <v>260</v>
      </c>
      <c r="E86" s="19" t="s">
        <v>336</v>
      </c>
      <c r="F86" s="10">
        <v>42036</v>
      </c>
      <c r="G86" s="10">
        <v>44228</v>
      </c>
      <c r="H86" s="11">
        <v>7</v>
      </c>
      <c r="I86" s="20" t="s">
        <v>259</v>
      </c>
      <c r="J86" s="11" t="s">
        <v>261</v>
      </c>
      <c r="K86" s="11" t="s">
        <v>953</v>
      </c>
      <c r="L86" s="11">
        <v>2</v>
      </c>
    </row>
    <row r="87" spans="1:12">
      <c r="A87" s="11" t="s">
        <v>75</v>
      </c>
      <c r="D87" s="11" t="s">
        <v>260</v>
      </c>
      <c r="E87" s="19" t="s">
        <v>337</v>
      </c>
      <c r="F87" s="10">
        <v>42036</v>
      </c>
      <c r="G87" s="10">
        <v>44228</v>
      </c>
      <c r="H87" s="11">
        <v>7</v>
      </c>
      <c r="I87" s="20" t="s">
        <v>259</v>
      </c>
      <c r="J87" s="11" t="s">
        <v>261</v>
      </c>
      <c r="K87" s="11" t="s">
        <v>953</v>
      </c>
      <c r="L87" s="11">
        <v>2</v>
      </c>
    </row>
    <row r="88" spans="1:12">
      <c r="A88" s="11" t="s">
        <v>76</v>
      </c>
      <c r="D88" s="11" t="s">
        <v>260</v>
      </c>
      <c r="E88" s="19" t="s">
        <v>338</v>
      </c>
      <c r="F88" s="10">
        <v>42036</v>
      </c>
      <c r="G88" s="10">
        <v>44228</v>
      </c>
      <c r="H88" s="11">
        <v>7</v>
      </c>
      <c r="I88" s="20" t="s">
        <v>259</v>
      </c>
      <c r="J88" s="11" t="s">
        <v>261</v>
      </c>
      <c r="K88" s="11" t="s">
        <v>953</v>
      </c>
      <c r="L88" s="11">
        <v>2</v>
      </c>
    </row>
    <row r="89" spans="1:12">
      <c r="A89" s="11" t="s">
        <v>77</v>
      </c>
      <c r="D89" s="11" t="s">
        <v>260</v>
      </c>
      <c r="E89" s="19" t="s">
        <v>339</v>
      </c>
      <c r="F89" s="10">
        <v>42036</v>
      </c>
      <c r="G89" s="10">
        <v>44228</v>
      </c>
      <c r="H89" s="11">
        <v>7</v>
      </c>
      <c r="I89" s="20" t="s">
        <v>259</v>
      </c>
      <c r="J89" s="11" t="s">
        <v>261</v>
      </c>
      <c r="K89" s="11" t="s">
        <v>953</v>
      </c>
      <c r="L89" s="11">
        <v>2</v>
      </c>
    </row>
    <row r="90" spans="1:12">
      <c r="A90" s="11" t="s">
        <v>78</v>
      </c>
      <c r="D90" s="11" t="s">
        <v>260</v>
      </c>
      <c r="E90" s="19" t="s">
        <v>340</v>
      </c>
      <c r="F90" s="10">
        <v>42036</v>
      </c>
      <c r="G90" s="10">
        <v>44228</v>
      </c>
      <c r="H90" s="11">
        <v>7</v>
      </c>
      <c r="I90" s="20" t="s">
        <v>259</v>
      </c>
      <c r="J90" s="11" t="s">
        <v>261</v>
      </c>
      <c r="K90" s="11" t="s">
        <v>953</v>
      </c>
      <c r="L90" s="11">
        <v>2</v>
      </c>
    </row>
    <row r="91" spans="1:12">
      <c r="A91" s="11" t="s">
        <v>79</v>
      </c>
      <c r="D91" s="11" t="s">
        <v>260</v>
      </c>
      <c r="E91" s="19" t="s">
        <v>341</v>
      </c>
      <c r="F91" s="10">
        <v>42036</v>
      </c>
      <c r="G91" s="10">
        <v>44228</v>
      </c>
      <c r="H91" s="11">
        <v>7</v>
      </c>
      <c r="I91" s="20" t="s">
        <v>259</v>
      </c>
      <c r="J91" s="11" t="s">
        <v>261</v>
      </c>
      <c r="K91" s="11" t="s">
        <v>953</v>
      </c>
      <c r="L91" s="11">
        <v>2</v>
      </c>
    </row>
    <row r="92" spans="1:12">
      <c r="A92" s="11" t="s">
        <v>80</v>
      </c>
      <c r="D92" s="11" t="s">
        <v>260</v>
      </c>
      <c r="E92" s="19" t="s">
        <v>342</v>
      </c>
      <c r="F92" s="10">
        <v>42036</v>
      </c>
      <c r="G92" s="10">
        <v>44228</v>
      </c>
      <c r="H92" s="11">
        <v>7</v>
      </c>
      <c r="I92" s="20" t="s">
        <v>259</v>
      </c>
      <c r="J92" s="11" t="s">
        <v>261</v>
      </c>
      <c r="K92" s="11" t="s">
        <v>953</v>
      </c>
      <c r="L92" s="11">
        <v>2</v>
      </c>
    </row>
    <row r="93" spans="1:12">
      <c r="A93" s="11" t="s">
        <v>81</v>
      </c>
      <c r="D93" s="11" t="s">
        <v>260</v>
      </c>
      <c r="E93" s="19" t="s">
        <v>343</v>
      </c>
      <c r="F93" s="10">
        <v>42036</v>
      </c>
      <c r="G93" s="10">
        <v>44228</v>
      </c>
      <c r="H93" s="11">
        <v>7</v>
      </c>
      <c r="I93" s="20" t="s">
        <v>259</v>
      </c>
      <c r="J93" s="11" t="s">
        <v>261</v>
      </c>
      <c r="K93" s="11" t="s">
        <v>953</v>
      </c>
      <c r="L93" s="11">
        <v>2</v>
      </c>
    </row>
    <row r="94" spans="1:12">
      <c r="A94" s="11" t="s">
        <v>82</v>
      </c>
      <c r="D94" s="11" t="s">
        <v>260</v>
      </c>
      <c r="E94" s="19" t="s">
        <v>344</v>
      </c>
      <c r="F94" s="10">
        <v>42036</v>
      </c>
      <c r="G94" s="10">
        <v>44228</v>
      </c>
      <c r="H94" s="11">
        <v>7</v>
      </c>
      <c r="I94" s="20" t="s">
        <v>259</v>
      </c>
      <c r="J94" s="11" t="s">
        <v>261</v>
      </c>
      <c r="K94" s="11" t="s">
        <v>953</v>
      </c>
      <c r="L94" s="11">
        <v>2</v>
      </c>
    </row>
    <row r="95" spans="1:12">
      <c r="A95" s="11" t="s">
        <v>83</v>
      </c>
      <c r="D95" s="11" t="s">
        <v>260</v>
      </c>
      <c r="E95" s="19" t="s">
        <v>345</v>
      </c>
      <c r="F95" s="10">
        <v>42036</v>
      </c>
      <c r="G95" s="10">
        <v>44228</v>
      </c>
      <c r="H95" s="11">
        <v>7</v>
      </c>
      <c r="I95" s="20" t="s">
        <v>259</v>
      </c>
      <c r="J95" s="11" t="s">
        <v>261</v>
      </c>
      <c r="K95" s="11" t="s">
        <v>953</v>
      </c>
      <c r="L95" s="11">
        <v>2</v>
      </c>
    </row>
    <row r="96" spans="1:12">
      <c r="A96" s="11" t="s">
        <v>84</v>
      </c>
      <c r="D96" s="11" t="s">
        <v>260</v>
      </c>
      <c r="E96" s="19" t="s">
        <v>346</v>
      </c>
      <c r="F96" s="10">
        <v>42036</v>
      </c>
      <c r="G96" s="10">
        <v>44228</v>
      </c>
      <c r="H96" s="11">
        <v>7</v>
      </c>
      <c r="I96" s="20" t="s">
        <v>259</v>
      </c>
      <c r="J96" s="11" t="s">
        <v>261</v>
      </c>
      <c r="K96" s="11" t="s">
        <v>953</v>
      </c>
      <c r="L96" s="11">
        <v>2</v>
      </c>
    </row>
    <row r="97" spans="1:12">
      <c r="A97" s="11" t="s">
        <v>85</v>
      </c>
      <c r="D97" s="11" t="s">
        <v>260</v>
      </c>
      <c r="E97" s="19" t="s">
        <v>347</v>
      </c>
      <c r="F97" s="10">
        <v>42036</v>
      </c>
      <c r="G97" s="10">
        <v>44228</v>
      </c>
      <c r="H97" s="11">
        <v>7</v>
      </c>
      <c r="I97" s="20" t="s">
        <v>259</v>
      </c>
      <c r="J97" s="11" t="s">
        <v>261</v>
      </c>
      <c r="K97" s="11" t="s">
        <v>953</v>
      </c>
      <c r="L97" s="11">
        <v>2</v>
      </c>
    </row>
    <row r="98" spans="1:12">
      <c r="A98" s="11" t="s">
        <v>86</v>
      </c>
      <c r="D98" s="11" t="s">
        <v>260</v>
      </c>
      <c r="E98" s="19" t="s">
        <v>348</v>
      </c>
      <c r="F98" s="10">
        <v>42036</v>
      </c>
      <c r="G98" s="10">
        <v>44228</v>
      </c>
      <c r="H98" s="11">
        <v>7</v>
      </c>
      <c r="I98" s="20" t="s">
        <v>259</v>
      </c>
      <c r="J98" s="11" t="s">
        <v>261</v>
      </c>
      <c r="K98" s="11" t="s">
        <v>953</v>
      </c>
      <c r="L98" s="11">
        <v>2</v>
      </c>
    </row>
    <row r="99" spans="1:12">
      <c r="A99" s="11" t="s">
        <v>87</v>
      </c>
      <c r="D99" s="11" t="s">
        <v>260</v>
      </c>
      <c r="E99" s="19" t="s">
        <v>349</v>
      </c>
      <c r="F99" s="10">
        <v>42036</v>
      </c>
      <c r="G99" s="10">
        <v>44228</v>
      </c>
      <c r="H99" s="11">
        <v>7</v>
      </c>
      <c r="I99" s="20" t="s">
        <v>259</v>
      </c>
      <c r="J99" s="11" t="s">
        <v>261</v>
      </c>
      <c r="K99" s="11" t="s">
        <v>953</v>
      </c>
      <c r="L99" s="11">
        <v>2</v>
      </c>
    </row>
    <row r="100" spans="1:12">
      <c r="A100" s="11" t="s">
        <v>88</v>
      </c>
      <c r="D100" s="11" t="s">
        <v>260</v>
      </c>
      <c r="E100" s="19" t="s">
        <v>350</v>
      </c>
      <c r="F100" s="10">
        <v>42036</v>
      </c>
      <c r="G100" s="10">
        <v>44228</v>
      </c>
      <c r="H100" s="11">
        <v>7</v>
      </c>
      <c r="I100" s="20" t="s">
        <v>259</v>
      </c>
      <c r="J100" s="11" t="s">
        <v>261</v>
      </c>
      <c r="K100" s="11" t="s">
        <v>953</v>
      </c>
      <c r="L100" s="11">
        <v>2</v>
      </c>
    </row>
    <row r="101" spans="1:12">
      <c r="A101" s="11" t="s">
        <v>89</v>
      </c>
      <c r="D101" s="11" t="s">
        <v>260</v>
      </c>
      <c r="E101" s="19" t="s">
        <v>351</v>
      </c>
      <c r="F101" s="10">
        <v>42036</v>
      </c>
      <c r="G101" s="10">
        <v>44228</v>
      </c>
      <c r="H101" s="11">
        <v>7</v>
      </c>
      <c r="I101" s="20" t="s">
        <v>259</v>
      </c>
      <c r="J101" s="11" t="s">
        <v>261</v>
      </c>
      <c r="K101" s="11" t="s">
        <v>953</v>
      </c>
      <c r="L101" s="11">
        <v>2</v>
      </c>
    </row>
    <row r="102" spans="1:12">
      <c r="A102" s="11" t="s">
        <v>90</v>
      </c>
      <c r="D102" s="11" t="s">
        <v>260</v>
      </c>
      <c r="E102" s="19" t="s">
        <v>352</v>
      </c>
      <c r="F102" s="10">
        <v>42036</v>
      </c>
      <c r="G102" s="10">
        <v>44228</v>
      </c>
      <c r="H102" s="11">
        <v>7</v>
      </c>
      <c r="I102" s="20" t="s">
        <v>259</v>
      </c>
      <c r="J102" s="11" t="s">
        <v>261</v>
      </c>
      <c r="K102" s="11" t="s">
        <v>953</v>
      </c>
      <c r="L102" s="11">
        <v>2</v>
      </c>
    </row>
    <row r="103" spans="1:12">
      <c r="A103" s="11" t="s">
        <v>91</v>
      </c>
      <c r="D103" s="11" t="s">
        <v>260</v>
      </c>
      <c r="E103" s="19" t="s">
        <v>353</v>
      </c>
      <c r="F103" s="10">
        <v>42036</v>
      </c>
      <c r="G103" s="10">
        <v>44228</v>
      </c>
      <c r="H103" s="11">
        <v>7</v>
      </c>
      <c r="I103" s="20" t="s">
        <v>259</v>
      </c>
      <c r="J103" s="11" t="s">
        <v>261</v>
      </c>
      <c r="K103" s="11" t="s">
        <v>953</v>
      </c>
      <c r="L103" s="11">
        <v>2</v>
      </c>
    </row>
    <row r="104" spans="1:12">
      <c r="A104" s="11" t="s">
        <v>92</v>
      </c>
      <c r="D104" s="11" t="s">
        <v>260</v>
      </c>
      <c r="E104" s="19" t="s">
        <v>354</v>
      </c>
      <c r="F104" s="10">
        <v>42036</v>
      </c>
      <c r="G104" s="10">
        <v>44228</v>
      </c>
      <c r="H104" s="11">
        <v>7</v>
      </c>
      <c r="I104" s="20" t="s">
        <v>259</v>
      </c>
      <c r="J104" s="11" t="s">
        <v>261</v>
      </c>
      <c r="K104" s="11" t="s">
        <v>953</v>
      </c>
      <c r="L104" s="11">
        <v>2</v>
      </c>
    </row>
    <row r="105" spans="1:12">
      <c r="A105" s="11" t="s">
        <v>93</v>
      </c>
      <c r="D105" s="11" t="s">
        <v>260</v>
      </c>
      <c r="E105" s="19" t="s">
        <v>355</v>
      </c>
      <c r="F105" s="10">
        <v>42036</v>
      </c>
      <c r="G105" s="10">
        <v>44228</v>
      </c>
      <c r="H105" s="11">
        <v>7</v>
      </c>
      <c r="I105" s="20" t="s">
        <v>259</v>
      </c>
      <c r="J105" s="11" t="s">
        <v>261</v>
      </c>
      <c r="K105" s="11" t="s">
        <v>953</v>
      </c>
      <c r="L105" s="11">
        <v>2</v>
      </c>
    </row>
    <row r="106" spans="1:12">
      <c r="A106" s="11" t="s">
        <v>94</v>
      </c>
      <c r="D106" s="11" t="s">
        <v>260</v>
      </c>
      <c r="E106" s="19" t="s">
        <v>356</v>
      </c>
      <c r="F106" s="10">
        <v>42036</v>
      </c>
      <c r="G106" s="10">
        <v>44228</v>
      </c>
      <c r="H106" s="11">
        <v>7</v>
      </c>
      <c r="I106" s="20" t="s">
        <v>259</v>
      </c>
      <c r="J106" s="11" t="s">
        <v>261</v>
      </c>
      <c r="K106" s="11" t="s">
        <v>953</v>
      </c>
      <c r="L106" s="11">
        <v>2</v>
      </c>
    </row>
    <row r="107" spans="1:12">
      <c r="A107" s="11" t="s">
        <v>95</v>
      </c>
      <c r="D107" s="11" t="s">
        <v>260</v>
      </c>
      <c r="E107" s="19" t="s">
        <v>357</v>
      </c>
      <c r="F107" s="10">
        <v>42036</v>
      </c>
      <c r="G107" s="10">
        <v>44228</v>
      </c>
      <c r="H107" s="11">
        <v>7</v>
      </c>
      <c r="I107" s="20" t="s">
        <v>259</v>
      </c>
      <c r="J107" s="11" t="s">
        <v>261</v>
      </c>
      <c r="K107" s="11" t="s">
        <v>953</v>
      </c>
      <c r="L107" s="11">
        <v>2</v>
      </c>
    </row>
    <row r="108" spans="1:12">
      <c r="A108" s="11" t="s">
        <v>96</v>
      </c>
      <c r="D108" s="11" t="s">
        <v>260</v>
      </c>
      <c r="E108" s="19" t="s">
        <v>358</v>
      </c>
      <c r="F108" s="10">
        <v>42036</v>
      </c>
      <c r="G108" s="10">
        <v>44228</v>
      </c>
      <c r="H108" s="11">
        <v>7</v>
      </c>
      <c r="I108" s="20" t="s">
        <v>259</v>
      </c>
      <c r="J108" s="11" t="s">
        <v>261</v>
      </c>
      <c r="K108" s="11" t="s">
        <v>953</v>
      </c>
      <c r="L108" s="11">
        <v>2</v>
      </c>
    </row>
    <row r="109" spans="1:12">
      <c r="A109" s="11" t="s">
        <v>97</v>
      </c>
      <c r="D109" s="11" t="s">
        <v>260</v>
      </c>
      <c r="E109" s="19" t="s">
        <v>359</v>
      </c>
      <c r="F109" s="10">
        <v>42036</v>
      </c>
      <c r="G109" s="10">
        <v>44228</v>
      </c>
      <c r="H109" s="11">
        <v>7</v>
      </c>
      <c r="I109" s="20" t="s">
        <v>259</v>
      </c>
      <c r="J109" s="11" t="s">
        <v>261</v>
      </c>
      <c r="K109" s="11" t="s">
        <v>953</v>
      </c>
      <c r="L109" s="11">
        <v>2</v>
      </c>
    </row>
    <row r="110" spans="1:12">
      <c r="A110" s="11" t="s">
        <v>98</v>
      </c>
      <c r="D110" s="11" t="s">
        <v>260</v>
      </c>
      <c r="E110" s="19" t="s">
        <v>360</v>
      </c>
      <c r="F110" s="10">
        <v>42036</v>
      </c>
      <c r="G110" s="10">
        <v>44228</v>
      </c>
      <c r="H110" s="11">
        <v>7</v>
      </c>
      <c r="I110" s="20" t="s">
        <v>259</v>
      </c>
      <c r="J110" s="11" t="s">
        <v>261</v>
      </c>
      <c r="K110" s="11" t="s">
        <v>953</v>
      </c>
      <c r="L110" s="11">
        <v>2</v>
      </c>
    </row>
    <row r="111" spans="1:12">
      <c r="A111" s="11" t="s">
        <v>99</v>
      </c>
      <c r="D111" s="11" t="s">
        <v>260</v>
      </c>
      <c r="E111" s="19" t="s">
        <v>361</v>
      </c>
      <c r="F111" s="10">
        <v>42036</v>
      </c>
      <c r="G111" s="10">
        <v>44228</v>
      </c>
      <c r="H111" s="11">
        <v>7</v>
      </c>
      <c r="I111" s="20" t="s">
        <v>259</v>
      </c>
      <c r="J111" s="11" t="s">
        <v>261</v>
      </c>
      <c r="K111" s="11" t="s">
        <v>953</v>
      </c>
      <c r="L111" s="11">
        <v>2</v>
      </c>
    </row>
    <row r="112" spans="1:12">
      <c r="A112" s="11" t="s">
        <v>100</v>
      </c>
      <c r="D112" s="11" t="s">
        <v>260</v>
      </c>
      <c r="E112" s="19" t="s">
        <v>362</v>
      </c>
      <c r="F112" s="10">
        <v>42036</v>
      </c>
      <c r="G112" s="10">
        <v>44228</v>
      </c>
      <c r="H112" s="11">
        <v>7</v>
      </c>
      <c r="I112" s="20" t="s">
        <v>259</v>
      </c>
      <c r="J112" s="11" t="s">
        <v>261</v>
      </c>
      <c r="K112" s="11" t="s">
        <v>953</v>
      </c>
      <c r="L112" s="11">
        <v>2</v>
      </c>
    </row>
    <row r="113" spans="1:12">
      <c r="A113" s="11" t="s">
        <v>101</v>
      </c>
      <c r="D113" s="11" t="s">
        <v>260</v>
      </c>
      <c r="E113" s="19" t="s">
        <v>363</v>
      </c>
      <c r="F113" s="10">
        <v>42036</v>
      </c>
      <c r="G113" s="10">
        <v>44228</v>
      </c>
      <c r="H113" s="11">
        <v>7</v>
      </c>
      <c r="I113" s="20" t="s">
        <v>259</v>
      </c>
      <c r="J113" s="11" t="s">
        <v>261</v>
      </c>
      <c r="K113" s="11" t="s">
        <v>953</v>
      </c>
      <c r="L113" s="11">
        <v>2</v>
      </c>
    </row>
    <row r="114" spans="1:12">
      <c r="A114" s="11" t="s">
        <v>102</v>
      </c>
      <c r="D114" s="11" t="s">
        <v>260</v>
      </c>
      <c r="E114" s="19" t="s">
        <v>364</v>
      </c>
      <c r="F114" s="10">
        <v>42036</v>
      </c>
      <c r="G114" s="10">
        <v>44228</v>
      </c>
      <c r="H114" s="11">
        <v>7</v>
      </c>
      <c r="I114" s="20" t="s">
        <v>259</v>
      </c>
      <c r="J114" s="11" t="s">
        <v>261</v>
      </c>
      <c r="K114" s="11" t="s">
        <v>953</v>
      </c>
      <c r="L114" s="11">
        <v>2</v>
      </c>
    </row>
    <row r="115" spans="1:12">
      <c r="A115" s="11" t="s">
        <v>103</v>
      </c>
      <c r="D115" s="11" t="s">
        <v>260</v>
      </c>
      <c r="E115" s="19" t="s">
        <v>365</v>
      </c>
      <c r="F115" s="10">
        <v>42036</v>
      </c>
      <c r="G115" s="10">
        <v>44228</v>
      </c>
      <c r="H115" s="11">
        <v>7</v>
      </c>
      <c r="I115" s="20" t="s">
        <v>259</v>
      </c>
      <c r="J115" s="11" t="s">
        <v>261</v>
      </c>
      <c r="K115" s="11" t="s">
        <v>953</v>
      </c>
      <c r="L115" s="11">
        <v>2</v>
      </c>
    </row>
    <row r="116" spans="1:12">
      <c r="A116" s="11" t="s">
        <v>104</v>
      </c>
      <c r="D116" s="11" t="s">
        <v>260</v>
      </c>
      <c r="E116" s="19" t="s">
        <v>366</v>
      </c>
      <c r="F116" s="10">
        <v>42036</v>
      </c>
      <c r="G116" s="10">
        <v>44228</v>
      </c>
      <c r="H116" s="11">
        <v>7</v>
      </c>
      <c r="I116" s="20" t="s">
        <v>259</v>
      </c>
      <c r="J116" s="11" t="s">
        <v>261</v>
      </c>
      <c r="K116" s="11" t="s">
        <v>953</v>
      </c>
      <c r="L116" s="11">
        <v>2</v>
      </c>
    </row>
    <row r="117" spans="1:12">
      <c r="A117" s="11" t="s">
        <v>105</v>
      </c>
      <c r="D117" s="11" t="s">
        <v>260</v>
      </c>
      <c r="E117" s="19" t="s">
        <v>367</v>
      </c>
      <c r="F117" s="10">
        <v>42036</v>
      </c>
      <c r="G117" s="10">
        <v>44228</v>
      </c>
      <c r="H117" s="11">
        <v>7</v>
      </c>
      <c r="I117" s="20" t="s">
        <v>259</v>
      </c>
      <c r="J117" s="11" t="s">
        <v>261</v>
      </c>
      <c r="K117" s="11" t="s">
        <v>953</v>
      </c>
      <c r="L117" s="11">
        <v>2</v>
      </c>
    </row>
    <row r="118" spans="1:12">
      <c r="A118" s="11" t="s">
        <v>106</v>
      </c>
      <c r="D118" s="11" t="s">
        <v>260</v>
      </c>
      <c r="E118" s="19" t="s">
        <v>368</v>
      </c>
      <c r="F118" s="10">
        <v>42036</v>
      </c>
      <c r="G118" s="10">
        <v>44228</v>
      </c>
      <c r="H118" s="11">
        <v>7</v>
      </c>
      <c r="I118" s="20" t="s">
        <v>259</v>
      </c>
      <c r="J118" s="11" t="s">
        <v>261</v>
      </c>
      <c r="K118" s="11" t="s">
        <v>953</v>
      </c>
      <c r="L118" s="11">
        <v>2</v>
      </c>
    </row>
    <row r="119" spans="1:12">
      <c r="A119" s="11" t="s">
        <v>107</v>
      </c>
      <c r="D119" s="11" t="s">
        <v>260</v>
      </c>
      <c r="E119" s="19" t="s">
        <v>369</v>
      </c>
      <c r="F119" s="10">
        <v>42036</v>
      </c>
      <c r="G119" s="10">
        <v>44228</v>
      </c>
      <c r="H119" s="11">
        <v>7</v>
      </c>
      <c r="I119" s="20" t="s">
        <v>259</v>
      </c>
      <c r="J119" s="11" t="s">
        <v>261</v>
      </c>
      <c r="K119" s="11" t="s">
        <v>953</v>
      </c>
      <c r="L119" s="11">
        <v>2</v>
      </c>
    </row>
    <row r="120" spans="1:12">
      <c r="A120" s="11" t="s">
        <v>108</v>
      </c>
      <c r="D120" s="11" t="s">
        <v>260</v>
      </c>
      <c r="E120" s="19" t="s">
        <v>370</v>
      </c>
      <c r="F120" s="10">
        <v>42036</v>
      </c>
      <c r="G120" s="10">
        <v>44228</v>
      </c>
      <c r="H120" s="11">
        <v>7</v>
      </c>
      <c r="I120" s="20" t="s">
        <v>259</v>
      </c>
      <c r="J120" s="11" t="s">
        <v>261</v>
      </c>
      <c r="K120" s="11" t="s">
        <v>953</v>
      </c>
      <c r="L120" s="11">
        <v>2</v>
      </c>
    </row>
    <row r="121" spans="1:12">
      <c r="A121" s="11" t="s">
        <v>109</v>
      </c>
      <c r="D121" s="11" t="s">
        <v>260</v>
      </c>
      <c r="E121" s="19" t="s">
        <v>371</v>
      </c>
      <c r="F121" s="10">
        <v>42036</v>
      </c>
      <c r="G121" s="10">
        <v>44228</v>
      </c>
      <c r="H121" s="11">
        <v>7</v>
      </c>
      <c r="I121" s="20" t="s">
        <v>259</v>
      </c>
      <c r="J121" s="11" t="s">
        <v>261</v>
      </c>
      <c r="K121" s="11" t="s">
        <v>953</v>
      </c>
      <c r="L121" s="11">
        <v>2</v>
      </c>
    </row>
    <row r="122" spans="1:12">
      <c r="A122" s="11" t="s">
        <v>110</v>
      </c>
      <c r="D122" s="11" t="s">
        <v>260</v>
      </c>
      <c r="E122" s="19" t="s">
        <v>372</v>
      </c>
      <c r="F122" s="10">
        <v>42036</v>
      </c>
      <c r="G122" s="10">
        <v>44228</v>
      </c>
      <c r="H122" s="11">
        <v>7</v>
      </c>
      <c r="I122" s="20" t="s">
        <v>259</v>
      </c>
      <c r="J122" s="11" t="s">
        <v>261</v>
      </c>
      <c r="K122" s="11" t="s">
        <v>953</v>
      </c>
      <c r="L122" s="11">
        <v>2</v>
      </c>
    </row>
    <row r="123" spans="1:12">
      <c r="A123" s="11" t="s">
        <v>111</v>
      </c>
      <c r="D123" s="11" t="s">
        <v>260</v>
      </c>
      <c r="E123" s="19" t="s">
        <v>373</v>
      </c>
      <c r="F123" s="10">
        <v>42036</v>
      </c>
      <c r="G123" s="10">
        <v>44228</v>
      </c>
      <c r="H123" s="11">
        <v>7</v>
      </c>
      <c r="I123" s="20" t="s">
        <v>259</v>
      </c>
      <c r="J123" s="11" t="s">
        <v>261</v>
      </c>
      <c r="K123" s="11" t="s">
        <v>953</v>
      </c>
      <c r="L123" s="11">
        <v>2</v>
      </c>
    </row>
    <row r="124" spans="1:12">
      <c r="A124" s="11" t="s">
        <v>112</v>
      </c>
      <c r="D124" s="11" t="s">
        <v>260</v>
      </c>
      <c r="E124" s="19" t="s">
        <v>374</v>
      </c>
      <c r="F124" s="10">
        <v>42036</v>
      </c>
      <c r="G124" s="10">
        <v>44228</v>
      </c>
      <c r="H124" s="11">
        <v>7</v>
      </c>
      <c r="I124" s="20" t="s">
        <v>259</v>
      </c>
      <c r="J124" s="11" t="s">
        <v>261</v>
      </c>
      <c r="K124" s="11" t="s">
        <v>953</v>
      </c>
      <c r="L124" s="11">
        <v>2</v>
      </c>
    </row>
    <row r="125" spans="1:12">
      <c r="A125" s="11" t="s">
        <v>113</v>
      </c>
      <c r="D125" s="11" t="s">
        <v>260</v>
      </c>
      <c r="E125" s="19" t="s">
        <v>375</v>
      </c>
      <c r="F125" s="10">
        <v>42036</v>
      </c>
      <c r="G125" s="10">
        <v>44228</v>
      </c>
      <c r="H125" s="11">
        <v>7</v>
      </c>
      <c r="I125" s="20" t="s">
        <v>259</v>
      </c>
      <c r="J125" s="11" t="s">
        <v>261</v>
      </c>
      <c r="K125" s="11" t="s">
        <v>953</v>
      </c>
      <c r="L125" s="11">
        <v>2</v>
      </c>
    </row>
    <row r="126" spans="1:12">
      <c r="A126" s="11" t="s">
        <v>114</v>
      </c>
      <c r="D126" s="11" t="s">
        <v>260</v>
      </c>
      <c r="E126" s="19" t="s">
        <v>376</v>
      </c>
      <c r="F126" s="10">
        <v>42036</v>
      </c>
      <c r="G126" s="10">
        <v>44228</v>
      </c>
      <c r="H126" s="11">
        <v>7</v>
      </c>
      <c r="I126" s="20" t="s">
        <v>259</v>
      </c>
      <c r="J126" s="11" t="s">
        <v>261</v>
      </c>
      <c r="K126" s="11" t="s">
        <v>953</v>
      </c>
      <c r="L126" s="11">
        <v>2</v>
      </c>
    </row>
    <row r="127" spans="1:12">
      <c r="A127" s="11" t="s">
        <v>115</v>
      </c>
      <c r="D127" s="11" t="s">
        <v>260</v>
      </c>
      <c r="E127" s="19" t="s">
        <v>377</v>
      </c>
      <c r="F127" s="10">
        <v>42036</v>
      </c>
      <c r="G127" s="10">
        <v>44228</v>
      </c>
      <c r="H127" s="11">
        <v>7</v>
      </c>
      <c r="I127" s="20" t="s">
        <v>259</v>
      </c>
      <c r="J127" s="11" t="s">
        <v>261</v>
      </c>
      <c r="K127" s="11" t="s">
        <v>953</v>
      </c>
      <c r="L127" s="11">
        <v>2</v>
      </c>
    </row>
    <row r="128" spans="1:12">
      <c r="A128" s="11" t="s">
        <v>116</v>
      </c>
      <c r="D128" s="11" t="s">
        <v>260</v>
      </c>
      <c r="E128" s="19" t="s">
        <v>378</v>
      </c>
      <c r="F128" s="10">
        <v>42036</v>
      </c>
      <c r="G128" s="10">
        <v>44228</v>
      </c>
      <c r="H128" s="11">
        <v>7</v>
      </c>
      <c r="I128" s="20" t="s">
        <v>259</v>
      </c>
      <c r="J128" s="11" t="s">
        <v>261</v>
      </c>
      <c r="K128" s="11" t="s">
        <v>953</v>
      </c>
      <c r="L128" s="11">
        <v>2</v>
      </c>
    </row>
    <row r="129" spans="1:12">
      <c r="A129" s="11" t="s">
        <v>117</v>
      </c>
      <c r="D129" s="11" t="s">
        <v>260</v>
      </c>
      <c r="E129" s="19" t="s">
        <v>379</v>
      </c>
      <c r="F129" s="10">
        <v>42036</v>
      </c>
      <c r="G129" s="10">
        <v>44228</v>
      </c>
      <c r="H129" s="11">
        <v>7</v>
      </c>
      <c r="I129" s="20" t="s">
        <v>259</v>
      </c>
      <c r="J129" s="11" t="s">
        <v>261</v>
      </c>
      <c r="K129" s="11" t="s">
        <v>953</v>
      </c>
      <c r="L129" s="11">
        <v>2</v>
      </c>
    </row>
    <row r="130" spans="1:12">
      <c r="A130" s="11" t="s">
        <v>118</v>
      </c>
      <c r="D130" s="11" t="s">
        <v>260</v>
      </c>
      <c r="E130" s="19" t="s">
        <v>380</v>
      </c>
      <c r="F130" s="10">
        <v>42036</v>
      </c>
      <c r="G130" s="10">
        <v>44228</v>
      </c>
      <c r="H130" s="11">
        <v>7</v>
      </c>
      <c r="I130" s="20" t="s">
        <v>259</v>
      </c>
      <c r="J130" s="11" t="s">
        <v>261</v>
      </c>
      <c r="K130" s="11" t="s">
        <v>953</v>
      </c>
      <c r="L130" s="11">
        <v>2</v>
      </c>
    </row>
    <row r="131" spans="1:12">
      <c r="A131" s="11" t="s">
        <v>119</v>
      </c>
      <c r="D131" s="11" t="s">
        <v>260</v>
      </c>
      <c r="E131" s="19" t="s">
        <v>381</v>
      </c>
      <c r="F131" s="10">
        <v>42036</v>
      </c>
      <c r="G131" s="10">
        <v>44228</v>
      </c>
      <c r="H131" s="11">
        <v>7</v>
      </c>
      <c r="I131" s="20" t="s">
        <v>259</v>
      </c>
      <c r="J131" s="11" t="s">
        <v>261</v>
      </c>
      <c r="K131" s="11" t="s">
        <v>953</v>
      </c>
      <c r="L131" s="11">
        <v>2</v>
      </c>
    </row>
    <row r="132" spans="1:12">
      <c r="A132" s="11" t="s">
        <v>120</v>
      </c>
      <c r="D132" s="11" t="s">
        <v>260</v>
      </c>
      <c r="E132" s="19" t="s">
        <v>382</v>
      </c>
      <c r="F132" s="10">
        <v>42036</v>
      </c>
      <c r="G132" s="10">
        <v>44228</v>
      </c>
      <c r="H132" s="11">
        <v>7</v>
      </c>
      <c r="I132" s="20" t="s">
        <v>259</v>
      </c>
      <c r="J132" s="11" t="s">
        <v>261</v>
      </c>
      <c r="K132" s="11" t="s">
        <v>953</v>
      </c>
      <c r="L132" s="11">
        <v>2</v>
      </c>
    </row>
    <row r="133" spans="1:12">
      <c r="A133" s="11" t="s">
        <v>121</v>
      </c>
      <c r="D133" s="11" t="s">
        <v>260</v>
      </c>
      <c r="E133" s="19" t="s">
        <v>383</v>
      </c>
      <c r="F133" s="10">
        <v>42036</v>
      </c>
      <c r="G133" s="10">
        <v>44228</v>
      </c>
      <c r="H133" s="11">
        <v>7</v>
      </c>
      <c r="I133" s="20" t="s">
        <v>259</v>
      </c>
      <c r="J133" s="11" t="s">
        <v>261</v>
      </c>
      <c r="K133" s="11" t="s">
        <v>953</v>
      </c>
      <c r="L133" s="11">
        <v>2</v>
      </c>
    </row>
    <row r="134" spans="1:12">
      <c r="A134" s="11" t="s">
        <v>122</v>
      </c>
      <c r="D134" s="11" t="s">
        <v>260</v>
      </c>
      <c r="E134" s="19" t="s">
        <v>384</v>
      </c>
      <c r="F134" s="10">
        <v>42036</v>
      </c>
      <c r="G134" s="10">
        <v>44228</v>
      </c>
      <c r="H134" s="11">
        <v>7</v>
      </c>
      <c r="I134" s="20" t="s">
        <v>259</v>
      </c>
      <c r="J134" s="11" t="s">
        <v>261</v>
      </c>
      <c r="K134" s="11" t="s">
        <v>953</v>
      </c>
      <c r="L134" s="11">
        <v>2</v>
      </c>
    </row>
    <row r="135" spans="1:12">
      <c r="A135" s="11" t="s">
        <v>123</v>
      </c>
      <c r="D135" s="11" t="s">
        <v>260</v>
      </c>
      <c r="E135" s="19" t="s">
        <v>385</v>
      </c>
      <c r="F135" s="10">
        <v>42036</v>
      </c>
      <c r="G135" s="10">
        <v>44228</v>
      </c>
      <c r="H135" s="11">
        <v>7</v>
      </c>
      <c r="I135" s="20" t="s">
        <v>259</v>
      </c>
      <c r="J135" s="11" t="s">
        <v>261</v>
      </c>
      <c r="K135" s="11" t="s">
        <v>953</v>
      </c>
      <c r="L135" s="11">
        <v>2</v>
      </c>
    </row>
    <row r="136" spans="1:12">
      <c r="A136" s="11" t="s">
        <v>124</v>
      </c>
      <c r="D136" s="11" t="s">
        <v>260</v>
      </c>
      <c r="E136" s="19" t="s">
        <v>386</v>
      </c>
      <c r="F136" s="10">
        <v>42036</v>
      </c>
      <c r="G136" s="10">
        <v>44228</v>
      </c>
      <c r="H136" s="11">
        <v>7</v>
      </c>
      <c r="I136" s="20" t="s">
        <v>259</v>
      </c>
      <c r="J136" s="11" t="s">
        <v>261</v>
      </c>
      <c r="K136" s="11" t="s">
        <v>953</v>
      </c>
      <c r="L136" s="11">
        <v>2</v>
      </c>
    </row>
    <row r="137" spans="1:12">
      <c r="A137" s="11" t="s">
        <v>125</v>
      </c>
      <c r="D137" s="11" t="s">
        <v>260</v>
      </c>
      <c r="E137" s="19" t="s">
        <v>387</v>
      </c>
      <c r="F137" s="10">
        <v>42036</v>
      </c>
      <c r="G137" s="10">
        <v>44228</v>
      </c>
      <c r="H137" s="11">
        <v>7</v>
      </c>
      <c r="I137" s="20" t="s">
        <v>259</v>
      </c>
      <c r="J137" s="11" t="s">
        <v>261</v>
      </c>
      <c r="K137" s="11" t="s">
        <v>953</v>
      </c>
      <c r="L137" s="11">
        <v>2</v>
      </c>
    </row>
    <row r="138" spans="1:12">
      <c r="A138" s="11" t="s">
        <v>126</v>
      </c>
      <c r="D138" s="11" t="s">
        <v>260</v>
      </c>
      <c r="E138" s="19" t="s">
        <v>388</v>
      </c>
      <c r="F138" s="10">
        <v>42036</v>
      </c>
      <c r="G138" s="10">
        <v>44228</v>
      </c>
      <c r="H138" s="11">
        <v>7</v>
      </c>
      <c r="I138" s="20" t="s">
        <v>259</v>
      </c>
      <c r="J138" s="11" t="s">
        <v>261</v>
      </c>
      <c r="K138" s="11" t="s">
        <v>953</v>
      </c>
      <c r="L138" s="11">
        <v>2</v>
      </c>
    </row>
    <row r="139" spans="1:12">
      <c r="A139" s="11" t="s">
        <v>127</v>
      </c>
      <c r="D139" s="11" t="s">
        <v>260</v>
      </c>
      <c r="E139" s="19" t="s">
        <v>389</v>
      </c>
      <c r="F139" s="10">
        <v>42036</v>
      </c>
      <c r="G139" s="10">
        <v>44228</v>
      </c>
      <c r="H139" s="11">
        <v>7</v>
      </c>
      <c r="I139" s="20" t="s">
        <v>259</v>
      </c>
      <c r="J139" s="11" t="s">
        <v>261</v>
      </c>
      <c r="K139" s="11" t="s">
        <v>953</v>
      </c>
      <c r="L139" s="11">
        <v>2</v>
      </c>
    </row>
    <row r="140" spans="1:12">
      <c r="A140" s="11" t="s">
        <v>128</v>
      </c>
      <c r="D140" s="11" t="s">
        <v>260</v>
      </c>
      <c r="E140" s="19" t="s">
        <v>390</v>
      </c>
      <c r="F140" s="10">
        <v>42036</v>
      </c>
      <c r="G140" s="10">
        <v>44228</v>
      </c>
      <c r="H140" s="11">
        <v>7</v>
      </c>
      <c r="I140" s="20" t="s">
        <v>259</v>
      </c>
      <c r="J140" s="11" t="s">
        <v>261</v>
      </c>
      <c r="K140" s="11" t="s">
        <v>953</v>
      </c>
      <c r="L140" s="11">
        <v>2</v>
      </c>
    </row>
    <row r="141" spans="1:12">
      <c r="A141" s="11" t="s">
        <v>129</v>
      </c>
      <c r="D141" s="11" t="s">
        <v>260</v>
      </c>
      <c r="E141" s="19" t="s">
        <v>391</v>
      </c>
      <c r="F141" s="10">
        <v>42036</v>
      </c>
      <c r="G141" s="10">
        <v>44228</v>
      </c>
      <c r="H141" s="11">
        <v>7</v>
      </c>
      <c r="I141" s="20" t="s">
        <v>259</v>
      </c>
      <c r="J141" s="11" t="s">
        <v>261</v>
      </c>
      <c r="K141" s="11" t="s">
        <v>953</v>
      </c>
      <c r="L141" s="11">
        <v>2</v>
      </c>
    </row>
    <row r="142" spans="1:12">
      <c r="A142" s="11" t="s">
        <v>130</v>
      </c>
      <c r="D142" s="11" t="s">
        <v>260</v>
      </c>
      <c r="E142" s="19" t="s">
        <v>392</v>
      </c>
      <c r="F142" s="10">
        <v>42036</v>
      </c>
      <c r="G142" s="10">
        <v>44228</v>
      </c>
      <c r="H142" s="11">
        <v>7</v>
      </c>
      <c r="I142" s="20" t="s">
        <v>259</v>
      </c>
      <c r="J142" s="11" t="s">
        <v>261</v>
      </c>
      <c r="K142" s="11" t="s">
        <v>953</v>
      </c>
      <c r="L142" s="11">
        <v>2</v>
      </c>
    </row>
    <row r="143" spans="1:12">
      <c r="A143" s="11" t="s">
        <v>131</v>
      </c>
      <c r="D143" s="11" t="s">
        <v>260</v>
      </c>
      <c r="E143" s="19" t="s">
        <v>393</v>
      </c>
      <c r="F143" s="10">
        <v>42036</v>
      </c>
      <c r="G143" s="10">
        <v>44228</v>
      </c>
      <c r="H143" s="11">
        <v>7</v>
      </c>
      <c r="I143" s="20" t="s">
        <v>259</v>
      </c>
      <c r="J143" s="11" t="s">
        <v>261</v>
      </c>
      <c r="K143" s="11" t="s">
        <v>953</v>
      </c>
      <c r="L143" s="11">
        <v>2</v>
      </c>
    </row>
    <row r="144" spans="1:12">
      <c r="A144" s="11" t="s">
        <v>132</v>
      </c>
      <c r="D144" s="11" t="s">
        <v>260</v>
      </c>
      <c r="E144" s="19" t="s">
        <v>394</v>
      </c>
      <c r="F144" s="10">
        <v>42036</v>
      </c>
      <c r="G144" s="10">
        <v>44228</v>
      </c>
      <c r="H144" s="11">
        <v>7</v>
      </c>
      <c r="I144" s="20" t="s">
        <v>259</v>
      </c>
      <c r="J144" s="11" t="s">
        <v>261</v>
      </c>
      <c r="K144" s="11" t="s">
        <v>953</v>
      </c>
      <c r="L144" s="11">
        <v>2</v>
      </c>
    </row>
    <row r="145" spans="1:12">
      <c r="A145" s="11" t="s">
        <v>133</v>
      </c>
      <c r="D145" s="11" t="s">
        <v>260</v>
      </c>
      <c r="E145" s="19" t="s">
        <v>395</v>
      </c>
      <c r="F145" s="10">
        <v>42036</v>
      </c>
      <c r="G145" s="10">
        <v>44228</v>
      </c>
      <c r="H145" s="11">
        <v>7</v>
      </c>
      <c r="I145" s="20" t="s">
        <v>259</v>
      </c>
      <c r="J145" s="11" t="s">
        <v>261</v>
      </c>
      <c r="K145" s="11" t="s">
        <v>953</v>
      </c>
      <c r="L145" s="11">
        <v>2</v>
      </c>
    </row>
    <row r="146" spans="1:12">
      <c r="A146" s="11" t="s">
        <v>134</v>
      </c>
      <c r="D146" s="11" t="s">
        <v>260</v>
      </c>
      <c r="E146" s="19" t="s">
        <v>396</v>
      </c>
      <c r="F146" s="10">
        <v>42036</v>
      </c>
      <c r="G146" s="10">
        <v>44228</v>
      </c>
      <c r="H146" s="11">
        <v>7</v>
      </c>
      <c r="I146" s="20" t="s">
        <v>259</v>
      </c>
      <c r="J146" s="11" t="s">
        <v>261</v>
      </c>
      <c r="K146" s="11" t="s">
        <v>953</v>
      </c>
      <c r="L146" s="11">
        <v>2</v>
      </c>
    </row>
    <row r="147" spans="1:12">
      <c r="A147" s="11" t="s">
        <v>135</v>
      </c>
      <c r="D147" s="11" t="s">
        <v>260</v>
      </c>
      <c r="E147" s="19" t="s">
        <v>397</v>
      </c>
      <c r="F147" s="10">
        <v>42036</v>
      </c>
      <c r="G147" s="10">
        <v>44228</v>
      </c>
      <c r="H147" s="11">
        <v>7</v>
      </c>
      <c r="I147" s="20" t="s">
        <v>259</v>
      </c>
      <c r="J147" s="11" t="s">
        <v>261</v>
      </c>
      <c r="K147" s="11" t="s">
        <v>953</v>
      </c>
      <c r="L147" s="11">
        <v>2</v>
      </c>
    </row>
    <row r="148" spans="1:12">
      <c r="A148" s="11" t="s">
        <v>136</v>
      </c>
      <c r="D148" s="11" t="s">
        <v>260</v>
      </c>
      <c r="E148" s="19" t="s">
        <v>398</v>
      </c>
      <c r="F148" s="10">
        <v>42036</v>
      </c>
      <c r="G148" s="10">
        <v>44228</v>
      </c>
      <c r="H148" s="11">
        <v>7</v>
      </c>
      <c r="I148" s="20" t="s">
        <v>259</v>
      </c>
      <c r="J148" s="11" t="s">
        <v>261</v>
      </c>
      <c r="K148" s="11" t="s">
        <v>953</v>
      </c>
      <c r="L148" s="11">
        <v>2</v>
      </c>
    </row>
    <row r="149" spans="1:12">
      <c r="A149" s="11" t="s">
        <v>137</v>
      </c>
      <c r="D149" s="11" t="s">
        <v>260</v>
      </c>
      <c r="E149" s="19" t="s">
        <v>399</v>
      </c>
      <c r="F149" s="10">
        <v>42036</v>
      </c>
      <c r="G149" s="10">
        <v>44228</v>
      </c>
      <c r="H149" s="11">
        <v>7</v>
      </c>
      <c r="I149" s="20" t="s">
        <v>259</v>
      </c>
      <c r="J149" s="11" t="s">
        <v>261</v>
      </c>
      <c r="K149" s="11" t="s">
        <v>953</v>
      </c>
      <c r="L149" s="11">
        <v>2</v>
      </c>
    </row>
    <row r="150" spans="1:12">
      <c r="A150" s="11" t="s">
        <v>138</v>
      </c>
      <c r="D150" s="11" t="s">
        <v>260</v>
      </c>
      <c r="E150" s="19" t="s">
        <v>400</v>
      </c>
      <c r="F150" s="10">
        <v>42036</v>
      </c>
      <c r="G150" s="10">
        <v>44228</v>
      </c>
      <c r="H150" s="11">
        <v>7</v>
      </c>
      <c r="I150" s="20" t="s">
        <v>259</v>
      </c>
      <c r="J150" s="11" t="s">
        <v>261</v>
      </c>
      <c r="K150" s="11" t="s">
        <v>953</v>
      </c>
      <c r="L150" s="11">
        <v>2</v>
      </c>
    </row>
    <row r="151" spans="1:12">
      <c r="A151" s="11" t="s">
        <v>139</v>
      </c>
      <c r="D151" s="11" t="s">
        <v>260</v>
      </c>
      <c r="E151" s="19" t="s">
        <v>401</v>
      </c>
      <c r="F151" s="10">
        <v>42036</v>
      </c>
      <c r="G151" s="10">
        <v>44228</v>
      </c>
      <c r="H151" s="11">
        <v>7</v>
      </c>
      <c r="I151" s="20" t="s">
        <v>259</v>
      </c>
      <c r="J151" s="11" t="s">
        <v>261</v>
      </c>
      <c r="K151" s="11" t="s">
        <v>953</v>
      </c>
      <c r="L151" s="11">
        <v>2</v>
      </c>
    </row>
    <row r="152" spans="1:12">
      <c r="A152" s="11" t="s">
        <v>140</v>
      </c>
      <c r="D152" s="11" t="s">
        <v>260</v>
      </c>
      <c r="E152" s="19" t="s">
        <v>402</v>
      </c>
      <c r="F152" s="10">
        <v>42036</v>
      </c>
      <c r="G152" s="10">
        <v>44228</v>
      </c>
      <c r="H152" s="11">
        <v>7</v>
      </c>
      <c r="I152" s="20" t="s">
        <v>259</v>
      </c>
      <c r="J152" s="11" t="s">
        <v>261</v>
      </c>
      <c r="K152" s="11" t="s">
        <v>953</v>
      </c>
      <c r="L152" s="11">
        <v>2</v>
      </c>
    </row>
    <row r="153" spans="1:12">
      <c r="A153" s="11" t="s">
        <v>141</v>
      </c>
      <c r="D153" s="11" t="s">
        <v>260</v>
      </c>
      <c r="E153" s="19" t="s">
        <v>403</v>
      </c>
      <c r="F153" s="10">
        <v>42036</v>
      </c>
      <c r="G153" s="10">
        <v>44228</v>
      </c>
      <c r="H153" s="11">
        <v>7</v>
      </c>
      <c r="I153" s="20" t="s">
        <v>259</v>
      </c>
      <c r="J153" s="11" t="s">
        <v>261</v>
      </c>
      <c r="K153" s="11" t="s">
        <v>953</v>
      </c>
      <c r="L153" s="11">
        <v>2</v>
      </c>
    </row>
    <row r="154" spans="1:12">
      <c r="A154" s="11" t="s">
        <v>142</v>
      </c>
      <c r="D154" s="11" t="s">
        <v>260</v>
      </c>
      <c r="E154" s="19" t="s">
        <v>404</v>
      </c>
      <c r="F154" s="10">
        <v>42036</v>
      </c>
      <c r="G154" s="10">
        <v>44228</v>
      </c>
      <c r="H154" s="11">
        <v>7</v>
      </c>
      <c r="I154" s="20" t="s">
        <v>259</v>
      </c>
      <c r="J154" s="11" t="s">
        <v>261</v>
      </c>
      <c r="K154" s="11" t="s">
        <v>953</v>
      </c>
      <c r="L154" s="11">
        <v>2</v>
      </c>
    </row>
    <row r="155" spans="1:12">
      <c r="A155" s="11" t="s">
        <v>143</v>
      </c>
      <c r="D155" s="11" t="s">
        <v>260</v>
      </c>
      <c r="E155" s="19" t="s">
        <v>405</v>
      </c>
      <c r="F155" s="10">
        <v>42036</v>
      </c>
      <c r="G155" s="10">
        <v>44228</v>
      </c>
      <c r="H155" s="11">
        <v>7</v>
      </c>
      <c r="I155" s="20" t="s">
        <v>259</v>
      </c>
      <c r="J155" s="11" t="s">
        <v>261</v>
      </c>
      <c r="K155" s="11" t="s">
        <v>953</v>
      </c>
      <c r="L155" s="11">
        <v>2</v>
      </c>
    </row>
    <row r="156" spans="1:12">
      <c r="A156" s="11" t="s">
        <v>144</v>
      </c>
      <c r="D156" s="11" t="s">
        <v>260</v>
      </c>
      <c r="E156" s="19" t="s">
        <v>406</v>
      </c>
      <c r="F156" s="10">
        <v>42036</v>
      </c>
      <c r="G156" s="10">
        <v>44228</v>
      </c>
      <c r="H156" s="11">
        <v>7</v>
      </c>
      <c r="I156" s="20" t="s">
        <v>259</v>
      </c>
      <c r="J156" s="11" t="s">
        <v>261</v>
      </c>
      <c r="K156" s="11" t="s">
        <v>953</v>
      </c>
      <c r="L156" s="11">
        <v>2</v>
      </c>
    </row>
    <row r="157" spans="1:12">
      <c r="A157" s="11" t="s">
        <v>145</v>
      </c>
      <c r="D157" s="11" t="s">
        <v>260</v>
      </c>
      <c r="E157" s="19" t="s">
        <v>407</v>
      </c>
      <c r="F157" s="10">
        <v>42036</v>
      </c>
      <c r="G157" s="10">
        <v>44228</v>
      </c>
      <c r="H157" s="11">
        <v>7</v>
      </c>
      <c r="I157" s="20" t="s">
        <v>259</v>
      </c>
      <c r="J157" s="11" t="s">
        <v>261</v>
      </c>
      <c r="K157" s="11" t="s">
        <v>953</v>
      </c>
      <c r="L157" s="11">
        <v>2</v>
      </c>
    </row>
    <row r="158" spans="1:12">
      <c r="A158" s="11" t="s">
        <v>146</v>
      </c>
      <c r="D158" s="11" t="s">
        <v>260</v>
      </c>
      <c r="E158" s="19" t="s">
        <v>408</v>
      </c>
      <c r="F158" s="10">
        <v>42036</v>
      </c>
      <c r="G158" s="10">
        <v>44228</v>
      </c>
      <c r="H158" s="11">
        <v>7</v>
      </c>
      <c r="I158" s="20" t="s">
        <v>259</v>
      </c>
      <c r="J158" s="11" t="s">
        <v>261</v>
      </c>
      <c r="K158" s="11" t="s">
        <v>953</v>
      </c>
      <c r="L158" s="11">
        <v>2</v>
      </c>
    </row>
    <row r="159" spans="1:12">
      <c r="A159" s="11" t="s">
        <v>147</v>
      </c>
      <c r="D159" s="11" t="s">
        <v>260</v>
      </c>
      <c r="E159" s="19" t="s">
        <v>409</v>
      </c>
      <c r="F159" s="10">
        <v>42036</v>
      </c>
      <c r="G159" s="10">
        <v>44228</v>
      </c>
      <c r="H159" s="11">
        <v>7</v>
      </c>
      <c r="I159" s="20" t="s">
        <v>259</v>
      </c>
      <c r="J159" s="11" t="s">
        <v>261</v>
      </c>
      <c r="K159" s="11" t="s">
        <v>953</v>
      </c>
      <c r="L159" s="11">
        <v>2</v>
      </c>
    </row>
    <row r="160" spans="1:12">
      <c r="A160" s="11" t="s">
        <v>148</v>
      </c>
      <c r="D160" s="11" t="s">
        <v>260</v>
      </c>
      <c r="E160" s="19" t="s">
        <v>410</v>
      </c>
      <c r="F160" s="10">
        <v>42036</v>
      </c>
      <c r="G160" s="10">
        <v>44228</v>
      </c>
      <c r="H160" s="11">
        <v>7</v>
      </c>
      <c r="I160" s="20" t="s">
        <v>259</v>
      </c>
      <c r="J160" s="11" t="s">
        <v>261</v>
      </c>
      <c r="K160" s="11" t="s">
        <v>953</v>
      </c>
      <c r="L160" s="11">
        <v>2</v>
      </c>
    </row>
    <row r="161" spans="1:12">
      <c r="A161" s="11" t="s">
        <v>149</v>
      </c>
      <c r="D161" s="11" t="s">
        <v>260</v>
      </c>
      <c r="E161" s="19" t="s">
        <v>411</v>
      </c>
      <c r="F161" s="10">
        <v>42036</v>
      </c>
      <c r="G161" s="10">
        <v>44228</v>
      </c>
      <c r="H161" s="11">
        <v>7</v>
      </c>
      <c r="I161" s="20" t="s">
        <v>259</v>
      </c>
      <c r="J161" s="11" t="s">
        <v>261</v>
      </c>
      <c r="K161" s="11" t="s">
        <v>953</v>
      </c>
      <c r="L161" s="11">
        <v>2</v>
      </c>
    </row>
    <row r="162" spans="1:12">
      <c r="A162" s="11" t="s">
        <v>150</v>
      </c>
      <c r="D162" s="11" t="s">
        <v>260</v>
      </c>
      <c r="E162" s="19" t="s">
        <v>412</v>
      </c>
      <c r="F162" s="10">
        <v>42036</v>
      </c>
      <c r="G162" s="10">
        <v>44228</v>
      </c>
      <c r="H162" s="11">
        <v>7</v>
      </c>
      <c r="I162" s="20" t="s">
        <v>259</v>
      </c>
      <c r="J162" s="11" t="s">
        <v>261</v>
      </c>
      <c r="K162" s="11" t="s">
        <v>953</v>
      </c>
      <c r="L162" s="11">
        <v>2</v>
      </c>
    </row>
    <row r="163" spans="1:12">
      <c r="A163" s="11" t="s">
        <v>151</v>
      </c>
      <c r="D163" s="11" t="s">
        <v>260</v>
      </c>
      <c r="E163" s="19" t="s">
        <v>413</v>
      </c>
      <c r="F163" s="10">
        <v>42036</v>
      </c>
      <c r="G163" s="10">
        <v>44228</v>
      </c>
      <c r="H163" s="11">
        <v>7</v>
      </c>
      <c r="I163" s="20" t="s">
        <v>259</v>
      </c>
      <c r="J163" s="11" t="s">
        <v>261</v>
      </c>
      <c r="K163" s="11" t="s">
        <v>953</v>
      </c>
      <c r="L163" s="11">
        <v>2</v>
      </c>
    </row>
    <row r="164" spans="1:12">
      <c r="A164" s="11" t="s">
        <v>152</v>
      </c>
      <c r="D164" s="11" t="s">
        <v>260</v>
      </c>
      <c r="E164" s="19" t="s">
        <v>414</v>
      </c>
      <c r="F164" s="10">
        <v>42036</v>
      </c>
      <c r="G164" s="10">
        <v>44228</v>
      </c>
      <c r="H164" s="11">
        <v>7</v>
      </c>
      <c r="I164" s="20" t="s">
        <v>259</v>
      </c>
      <c r="J164" s="11" t="s">
        <v>261</v>
      </c>
      <c r="K164" s="11" t="s">
        <v>953</v>
      </c>
      <c r="L164" s="11">
        <v>2</v>
      </c>
    </row>
    <row r="165" spans="1:12">
      <c r="A165" s="11" t="s">
        <v>153</v>
      </c>
      <c r="D165" s="11" t="s">
        <v>260</v>
      </c>
      <c r="E165" s="19" t="s">
        <v>415</v>
      </c>
      <c r="F165" s="10">
        <v>42036</v>
      </c>
      <c r="G165" s="10">
        <v>44228</v>
      </c>
      <c r="H165" s="11">
        <v>7</v>
      </c>
      <c r="I165" s="20" t="s">
        <v>259</v>
      </c>
      <c r="J165" s="11" t="s">
        <v>261</v>
      </c>
      <c r="K165" s="11" t="s">
        <v>953</v>
      </c>
      <c r="L165" s="11">
        <v>2</v>
      </c>
    </row>
    <row r="166" spans="1:12">
      <c r="A166" s="11" t="s">
        <v>154</v>
      </c>
      <c r="D166" s="11" t="s">
        <v>260</v>
      </c>
      <c r="E166" s="19" t="s">
        <v>416</v>
      </c>
      <c r="F166" s="10">
        <v>42036</v>
      </c>
      <c r="G166" s="10">
        <v>44228</v>
      </c>
      <c r="H166" s="11">
        <v>7</v>
      </c>
      <c r="I166" s="20" t="s">
        <v>259</v>
      </c>
      <c r="J166" s="11" t="s">
        <v>261</v>
      </c>
      <c r="K166" s="11" t="s">
        <v>953</v>
      </c>
      <c r="L166" s="11">
        <v>2</v>
      </c>
    </row>
    <row r="167" spans="1:12">
      <c r="A167" s="11" t="s">
        <v>155</v>
      </c>
      <c r="D167" s="11" t="s">
        <v>260</v>
      </c>
      <c r="E167" s="19" t="s">
        <v>417</v>
      </c>
      <c r="F167" s="10">
        <v>42036</v>
      </c>
      <c r="G167" s="10">
        <v>44228</v>
      </c>
      <c r="H167" s="11">
        <v>7</v>
      </c>
      <c r="I167" s="20" t="s">
        <v>259</v>
      </c>
      <c r="J167" s="11" t="s">
        <v>261</v>
      </c>
      <c r="K167" s="11" t="s">
        <v>953</v>
      </c>
      <c r="L167" s="11">
        <v>2</v>
      </c>
    </row>
    <row r="168" spans="1:12">
      <c r="A168" s="11" t="s">
        <v>156</v>
      </c>
      <c r="D168" s="11" t="s">
        <v>260</v>
      </c>
      <c r="E168" s="19" t="s">
        <v>418</v>
      </c>
      <c r="F168" s="10">
        <v>42036</v>
      </c>
      <c r="G168" s="10">
        <v>44228</v>
      </c>
      <c r="H168" s="11">
        <v>7</v>
      </c>
      <c r="I168" s="20" t="s">
        <v>259</v>
      </c>
      <c r="J168" s="11" t="s">
        <v>261</v>
      </c>
      <c r="K168" s="11" t="s">
        <v>953</v>
      </c>
      <c r="L168" s="11">
        <v>2</v>
      </c>
    </row>
    <row r="169" spans="1:12">
      <c r="A169" s="11" t="s">
        <v>157</v>
      </c>
      <c r="D169" s="11" t="s">
        <v>260</v>
      </c>
      <c r="E169" s="19" t="s">
        <v>419</v>
      </c>
      <c r="F169" s="10">
        <v>42036</v>
      </c>
      <c r="G169" s="10">
        <v>44228</v>
      </c>
      <c r="H169" s="11">
        <v>7</v>
      </c>
      <c r="I169" s="20" t="s">
        <v>259</v>
      </c>
      <c r="J169" s="11" t="s">
        <v>261</v>
      </c>
      <c r="K169" s="11" t="s">
        <v>953</v>
      </c>
      <c r="L169" s="11">
        <v>2</v>
      </c>
    </row>
    <row r="170" spans="1:12">
      <c r="A170" s="11" t="s">
        <v>158</v>
      </c>
      <c r="D170" s="11" t="s">
        <v>260</v>
      </c>
      <c r="E170" s="19" t="s">
        <v>420</v>
      </c>
      <c r="F170" s="10">
        <v>42036</v>
      </c>
      <c r="G170" s="10">
        <v>44228</v>
      </c>
      <c r="H170" s="11">
        <v>7</v>
      </c>
      <c r="I170" s="20" t="s">
        <v>259</v>
      </c>
      <c r="J170" s="11" t="s">
        <v>261</v>
      </c>
      <c r="K170" s="11" t="s">
        <v>953</v>
      </c>
      <c r="L170" s="11">
        <v>2</v>
      </c>
    </row>
    <row r="171" spans="1:12">
      <c r="A171" s="11" t="s">
        <v>159</v>
      </c>
      <c r="D171" s="11" t="s">
        <v>260</v>
      </c>
      <c r="E171" s="19" t="s">
        <v>421</v>
      </c>
      <c r="F171" s="10">
        <v>42036</v>
      </c>
      <c r="G171" s="10">
        <v>44228</v>
      </c>
      <c r="H171" s="11">
        <v>7</v>
      </c>
      <c r="I171" s="20" t="s">
        <v>259</v>
      </c>
      <c r="J171" s="11" t="s">
        <v>261</v>
      </c>
      <c r="K171" s="11" t="s">
        <v>953</v>
      </c>
      <c r="L171" s="11">
        <v>2</v>
      </c>
    </row>
    <row r="172" spans="1:12">
      <c r="A172" s="11" t="s">
        <v>160</v>
      </c>
      <c r="D172" s="11" t="s">
        <v>260</v>
      </c>
      <c r="E172" s="19" t="s">
        <v>422</v>
      </c>
      <c r="F172" s="10">
        <v>42036</v>
      </c>
      <c r="G172" s="10">
        <v>44228</v>
      </c>
      <c r="H172" s="11">
        <v>7</v>
      </c>
      <c r="I172" s="20" t="s">
        <v>259</v>
      </c>
      <c r="J172" s="11" t="s">
        <v>261</v>
      </c>
      <c r="K172" s="11" t="s">
        <v>953</v>
      </c>
      <c r="L172" s="11">
        <v>2</v>
      </c>
    </row>
    <row r="173" spans="1:12">
      <c r="A173" s="11" t="s">
        <v>161</v>
      </c>
      <c r="D173" s="11" t="s">
        <v>260</v>
      </c>
      <c r="E173" s="19" t="s">
        <v>423</v>
      </c>
      <c r="F173" s="10">
        <v>42036</v>
      </c>
      <c r="G173" s="10">
        <v>44228</v>
      </c>
      <c r="H173" s="11">
        <v>7</v>
      </c>
      <c r="I173" s="20" t="s">
        <v>259</v>
      </c>
      <c r="J173" s="11" t="s">
        <v>261</v>
      </c>
      <c r="K173" s="11" t="s">
        <v>953</v>
      </c>
      <c r="L173" s="11">
        <v>2</v>
      </c>
    </row>
    <row r="174" spans="1:12">
      <c r="A174" s="11" t="s">
        <v>162</v>
      </c>
      <c r="D174" s="11" t="s">
        <v>260</v>
      </c>
      <c r="E174" s="19" t="s">
        <v>424</v>
      </c>
      <c r="F174" s="10">
        <v>42036</v>
      </c>
      <c r="G174" s="10">
        <v>44228</v>
      </c>
      <c r="H174" s="11">
        <v>7</v>
      </c>
      <c r="I174" s="20" t="s">
        <v>259</v>
      </c>
      <c r="J174" s="11" t="s">
        <v>261</v>
      </c>
      <c r="K174" s="11" t="s">
        <v>953</v>
      </c>
      <c r="L174" s="11">
        <v>2</v>
      </c>
    </row>
    <row r="175" spans="1:12">
      <c r="A175" s="11" t="s">
        <v>163</v>
      </c>
      <c r="D175" s="11" t="s">
        <v>260</v>
      </c>
      <c r="E175" s="19" t="s">
        <v>425</v>
      </c>
      <c r="F175" s="10">
        <v>42036</v>
      </c>
      <c r="G175" s="10">
        <v>44228</v>
      </c>
      <c r="H175" s="11">
        <v>7</v>
      </c>
      <c r="I175" s="20" t="s">
        <v>259</v>
      </c>
      <c r="J175" s="11" t="s">
        <v>261</v>
      </c>
      <c r="K175" s="11" t="s">
        <v>953</v>
      </c>
      <c r="L175" s="11">
        <v>2</v>
      </c>
    </row>
    <row r="176" spans="1:12">
      <c r="A176" s="11" t="s">
        <v>164</v>
      </c>
      <c r="D176" s="11" t="s">
        <v>260</v>
      </c>
      <c r="E176" s="19" t="s">
        <v>426</v>
      </c>
      <c r="F176" s="10">
        <v>42036</v>
      </c>
      <c r="G176" s="10">
        <v>44228</v>
      </c>
      <c r="H176" s="11">
        <v>7</v>
      </c>
      <c r="I176" s="20" t="s">
        <v>259</v>
      </c>
      <c r="J176" s="11" t="s">
        <v>261</v>
      </c>
      <c r="K176" s="11" t="s">
        <v>953</v>
      </c>
      <c r="L176" s="11">
        <v>2</v>
      </c>
    </row>
    <row r="177" spans="1:12">
      <c r="A177" s="11" t="s">
        <v>165</v>
      </c>
      <c r="D177" s="11" t="s">
        <v>260</v>
      </c>
      <c r="E177" s="19" t="s">
        <v>427</v>
      </c>
      <c r="F177" s="10">
        <v>42036</v>
      </c>
      <c r="G177" s="10">
        <v>44228</v>
      </c>
      <c r="H177" s="11">
        <v>7</v>
      </c>
      <c r="I177" s="20" t="s">
        <v>259</v>
      </c>
      <c r="J177" s="11" t="s">
        <v>261</v>
      </c>
      <c r="K177" s="11" t="s">
        <v>953</v>
      </c>
      <c r="L177" s="11">
        <v>2</v>
      </c>
    </row>
    <row r="178" spans="1:12">
      <c r="A178" s="11" t="s">
        <v>166</v>
      </c>
      <c r="D178" s="11" t="s">
        <v>260</v>
      </c>
      <c r="E178" s="19" t="s">
        <v>428</v>
      </c>
      <c r="F178" s="10">
        <v>42036</v>
      </c>
      <c r="G178" s="10">
        <v>44228</v>
      </c>
      <c r="H178" s="11">
        <v>7</v>
      </c>
      <c r="I178" s="20" t="s">
        <v>259</v>
      </c>
      <c r="J178" s="11" t="s">
        <v>261</v>
      </c>
      <c r="K178" s="11" t="s">
        <v>953</v>
      </c>
      <c r="L178" s="11">
        <v>2</v>
      </c>
    </row>
    <row r="179" spans="1:12">
      <c r="A179" s="11" t="s">
        <v>167</v>
      </c>
      <c r="D179" s="11" t="s">
        <v>260</v>
      </c>
      <c r="E179" s="19" t="s">
        <v>429</v>
      </c>
      <c r="F179" s="10">
        <v>42036</v>
      </c>
      <c r="G179" s="10">
        <v>44228</v>
      </c>
      <c r="H179" s="11">
        <v>7</v>
      </c>
      <c r="I179" s="20" t="s">
        <v>259</v>
      </c>
      <c r="J179" s="11" t="s">
        <v>261</v>
      </c>
      <c r="K179" s="11" t="s">
        <v>953</v>
      </c>
      <c r="L179" s="11">
        <v>2</v>
      </c>
    </row>
    <row r="180" spans="1:12">
      <c r="A180" s="11" t="s">
        <v>168</v>
      </c>
      <c r="D180" s="11" t="s">
        <v>260</v>
      </c>
      <c r="E180" s="19" t="s">
        <v>430</v>
      </c>
      <c r="F180" s="10">
        <v>42036</v>
      </c>
      <c r="G180" s="10">
        <v>44228</v>
      </c>
      <c r="H180" s="11">
        <v>7</v>
      </c>
      <c r="I180" s="20" t="s">
        <v>259</v>
      </c>
      <c r="J180" s="11" t="s">
        <v>261</v>
      </c>
      <c r="K180" s="11" t="s">
        <v>953</v>
      </c>
      <c r="L180" s="11">
        <v>2</v>
      </c>
    </row>
    <row r="181" spans="1:12">
      <c r="A181" s="11" t="s">
        <v>169</v>
      </c>
      <c r="D181" s="11" t="s">
        <v>260</v>
      </c>
      <c r="E181" s="19" t="s">
        <v>431</v>
      </c>
      <c r="F181" s="10">
        <v>42036</v>
      </c>
      <c r="G181" s="10">
        <v>44228</v>
      </c>
      <c r="H181" s="11">
        <v>7</v>
      </c>
      <c r="I181" s="20" t="s">
        <v>259</v>
      </c>
      <c r="J181" s="11" t="s">
        <v>261</v>
      </c>
      <c r="K181" s="11" t="s">
        <v>953</v>
      </c>
      <c r="L181" s="11">
        <v>2</v>
      </c>
    </row>
    <row r="182" spans="1:12">
      <c r="A182" s="11" t="s">
        <v>170</v>
      </c>
      <c r="D182" s="11" t="s">
        <v>260</v>
      </c>
      <c r="E182" s="19" t="s">
        <v>432</v>
      </c>
      <c r="F182" s="10">
        <v>42036</v>
      </c>
      <c r="G182" s="10">
        <v>44228</v>
      </c>
      <c r="H182" s="11">
        <v>7</v>
      </c>
      <c r="I182" s="20" t="s">
        <v>259</v>
      </c>
      <c r="J182" s="11" t="s">
        <v>261</v>
      </c>
      <c r="K182" s="11" t="s">
        <v>953</v>
      </c>
      <c r="L182" s="11">
        <v>2</v>
      </c>
    </row>
    <row r="183" spans="1:12">
      <c r="A183" s="11" t="s">
        <v>171</v>
      </c>
      <c r="D183" s="11" t="s">
        <v>260</v>
      </c>
      <c r="E183" s="19" t="s">
        <v>433</v>
      </c>
      <c r="F183" s="10">
        <v>42036</v>
      </c>
      <c r="G183" s="10">
        <v>44228</v>
      </c>
      <c r="H183" s="11">
        <v>7</v>
      </c>
      <c r="I183" s="20" t="s">
        <v>259</v>
      </c>
      <c r="J183" s="11" t="s">
        <v>261</v>
      </c>
      <c r="K183" s="11" t="s">
        <v>953</v>
      </c>
      <c r="L183" s="11">
        <v>2</v>
      </c>
    </row>
    <row r="184" spans="1:12">
      <c r="A184" s="11" t="s">
        <v>172</v>
      </c>
      <c r="D184" s="11" t="s">
        <v>260</v>
      </c>
      <c r="E184" s="19" t="s">
        <v>434</v>
      </c>
      <c r="F184" s="10">
        <v>42036</v>
      </c>
      <c r="G184" s="10">
        <v>44228</v>
      </c>
      <c r="H184" s="11">
        <v>7</v>
      </c>
      <c r="I184" s="20" t="s">
        <v>259</v>
      </c>
      <c r="J184" s="11" t="s">
        <v>261</v>
      </c>
      <c r="K184" s="11" t="s">
        <v>953</v>
      </c>
      <c r="L184" s="11">
        <v>2</v>
      </c>
    </row>
    <row r="185" spans="1:12">
      <c r="A185" s="11" t="s">
        <v>173</v>
      </c>
      <c r="D185" s="11" t="s">
        <v>260</v>
      </c>
      <c r="E185" s="19" t="s">
        <v>435</v>
      </c>
      <c r="F185" s="10">
        <v>42036</v>
      </c>
      <c r="G185" s="10">
        <v>44228</v>
      </c>
      <c r="H185" s="11">
        <v>7</v>
      </c>
      <c r="I185" s="20" t="s">
        <v>259</v>
      </c>
      <c r="J185" s="11" t="s">
        <v>261</v>
      </c>
      <c r="K185" s="11" t="s">
        <v>953</v>
      </c>
      <c r="L185" s="11">
        <v>2</v>
      </c>
    </row>
    <row r="186" spans="1:12">
      <c r="A186" s="11" t="s">
        <v>174</v>
      </c>
      <c r="D186" s="11" t="s">
        <v>260</v>
      </c>
      <c r="E186" s="19" t="s">
        <v>436</v>
      </c>
      <c r="F186" s="10">
        <v>42036</v>
      </c>
      <c r="G186" s="10">
        <v>44228</v>
      </c>
      <c r="H186" s="11">
        <v>7</v>
      </c>
      <c r="I186" s="20" t="s">
        <v>259</v>
      </c>
      <c r="J186" s="11" t="s">
        <v>261</v>
      </c>
      <c r="K186" s="11" t="s">
        <v>953</v>
      </c>
      <c r="L186" s="11">
        <v>2</v>
      </c>
    </row>
    <row r="187" spans="1:12">
      <c r="A187" s="11" t="s">
        <v>175</v>
      </c>
      <c r="D187" s="11" t="s">
        <v>260</v>
      </c>
      <c r="E187" s="19" t="s">
        <v>437</v>
      </c>
      <c r="F187" s="10">
        <v>42036</v>
      </c>
      <c r="G187" s="10">
        <v>44228</v>
      </c>
      <c r="H187" s="11">
        <v>7</v>
      </c>
      <c r="I187" s="20" t="s">
        <v>259</v>
      </c>
      <c r="J187" s="11" t="s">
        <v>261</v>
      </c>
      <c r="K187" s="11" t="s">
        <v>953</v>
      </c>
      <c r="L187" s="11">
        <v>2</v>
      </c>
    </row>
    <row r="188" spans="1:12">
      <c r="A188" s="11" t="s">
        <v>176</v>
      </c>
      <c r="D188" s="11" t="s">
        <v>260</v>
      </c>
      <c r="E188" s="19" t="s">
        <v>438</v>
      </c>
      <c r="F188" s="10">
        <v>42036</v>
      </c>
      <c r="G188" s="10">
        <v>44228</v>
      </c>
      <c r="H188" s="11">
        <v>7</v>
      </c>
      <c r="I188" s="20" t="s">
        <v>259</v>
      </c>
      <c r="J188" s="11" t="s">
        <v>261</v>
      </c>
      <c r="K188" s="11" t="s">
        <v>953</v>
      </c>
      <c r="L188" s="11">
        <v>2</v>
      </c>
    </row>
    <row r="189" spans="1:12">
      <c r="A189" s="11" t="s">
        <v>177</v>
      </c>
      <c r="D189" s="11" t="s">
        <v>260</v>
      </c>
      <c r="E189" s="19" t="s">
        <v>439</v>
      </c>
      <c r="F189" s="10">
        <v>42036</v>
      </c>
      <c r="G189" s="10">
        <v>44228</v>
      </c>
      <c r="H189" s="11">
        <v>7</v>
      </c>
      <c r="I189" s="20" t="s">
        <v>259</v>
      </c>
      <c r="J189" s="11" t="s">
        <v>261</v>
      </c>
      <c r="K189" s="11" t="s">
        <v>953</v>
      </c>
      <c r="L189" s="11">
        <v>2</v>
      </c>
    </row>
    <row r="190" spans="1:12">
      <c r="A190" s="11" t="s">
        <v>178</v>
      </c>
      <c r="D190" s="11" t="s">
        <v>260</v>
      </c>
      <c r="E190" s="19" t="s">
        <v>440</v>
      </c>
      <c r="F190" s="10">
        <v>42036</v>
      </c>
      <c r="G190" s="10">
        <v>44228</v>
      </c>
      <c r="H190" s="11">
        <v>7</v>
      </c>
      <c r="I190" s="20" t="s">
        <v>259</v>
      </c>
      <c r="J190" s="11" t="s">
        <v>261</v>
      </c>
      <c r="K190" s="11" t="s">
        <v>953</v>
      </c>
      <c r="L190" s="11">
        <v>2</v>
      </c>
    </row>
    <row r="191" spans="1:12">
      <c r="A191" s="11" t="s">
        <v>179</v>
      </c>
      <c r="D191" s="11" t="s">
        <v>260</v>
      </c>
      <c r="E191" s="19" t="s">
        <v>441</v>
      </c>
      <c r="F191" s="10">
        <v>42036</v>
      </c>
      <c r="G191" s="10">
        <v>44228</v>
      </c>
      <c r="H191" s="11">
        <v>7</v>
      </c>
      <c r="I191" s="20" t="s">
        <v>259</v>
      </c>
      <c r="J191" s="11" t="s">
        <v>261</v>
      </c>
      <c r="K191" s="11" t="s">
        <v>953</v>
      </c>
      <c r="L191" s="11">
        <v>2</v>
      </c>
    </row>
    <row r="192" spans="1:12">
      <c r="A192" s="11" t="s">
        <v>180</v>
      </c>
      <c r="D192" s="11" t="s">
        <v>260</v>
      </c>
      <c r="E192" s="19" t="s">
        <v>442</v>
      </c>
      <c r="F192" s="10">
        <v>42036</v>
      </c>
      <c r="G192" s="10">
        <v>44228</v>
      </c>
      <c r="H192" s="11">
        <v>7</v>
      </c>
      <c r="I192" s="20" t="s">
        <v>259</v>
      </c>
      <c r="J192" s="11" t="s">
        <v>261</v>
      </c>
      <c r="K192" s="11" t="s">
        <v>953</v>
      </c>
      <c r="L192" s="11">
        <v>2</v>
      </c>
    </row>
    <row r="193" spans="1:12">
      <c r="A193" s="11" t="s">
        <v>181</v>
      </c>
      <c r="D193" s="11" t="s">
        <v>260</v>
      </c>
      <c r="E193" s="19" t="s">
        <v>443</v>
      </c>
      <c r="F193" s="10">
        <v>42036</v>
      </c>
      <c r="G193" s="10">
        <v>44228</v>
      </c>
      <c r="H193" s="11">
        <v>7</v>
      </c>
      <c r="I193" s="20" t="s">
        <v>259</v>
      </c>
      <c r="J193" s="11" t="s">
        <v>261</v>
      </c>
      <c r="K193" s="11" t="s">
        <v>953</v>
      </c>
      <c r="L193" s="11">
        <v>2</v>
      </c>
    </row>
    <row r="194" spans="1:12">
      <c r="A194" s="11" t="s">
        <v>182</v>
      </c>
      <c r="D194" s="11" t="s">
        <v>260</v>
      </c>
      <c r="E194" s="19" t="s">
        <v>444</v>
      </c>
      <c r="F194" s="10">
        <v>42036</v>
      </c>
      <c r="G194" s="10">
        <v>44228</v>
      </c>
      <c r="H194" s="11">
        <v>7</v>
      </c>
      <c r="I194" s="20" t="s">
        <v>259</v>
      </c>
      <c r="J194" s="11" t="s">
        <v>261</v>
      </c>
      <c r="K194" s="11" t="s">
        <v>953</v>
      </c>
      <c r="L194" s="11">
        <v>2</v>
      </c>
    </row>
    <row r="195" spans="1:12">
      <c r="A195" s="11" t="s">
        <v>183</v>
      </c>
      <c r="D195" s="11" t="s">
        <v>260</v>
      </c>
      <c r="E195" s="19" t="s">
        <v>445</v>
      </c>
      <c r="F195" s="10">
        <v>42036</v>
      </c>
      <c r="G195" s="10">
        <v>44228</v>
      </c>
      <c r="H195" s="11">
        <v>7</v>
      </c>
      <c r="I195" s="20" t="s">
        <v>259</v>
      </c>
      <c r="J195" s="11" t="s">
        <v>261</v>
      </c>
      <c r="K195" s="11" t="s">
        <v>953</v>
      </c>
      <c r="L195" s="11">
        <v>2</v>
      </c>
    </row>
    <row r="196" spans="1:12">
      <c r="A196" s="11" t="s">
        <v>184</v>
      </c>
      <c r="D196" s="11" t="s">
        <v>260</v>
      </c>
      <c r="E196" s="19" t="s">
        <v>446</v>
      </c>
      <c r="F196" s="10">
        <v>42036</v>
      </c>
      <c r="G196" s="10">
        <v>44228</v>
      </c>
      <c r="H196" s="11">
        <v>7</v>
      </c>
      <c r="I196" s="20" t="s">
        <v>259</v>
      </c>
      <c r="J196" s="11" t="s">
        <v>261</v>
      </c>
      <c r="K196" s="11" t="s">
        <v>953</v>
      </c>
      <c r="L196" s="11">
        <v>2</v>
      </c>
    </row>
    <row r="197" spans="1:12">
      <c r="A197" s="11" t="s">
        <v>185</v>
      </c>
      <c r="D197" s="11" t="s">
        <v>260</v>
      </c>
      <c r="E197" s="19" t="s">
        <v>447</v>
      </c>
      <c r="F197" s="10">
        <v>42036</v>
      </c>
      <c r="G197" s="10">
        <v>44228</v>
      </c>
      <c r="H197" s="11">
        <v>7</v>
      </c>
      <c r="I197" s="20" t="s">
        <v>259</v>
      </c>
      <c r="J197" s="11" t="s">
        <v>261</v>
      </c>
      <c r="K197" s="11" t="s">
        <v>953</v>
      </c>
      <c r="L197" s="11">
        <v>2</v>
      </c>
    </row>
    <row r="198" spans="1:12">
      <c r="A198" s="11" t="s">
        <v>186</v>
      </c>
      <c r="D198" s="11" t="s">
        <v>260</v>
      </c>
      <c r="E198" s="19" t="s">
        <v>448</v>
      </c>
      <c r="F198" s="10">
        <v>42036</v>
      </c>
      <c r="G198" s="10">
        <v>44228</v>
      </c>
      <c r="H198" s="11">
        <v>7</v>
      </c>
      <c r="I198" s="20" t="s">
        <v>259</v>
      </c>
      <c r="J198" s="11" t="s">
        <v>261</v>
      </c>
      <c r="K198" s="11" t="s">
        <v>953</v>
      </c>
      <c r="L198" s="11">
        <v>2</v>
      </c>
    </row>
    <row r="199" spans="1:12">
      <c r="A199" s="11" t="s">
        <v>187</v>
      </c>
      <c r="D199" s="11" t="s">
        <v>260</v>
      </c>
      <c r="E199" s="19" t="s">
        <v>449</v>
      </c>
      <c r="F199" s="10">
        <v>42036</v>
      </c>
      <c r="G199" s="10">
        <v>44228</v>
      </c>
      <c r="H199" s="11">
        <v>7</v>
      </c>
      <c r="I199" s="20" t="s">
        <v>259</v>
      </c>
      <c r="J199" s="11" t="s">
        <v>261</v>
      </c>
      <c r="K199" s="11" t="s">
        <v>953</v>
      </c>
      <c r="L199" s="11">
        <v>2</v>
      </c>
    </row>
    <row r="200" spans="1:12">
      <c r="A200" s="11" t="s">
        <v>188</v>
      </c>
      <c r="D200" s="11" t="s">
        <v>260</v>
      </c>
      <c r="E200" s="19" t="s">
        <v>450</v>
      </c>
      <c r="F200" s="10">
        <v>42036</v>
      </c>
      <c r="G200" s="10">
        <v>44228</v>
      </c>
      <c r="H200" s="11">
        <v>7</v>
      </c>
      <c r="I200" s="20" t="s">
        <v>259</v>
      </c>
      <c r="J200" s="11" t="s">
        <v>261</v>
      </c>
      <c r="K200" s="11" t="s">
        <v>953</v>
      </c>
      <c r="L200" s="11">
        <v>2</v>
      </c>
    </row>
    <row r="201" spans="1:12">
      <c r="A201" s="11" t="s">
        <v>189</v>
      </c>
      <c r="D201" s="11" t="s">
        <v>260</v>
      </c>
      <c r="E201" s="19" t="s">
        <v>451</v>
      </c>
      <c r="F201" s="10">
        <v>42036</v>
      </c>
      <c r="G201" s="10">
        <v>44228</v>
      </c>
      <c r="H201" s="11">
        <v>7</v>
      </c>
      <c r="I201" s="20" t="s">
        <v>259</v>
      </c>
      <c r="J201" s="11" t="s">
        <v>261</v>
      </c>
      <c r="K201" s="11" t="s">
        <v>953</v>
      </c>
      <c r="L201" s="11">
        <v>2</v>
      </c>
    </row>
    <row r="202" spans="1:12">
      <c r="A202" s="11" t="s">
        <v>190</v>
      </c>
      <c r="D202" s="11" t="s">
        <v>260</v>
      </c>
      <c r="E202" s="19" t="s">
        <v>452</v>
      </c>
      <c r="F202" s="10">
        <v>42036</v>
      </c>
      <c r="G202" s="10">
        <v>44228</v>
      </c>
      <c r="H202" s="11">
        <v>7</v>
      </c>
      <c r="I202" s="20" t="s">
        <v>259</v>
      </c>
      <c r="J202" s="11" t="s">
        <v>261</v>
      </c>
      <c r="K202" s="11" t="s">
        <v>953</v>
      </c>
      <c r="L202" s="11">
        <v>2</v>
      </c>
    </row>
    <row r="203" spans="1:12">
      <c r="A203" s="11" t="s">
        <v>191</v>
      </c>
      <c r="D203" s="11" t="s">
        <v>260</v>
      </c>
      <c r="E203" s="19" t="s">
        <v>453</v>
      </c>
      <c r="F203" s="10">
        <v>42036</v>
      </c>
      <c r="G203" s="10">
        <v>44228</v>
      </c>
      <c r="H203" s="11">
        <v>7</v>
      </c>
      <c r="I203" s="20" t="s">
        <v>259</v>
      </c>
      <c r="J203" s="11" t="s">
        <v>261</v>
      </c>
      <c r="K203" s="11" t="s">
        <v>953</v>
      </c>
      <c r="L203" s="11">
        <v>2</v>
      </c>
    </row>
    <row r="204" spans="1:12">
      <c r="A204" s="11" t="s">
        <v>192</v>
      </c>
      <c r="D204" s="11" t="s">
        <v>260</v>
      </c>
      <c r="E204" s="19" t="s">
        <v>454</v>
      </c>
      <c r="F204" s="10">
        <v>42036</v>
      </c>
      <c r="G204" s="10">
        <v>44228</v>
      </c>
      <c r="H204" s="11">
        <v>7</v>
      </c>
      <c r="I204" s="20" t="s">
        <v>259</v>
      </c>
      <c r="J204" s="11" t="s">
        <v>261</v>
      </c>
      <c r="K204" s="11" t="s">
        <v>953</v>
      </c>
      <c r="L204" s="11">
        <v>2</v>
      </c>
    </row>
    <row r="205" spans="1:12">
      <c r="A205" s="11" t="s">
        <v>193</v>
      </c>
      <c r="D205" s="11" t="s">
        <v>260</v>
      </c>
      <c r="E205" s="19" t="s">
        <v>455</v>
      </c>
      <c r="F205" s="10">
        <v>42036</v>
      </c>
      <c r="G205" s="10">
        <v>44228</v>
      </c>
      <c r="H205" s="11">
        <v>7</v>
      </c>
      <c r="I205" s="20" t="s">
        <v>259</v>
      </c>
      <c r="J205" s="11" t="s">
        <v>261</v>
      </c>
      <c r="K205" s="11" t="s">
        <v>953</v>
      </c>
      <c r="L205" s="11">
        <v>2</v>
      </c>
    </row>
    <row r="206" spans="1:12">
      <c r="A206" s="11" t="s">
        <v>194</v>
      </c>
      <c r="D206" s="11" t="s">
        <v>260</v>
      </c>
      <c r="E206" s="19" t="s">
        <v>456</v>
      </c>
      <c r="F206" s="10">
        <v>42036</v>
      </c>
      <c r="G206" s="10">
        <v>44228</v>
      </c>
      <c r="H206" s="11">
        <v>7</v>
      </c>
      <c r="I206" s="20" t="s">
        <v>259</v>
      </c>
      <c r="J206" s="11" t="s">
        <v>261</v>
      </c>
      <c r="K206" s="11" t="s">
        <v>953</v>
      </c>
      <c r="L206" s="11">
        <v>2</v>
      </c>
    </row>
    <row r="207" spans="1:12">
      <c r="A207" s="11" t="s">
        <v>195</v>
      </c>
      <c r="D207" s="11" t="s">
        <v>260</v>
      </c>
      <c r="E207" s="19" t="s">
        <v>457</v>
      </c>
      <c r="F207" s="10">
        <v>42036</v>
      </c>
      <c r="G207" s="10">
        <v>44228</v>
      </c>
      <c r="H207" s="11">
        <v>7</v>
      </c>
      <c r="I207" s="20" t="s">
        <v>259</v>
      </c>
      <c r="J207" s="11" t="s">
        <v>261</v>
      </c>
      <c r="K207" s="11" t="s">
        <v>953</v>
      </c>
      <c r="L207" s="11">
        <v>2</v>
      </c>
    </row>
    <row r="208" spans="1:12">
      <c r="A208" s="11" t="s">
        <v>196</v>
      </c>
      <c r="D208" s="11" t="s">
        <v>260</v>
      </c>
      <c r="E208" s="19" t="s">
        <v>458</v>
      </c>
      <c r="F208" s="10">
        <v>42036</v>
      </c>
      <c r="G208" s="10">
        <v>44228</v>
      </c>
      <c r="H208" s="11">
        <v>7</v>
      </c>
      <c r="I208" s="20" t="s">
        <v>259</v>
      </c>
      <c r="J208" s="11" t="s">
        <v>261</v>
      </c>
      <c r="K208" s="11" t="s">
        <v>953</v>
      </c>
      <c r="L208" s="11">
        <v>2</v>
      </c>
    </row>
    <row r="209" spans="1:12">
      <c r="A209" s="11" t="s">
        <v>197</v>
      </c>
      <c r="D209" s="11" t="s">
        <v>260</v>
      </c>
      <c r="E209" s="19" t="s">
        <v>459</v>
      </c>
      <c r="F209" s="10">
        <v>42036</v>
      </c>
      <c r="G209" s="10">
        <v>44228</v>
      </c>
      <c r="H209" s="11">
        <v>7</v>
      </c>
      <c r="I209" s="20" t="s">
        <v>259</v>
      </c>
      <c r="J209" s="11" t="s">
        <v>261</v>
      </c>
      <c r="K209" s="11" t="s">
        <v>953</v>
      </c>
      <c r="L209" s="11">
        <v>2</v>
      </c>
    </row>
    <row r="210" spans="1:12">
      <c r="A210" s="11" t="s">
        <v>198</v>
      </c>
      <c r="D210" s="11" t="s">
        <v>260</v>
      </c>
      <c r="E210" s="19" t="s">
        <v>460</v>
      </c>
      <c r="F210" s="10">
        <v>42036</v>
      </c>
      <c r="G210" s="10">
        <v>44228</v>
      </c>
      <c r="H210" s="11">
        <v>7</v>
      </c>
      <c r="I210" s="20" t="s">
        <v>259</v>
      </c>
      <c r="J210" s="11" t="s">
        <v>261</v>
      </c>
      <c r="K210" s="11" t="s">
        <v>953</v>
      </c>
      <c r="L210" s="11">
        <v>2</v>
      </c>
    </row>
    <row r="211" spans="1:12">
      <c r="A211" s="11" t="s">
        <v>199</v>
      </c>
      <c r="D211" s="11" t="s">
        <v>260</v>
      </c>
      <c r="E211" s="19" t="s">
        <v>461</v>
      </c>
      <c r="F211" s="10">
        <v>42036</v>
      </c>
      <c r="G211" s="10">
        <v>44228</v>
      </c>
      <c r="H211" s="11">
        <v>7</v>
      </c>
      <c r="I211" s="20" t="s">
        <v>259</v>
      </c>
      <c r="J211" s="11" t="s">
        <v>261</v>
      </c>
      <c r="K211" s="11" t="s">
        <v>953</v>
      </c>
      <c r="L211" s="11">
        <v>2</v>
      </c>
    </row>
    <row r="212" spans="1:12">
      <c r="A212" s="11" t="s">
        <v>200</v>
      </c>
      <c r="D212" s="11" t="s">
        <v>260</v>
      </c>
      <c r="E212" s="19" t="s">
        <v>462</v>
      </c>
      <c r="F212" s="10">
        <v>42036</v>
      </c>
      <c r="G212" s="10">
        <v>44228</v>
      </c>
      <c r="H212" s="11">
        <v>7</v>
      </c>
      <c r="I212" s="20" t="s">
        <v>259</v>
      </c>
      <c r="J212" s="11" t="s">
        <v>261</v>
      </c>
      <c r="K212" s="11" t="s">
        <v>953</v>
      </c>
      <c r="L212" s="11">
        <v>2</v>
      </c>
    </row>
    <row r="213" spans="1:12">
      <c r="A213" s="11" t="s">
        <v>201</v>
      </c>
      <c r="D213" s="11" t="s">
        <v>260</v>
      </c>
      <c r="E213" s="19" t="s">
        <v>463</v>
      </c>
      <c r="F213" s="10">
        <v>42036</v>
      </c>
      <c r="G213" s="10">
        <v>44228</v>
      </c>
      <c r="H213" s="11">
        <v>7</v>
      </c>
      <c r="I213" s="20" t="s">
        <v>259</v>
      </c>
      <c r="J213" s="11" t="s">
        <v>261</v>
      </c>
      <c r="K213" s="11" t="s">
        <v>953</v>
      </c>
      <c r="L213" s="11">
        <v>2</v>
      </c>
    </row>
    <row r="214" spans="1:12">
      <c r="A214" s="11" t="s">
        <v>202</v>
      </c>
      <c r="D214" s="11" t="s">
        <v>260</v>
      </c>
      <c r="E214" s="19" t="s">
        <v>464</v>
      </c>
      <c r="F214" s="10">
        <v>42036</v>
      </c>
      <c r="G214" s="10">
        <v>44228</v>
      </c>
      <c r="H214" s="11">
        <v>7</v>
      </c>
      <c r="I214" s="20" t="s">
        <v>259</v>
      </c>
      <c r="J214" s="11" t="s">
        <v>261</v>
      </c>
      <c r="K214" s="11" t="s">
        <v>953</v>
      </c>
      <c r="L214" s="11">
        <v>2</v>
      </c>
    </row>
    <row r="215" spans="1:12">
      <c r="A215" s="11" t="s">
        <v>203</v>
      </c>
      <c r="D215" s="11" t="s">
        <v>260</v>
      </c>
      <c r="E215" s="19" t="s">
        <v>465</v>
      </c>
      <c r="F215" s="10">
        <v>42036</v>
      </c>
      <c r="G215" s="10">
        <v>44228</v>
      </c>
      <c r="H215" s="11">
        <v>7</v>
      </c>
      <c r="I215" s="20" t="s">
        <v>259</v>
      </c>
      <c r="J215" s="11" t="s">
        <v>261</v>
      </c>
      <c r="K215" s="11" t="s">
        <v>953</v>
      </c>
      <c r="L215" s="11">
        <v>2</v>
      </c>
    </row>
    <row r="216" spans="1:12">
      <c r="A216" s="11" t="s">
        <v>204</v>
      </c>
      <c r="D216" s="11" t="s">
        <v>260</v>
      </c>
      <c r="E216" s="19" t="s">
        <v>466</v>
      </c>
      <c r="F216" s="10">
        <v>42036</v>
      </c>
      <c r="G216" s="10">
        <v>44228</v>
      </c>
      <c r="H216" s="11">
        <v>7</v>
      </c>
      <c r="I216" s="20" t="s">
        <v>259</v>
      </c>
      <c r="J216" s="11" t="s">
        <v>261</v>
      </c>
      <c r="K216" s="11" t="s">
        <v>953</v>
      </c>
      <c r="L216" s="11">
        <v>2</v>
      </c>
    </row>
    <row r="217" spans="1:12">
      <c r="A217" s="11" t="s">
        <v>205</v>
      </c>
      <c r="D217" s="11" t="s">
        <v>260</v>
      </c>
      <c r="E217" s="19" t="s">
        <v>467</v>
      </c>
      <c r="F217" s="10">
        <v>42036</v>
      </c>
      <c r="G217" s="10">
        <v>44228</v>
      </c>
      <c r="H217" s="11">
        <v>7</v>
      </c>
      <c r="I217" s="20" t="s">
        <v>259</v>
      </c>
      <c r="J217" s="11" t="s">
        <v>261</v>
      </c>
      <c r="K217" s="11" t="s">
        <v>953</v>
      </c>
      <c r="L217" s="11">
        <v>2</v>
      </c>
    </row>
    <row r="218" spans="1:12">
      <c r="A218" s="11" t="s">
        <v>206</v>
      </c>
      <c r="D218" s="11" t="s">
        <v>260</v>
      </c>
      <c r="E218" s="19" t="s">
        <v>468</v>
      </c>
      <c r="F218" s="10">
        <v>42036</v>
      </c>
      <c r="G218" s="10">
        <v>44228</v>
      </c>
      <c r="H218" s="11">
        <v>7</v>
      </c>
      <c r="I218" s="20" t="s">
        <v>259</v>
      </c>
      <c r="J218" s="11" t="s">
        <v>261</v>
      </c>
      <c r="K218" s="11" t="s">
        <v>953</v>
      </c>
      <c r="L218" s="11">
        <v>2</v>
      </c>
    </row>
    <row r="219" spans="1:12">
      <c r="A219" s="11" t="s">
        <v>207</v>
      </c>
      <c r="D219" s="11" t="s">
        <v>260</v>
      </c>
      <c r="E219" s="19" t="s">
        <v>469</v>
      </c>
      <c r="F219" s="10">
        <v>42036</v>
      </c>
      <c r="G219" s="10">
        <v>44228</v>
      </c>
      <c r="H219" s="11">
        <v>7</v>
      </c>
      <c r="I219" s="20" t="s">
        <v>259</v>
      </c>
      <c r="J219" s="11" t="s">
        <v>261</v>
      </c>
      <c r="K219" s="11" t="s">
        <v>953</v>
      </c>
      <c r="L219" s="11">
        <v>2</v>
      </c>
    </row>
    <row r="220" spans="1:12">
      <c r="A220" s="11" t="s">
        <v>208</v>
      </c>
      <c r="D220" s="11" t="s">
        <v>260</v>
      </c>
      <c r="E220" s="19" t="s">
        <v>470</v>
      </c>
      <c r="F220" s="10">
        <v>42036</v>
      </c>
      <c r="G220" s="10">
        <v>44228</v>
      </c>
      <c r="H220" s="11">
        <v>7</v>
      </c>
      <c r="I220" s="20" t="s">
        <v>259</v>
      </c>
      <c r="J220" s="11" t="s">
        <v>261</v>
      </c>
      <c r="K220" s="11" t="s">
        <v>953</v>
      </c>
      <c r="L220" s="11">
        <v>2</v>
      </c>
    </row>
    <row r="221" spans="1:12">
      <c r="A221" s="11" t="s">
        <v>209</v>
      </c>
      <c r="D221" s="11" t="s">
        <v>260</v>
      </c>
      <c r="E221" s="19" t="s">
        <v>471</v>
      </c>
      <c r="F221" s="10">
        <v>42036</v>
      </c>
      <c r="G221" s="10">
        <v>44228</v>
      </c>
      <c r="H221" s="11">
        <v>7</v>
      </c>
      <c r="I221" s="20" t="s">
        <v>259</v>
      </c>
      <c r="J221" s="11" t="s">
        <v>261</v>
      </c>
      <c r="K221" s="11" t="s">
        <v>953</v>
      </c>
      <c r="L221" s="11">
        <v>2</v>
      </c>
    </row>
    <row r="222" spans="1:12">
      <c r="A222" s="11" t="s">
        <v>210</v>
      </c>
      <c r="D222" s="11" t="s">
        <v>260</v>
      </c>
      <c r="E222" s="19" t="s">
        <v>472</v>
      </c>
      <c r="F222" s="10">
        <v>42036</v>
      </c>
      <c r="G222" s="10">
        <v>44228</v>
      </c>
      <c r="H222" s="11">
        <v>7</v>
      </c>
      <c r="I222" s="20" t="s">
        <v>259</v>
      </c>
      <c r="J222" s="11" t="s">
        <v>261</v>
      </c>
      <c r="K222" s="11" t="s">
        <v>953</v>
      </c>
      <c r="L222" s="11">
        <v>2</v>
      </c>
    </row>
    <row r="223" spans="1:12">
      <c r="A223" s="11" t="s">
        <v>211</v>
      </c>
      <c r="D223" s="11" t="s">
        <v>260</v>
      </c>
      <c r="E223" s="19" t="s">
        <v>473</v>
      </c>
      <c r="F223" s="10">
        <v>42036</v>
      </c>
      <c r="G223" s="10">
        <v>44228</v>
      </c>
      <c r="H223" s="11">
        <v>7</v>
      </c>
      <c r="I223" s="20" t="s">
        <v>259</v>
      </c>
      <c r="J223" s="11" t="s">
        <v>261</v>
      </c>
      <c r="K223" s="11" t="s">
        <v>953</v>
      </c>
      <c r="L223" s="11">
        <v>2</v>
      </c>
    </row>
    <row r="224" spans="1:12">
      <c r="A224" s="11" t="s">
        <v>212</v>
      </c>
      <c r="D224" s="11" t="s">
        <v>260</v>
      </c>
      <c r="E224" s="19" t="s">
        <v>474</v>
      </c>
      <c r="F224" s="10">
        <v>42036</v>
      </c>
      <c r="G224" s="10">
        <v>44228</v>
      </c>
      <c r="H224" s="11">
        <v>7</v>
      </c>
      <c r="I224" s="20" t="s">
        <v>259</v>
      </c>
      <c r="J224" s="11" t="s">
        <v>261</v>
      </c>
      <c r="K224" s="11" t="s">
        <v>953</v>
      </c>
      <c r="L224" s="11">
        <v>2</v>
      </c>
    </row>
    <row r="225" spans="1:12">
      <c r="A225" s="11" t="s">
        <v>213</v>
      </c>
      <c r="D225" s="11" t="s">
        <v>260</v>
      </c>
      <c r="E225" s="19" t="s">
        <v>475</v>
      </c>
      <c r="F225" s="10">
        <v>42036</v>
      </c>
      <c r="G225" s="10">
        <v>44228</v>
      </c>
      <c r="H225" s="11">
        <v>7</v>
      </c>
      <c r="I225" s="20" t="s">
        <v>259</v>
      </c>
      <c r="J225" s="11" t="s">
        <v>261</v>
      </c>
      <c r="K225" s="11" t="s">
        <v>953</v>
      </c>
      <c r="L225" s="11">
        <v>2</v>
      </c>
    </row>
    <row r="226" spans="1:12">
      <c r="A226" s="11" t="s">
        <v>214</v>
      </c>
      <c r="D226" s="11" t="s">
        <v>260</v>
      </c>
      <c r="E226" s="19" t="s">
        <v>476</v>
      </c>
      <c r="F226" s="10">
        <v>42036</v>
      </c>
      <c r="G226" s="10">
        <v>44228</v>
      </c>
      <c r="H226" s="11">
        <v>7</v>
      </c>
      <c r="I226" s="20" t="s">
        <v>259</v>
      </c>
      <c r="J226" s="11" t="s">
        <v>261</v>
      </c>
      <c r="K226" s="11" t="s">
        <v>953</v>
      </c>
      <c r="L226" s="11">
        <v>2</v>
      </c>
    </row>
    <row r="227" spans="1:12">
      <c r="A227" s="11" t="s">
        <v>215</v>
      </c>
      <c r="D227" s="11" t="s">
        <v>260</v>
      </c>
      <c r="E227" s="19" t="s">
        <v>477</v>
      </c>
      <c r="F227" s="10">
        <v>42036</v>
      </c>
      <c r="G227" s="10">
        <v>44228</v>
      </c>
      <c r="H227" s="11">
        <v>7</v>
      </c>
      <c r="I227" s="20" t="s">
        <v>259</v>
      </c>
      <c r="J227" s="11" t="s">
        <v>261</v>
      </c>
      <c r="K227" s="11" t="s">
        <v>953</v>
      </c>
      <c r="L227" s="11">
        <v>2</v>
      </c>
    </row>
    <row r="228" spans="1:12">
      <c r="A228" s="11" t="s">
        <v>216</v>
      </c>
      <c r="D228" s="11" t="s">
        <v>260</v>
      </c>
      <c r="E228" s="19" t="s">
        <v>478</v>
      </c>
      <c r="F228" s="10">
        <v>42036</v>
      </c>
      <c r="G228" s="10">
        <v>44228</v>
      </c>
      <c r="H228" s="11">
        <v>7</v>
      </c>
      <c r="I228" s="20" t="s">
        <v>259</v>
      </c>
      <c r="J228" s="11" t="s">
        <v>261</v>
      </c>
      <c r="K228" s="11" t="s">
        <v>953</v>
      </c>
      <c r="L228" s="11">
        <v>2</v>
      </c>
    </row>
    <row r="229" spans="1:12">
      <c r="A229" s="11" t="s">
        <v>217</v>
      </c>
      <c r="D229" s="11" t="s">
        <v>260</v>
      </c>
      <c r="E229" s="19" t="s">
        <v>479</v>
      </c>
      <c r="F229" s="10">
        <v>42036</v>
      </c>
      <c r="G229" s="10">
        <v>44228</v>
      </c>
      <c r="H229" s="11">
        <v>7</v>
      </c>
      <c r="I229" s="20" t="s">
        <v>259</v>
      </c>
      <c r="J229" s="11" t="s">
        <v>261</v>
      </c>
      <c r="K229" s="11" t="s">
        <v>953</v>
      </c>
      <c r="L229" s="11">
        <v>2</v>
      </c>
    </row>
    <row r="230" spans="1:12">
      <c r="A230" s="11" t="s">
        <v>218</v>
      </c>
      <c r="D230" s="11" t="s">
        <v>260</v>
      </c>
      <c r="E230" s="19" t="s">
        <v>480</v>
      </c>
      <c r="F230" s="10">
        <v>42036</v>
      </c>
      <c r="G230" s="10">
        <v>44228</v>
      </c>
      <c r="H230" s="11">
        <v>7</v>
      </c>
      <c r="I230" s="20" t="s">
        <v>259</v>
      </c>
      <c r="J230" s="11" t="s">
        <v>261</v>
      </c>
      <c r="K230" s="11" t="s">
        <v>953</v>
      </c>
      <c r="L230" s="11">
        <v>2</v>
      </c>
    </row>
    <row r="231" spans="1:12">
      <c r="A231" s="11" t="s">
        <v>219</v>
      </c>
      <c r="D231" s="11" t="s">
        <v>260</v>
      </c>
      <c r="E231" s="19" t="s">
        <v>481</v>
      </c>
      <c r="F231" s="10">
        <v>42036</v>
      </c>
      <c r="G231" s="10">
        <v>44228</v>
      </c>
      <c r="H231" s="11">
        <v>7</v>
      </c>
      <c r="I231" s="20" t="s">
        <v>259</v>
      </c>
      <c r="J231" s="11" t="s">
        <v>261</v>
      </c>
      <c r="K231" s="11" t="s">
        <v>953</v>
      </c>
      <c r="L231" s="11">
        <v>2</v>
      </c>
    </row>
    <row r="232" spans="1:12">
      <c r="A232" s="11" t="s">
        <v>220</v>
      </c>
      <c r="D232" s="11" t="s">
        <v>260</v>
      </c>
      <c r="E232" s="19" t="s">
        <v>482</v>
      </c>
      <c r="F232" s="10">
        <v>42036</v>
      </c>
      <c r="G232" s="10">
        <v>44228</v>
      </c>
      <c r="H232" s="11">
        <v>7</v>
      </c>
      <c r="I232" s="20" t="s">
        <v>259</v>
      </c>
      <c r="J232" s="11" t="s">
        <v>261</v>
      </c>
      <c r="K232" s="11" t="s">
        <v>953</v>
      </c>
      <c r="L232" s="11">
        <v>2</v>
      </c>
    </row>
    <row r="233" spans="1:12">
      <c r="A233" s="11" t="s">
        <v>221</v>
      </c>
      <c r="D233" s="11" t="s">
        <v>260</v>
      </c>
      <c r="E233" s="19" t="s">
        <v>483</v>
      </c>
      <c r="F233" s="10">
        <v>42036</v>
      </c>
      <c r="G233" s="10">
        <v>44228</v>
      </c>
      <c r="H233" s="11">
        <v>7</v>
      </c>
      <c r="I233" s="20" t="s">
        <v>259</v>
      </c>
      <c r="J233" s="11" t="s">
        <v>261</v>
      </c>
      <c r="K233" s="11" t="s">
        <v>953</v>
      </c>
      <c r="L233" s="11">
        <v>2</v>
      </c>
    </row>
    <row r="234" spans="1:12">
      <c r="A234" s="11" t="s">
        <v>222</v>
      </c>
      <c r="D234" s="11" t="s">
        <v>260</v>
      </c>
      <c r="E234" s="19" t="s">
        <v>484</v>
      </c>
      <c r="F234" s="10">
        <v>42036</v>
      </c>
      <c r="G234" s="10">
        <v>44228</v>
      </c>
      <c r="H234" s="11">
        <v>7</v>
      </c>
      <c r="I234" s="20" t="s">
        <v>259</v>
      </c>
      <c r="J234" s="11" t="s">
        <v>261</v>
      </c>
      <c r="K234" s="11" t="s">
        <v>953</v>
      </c>
      <c r="L234" s="11">
        <v>2</v>
      </c>
    </row>
    <row r="235" spans="1:12">
      <c r="A235" s="11" t="s">
        <v>223</v>
      </c>
      <c r="D235" s="11" t="s">
        <v>260</v>
      </c>
      <c r="E235" s="19" t="s">
        <v>485</v>
      </c>
      <c r="F235" s="10">
        <v>42036</v>
      </c>
      <c r="G235" s="10">
        <v>44228</v>
      </c>
      <c r="H235" s="11">
        <v>7</v>
      </c>
      <c r="I235" s="20" t="s">
        <v>259</v>
      </c>
      <c r="J235" s="11" t="s">
        <v>261</v>
      </c>
      <c r="K235" s="11" t="s">
        <v>953</v>
      </c>
      <c r="L235" s="11">
        <v>2</v>
      </c>
    </row>
    <row r="236" spans="1:12">
      <c r="A236" s="11" t="s">
        <v>224</v>
      </c>
      <c r="D236" s="11" t="s">
        <v>260</v>
      </c>
      <c r="E236" s="19" t="s">
        <v>486</v>
      </c>
      <c r="F236" s="10">
        <v>42036</v>
      </c>
      <c r="G236" s="10">
        <v>44228</v>
      </c>
      <c r="H236" s="11">
        <v>7</v>
      </c>
      <c r="I236" s="20" t="s">
        <v>259</v>
      </c>
      <c r="J236" s="11" t="s">
        <v>261</v>
      </c>
      <c r="K236" s="11" t="s">
        <v>953</v>
      </c>
      <c r="L236" s="11">
        <v>2</v>
      </c>
    </row>
    <row r="237" spans="1:12">
      <c r="A237" s="11" t="s">
        <v>225</v>
      </c>
      <c r="D237" s="11" t="s">
        <v>260</v>
      </c>
      <c r="E237" s="19" t="s">
        <v>487</v>
      </c>
      <c r="F237" s="10">
        <v>42036</v>
      </c>
      <c r="G237" s="10">
        <v>44228</v>
      </c>
      <c r="H237" s="11">
        <v>7</v>
      </c>
      <c r="I237" s="20" t="s">
        <v>259</v>
      </c>
      <c r="J237" s="11" t="s">
        <v>261</v>
      </c>
      <c r="K237" s="11" t="s">
        <v>953</v>
      </c>
      <c r="L237" s="11">
        <v>2</v>
      </c>
    </row>
    <row r="238" spans="1:12">
      <c r="A238" s="11" t="s">
        <v>226</v>
      </c>
      <c r="D238" s="11" t="s">
        <v>260</v>
      </c>
      <c r="E238" s="19" t="s">
        <v>488</v>
      </c>
      <c r="F238" s="10">
        <v>42036</v>
      </c>
      <c r="G238" s="10">
        <v>44228</v>
      </c>
      <c r="H238" s="11">
        <v>7</v>
      </c>
      <c r="I238" s="20" t="s">
        <v>259</v>
      </c>
      <c r="J238" s="11" t="s">
        <v>261</v>
      </c>
      <c r="K238" s="11" t="s">
        <v>953</v>
      </c>
      <c r="L238" s="11">
        <v>2</v>
      </c>
    </row>
    <row r="239" spans="1:12">
      <c r="A239" s="11" t="s">
        <v>227</v>
      </c>
      <c r="D239" s="11" t="s">
        <v>260</v>
      </c>
      <c r="E239" s="19" t="s">
        <v>489</v>
      </c>
      <c r="F239" s="10">
        <v>42036</v>
      </c>
      <c r="G239" s="10">
        <v>44228</v>
      </c>
      <c r="H239" s="11">
        <v>7</v>
      </c>
      <c r="I239" s="20" t="s">
        <v>259</v>
      </c>
      <c r="J239" s="11" t="s">
        <v>261</v>
      </c>
      <c r="K239" s="11" t="s">
        <v>953</v>
      </c>
      <c r="L239" s="11">
        <v>2</v>
      </c>
    </row>
    <row r="240" spans="1:12">
      <c r="A240" s="11" t="s">
        <v>228</v>
      </c>
      <c r="D240" s="11" t="s">
        <v>260</v>
      </c>
      <c r="E240" s="19" t="s">
        <v>490</v>
      </c>
      <c r="F240" s="10">
        <v>42036</v>
      </c>
      <c r="G240" s="10">
        <v>44228</v>
      </c>
      <c r="H240" s="11">
        <v>7</v>
      </c>
      <c r="I240" s="20" t="s">
        <v>259</v>
      </c>
      <c r="J240" s="11" t="s">
        <v>261</v>
      </c>
      <c r="K240" s="11" t="s">
        <v>953</v>
      </c>
      <c r="L240" s="11">
        <v>2</v>
      </c>
    </row>
    <row r="241" spans="1:12">
      <c r="A241" s="11" t="s">
        <v>229</v>
      </c>
      <c r="D241" s="11" t="s">
        <v>260</v>
      </c>
      <c r="E241" s="19" t="s">
        <v>491</v>
      </c>
      <c r="F241" s="10">
        <v>42036</v>
      </c>
      <c r="G241" s="10">
        <v>44228</v>
      </c>
      <c r="H241" s="11">
        <v>7</v>
      </c>
      <c r="I241" s="20" t="s">
        <v>259</v>
      </c>
      <c r="J241" s="11" t="s">
        <v>261</v>
      </c>
      <c r="K241" s="11" t="s">
        <v>953</v>
      </c>
      <c r="L241" s="11">
        <v>2</v>
      </c>
    </row>
    <row r="242" spans="1:12">
      <c r="A242" s="11" t="s">
        <v>230</v>
      </c>
      <c r="D242" s="11" t="s">
        <v>260</v>
      </c>
      <c r="E242" s="19" t="s">
        <v>492</v>
      </c>
      <c r="F242" s="10">
        <v>42036</v>
      </c>
      <c r="G242" s="10">
        <v>44228</v>
      </c>
      <c r="H242" s="11">
        <v>7</v>
      </c>
      <c r="I242" s="20" t="s">
        <v>259</v>
      </c>
      <c r="J242" s="11" t="s">
        <v>261</v>
      </c>
      <c r="K242" s="11" t="s">
        <v>953</v>
      </c>
      <c r="L242" s="11">
        <v>2</v>
      </c>
    </row>
    <row r="243" spans="1:12">
      <c r="A243" s="11" t="s">
        <v>231</v>
      </c>
      <c r="D243" s="11" t="s">
        <v>260</v>
      </c>
      <c r="E243" s="19" t="s">
        <v>493</v>
      </c>
      <c r="F243" s="10">
        <v>42036</v>
      </c>
      <c r="G243" s="10">
        <v>44228</v>
      </c>
      <c r="H243" s="11">
        <v>7</v>
      </c>
      <c r="I243" s="20" t="s">
        <v>259</v>
      </c>
      <c r="J243" s="11" t="s">
        <v>261</v>
      </c>
      <c r="K243" s="11" t="s">
        <v>953</v>
      </c>
      <c r="L243" s="11">
        <v>2</v>
      </c>
    </row>
    <row r="244" spans="1:12">
      <c r="A244" s="11" t="s">
        <v>232</v>
      </c>
      <c r="D244" s="11" t="s">
        <v>260</v>
      </c>
      <c r="E244" s="19" t="s">
        <v>494</v>
      </c>
      <c r="F244" s="10">
        <v>42036</v>
      </c>
      <c r="G244" s="10">
        <v>44228</v>
      </c>
      <c r="H244" s="11">
        <v>7</v>
      </c>
      <c r="I244" s="20" t="s">
        <v>259</v>
      </c>
      <c r="J244" s="11" t="s">
        <v>261</v>
      </c>
      <c r="K244" s="11" t="s">
        <v>953</v>
      </c>
      <c r="L244" s="11">
        <v>2</v>
      </c>
    </row>
    <row r="245" spans="1:12">
      <c r="A245" s="11" t="s">
        <v>233</v>
      </c>
      <c r="D245" s="11" t="s">
        <v>260</v>
      </c>
      <c r="E245" s="19" t="s">
        <v>495</v>
      </c>
      <c r="F245" s="10">
        <v>42036</v>
      </c>
      <c r="G245" s="10">
        <v>44228</v>
      </c>
      <c r="H245" s="11">
        <v>7</v>
      </c>
      <c r="I245" s="20" t="s">
        <v>259</v>
      </c>
      <c r="J245" s="11" t="s">
        <v>261</v>
      </c>
      <c r="K245" s="11" t="s">
        <v>953</v>
      </c>
      <c r="L245" s="11">
        <v>2</v>
      </c>
    </row>
    <row r="246" spans="1:12">
      <c r="A246" s="11" t="s">
        <v>234</v>
      </c>
      <c r="D246" s="11" t="s">
        <v>260</v>
      </c>
      <c r="E246" s="19" t="s">
        <v>496</v>
      </c>
      <c r="F246" s="10">
        <v>42036</v>
      </c>
      <c r="G246" s="10">
        <v>44228</v>
      </c>
      <c r="H246" s="11">
        <v>7</v>
      </c>
      <c r="I246" s="20" t="s">
        <v>259</v>
      </c>
      <c r="J246" s="11" t="s">
        <v>261</v>
      </c>
      <c r="K246" s="11" t="s">
        <v>953</v>
      </c>
      <c r="L246" s="11">
        <v>2</v>
      </c>
    </row>
    <row r="247" spans="1:12">
      <c r="A247" s="11" t="s">
        <v>235</v>
      </c>
      <c r="D247" s="11" t="s">
        <v>260</v>
      </c>
      <c r="E247" s="19" t="s">
        <v>497</v>
      </c>
      <c r="F247" s="10">
        <v>42036</v>
      </c>
      <c r="G247" s="10">
        <v>44228</v>
      </c>
      <c r="H247" s="11">
        <v>7</v>
      </c>
      <c r="I247" s="20" t="s">
        <v>259</v>
      </c>
      <c r="J247" s="11" t="s">
        <v>261</v>
      </c>
      <c r="K247" s="11" t="s">
        <v>953</v>
      </c>
      <c r="L247" s="11">
        <v>2</v>
      </c>
    </row>
    <row r="248" spans="1:12">
      <c r="A248" s="11" t="s">
        <v>236</v>
      </c>
      <c r="D248" s="11" t="s">
        <v>260</v>
      </c>
      <c r="E248" s="19" t="s">
        <v>498</v>
      </c>
      <c r="F248" s="10">
        <v>42036</v>
      </c>
      <c r="G248" s="10">
        <v>44228</v>
      </c>
      <c r="H248" s="11">
        <v>7</v>
      </c>
      <c r="I248" s="20" t="s">
        <v>259</v>
      </c>
      <c r="J248" s="11" t="s">
        <v>261</v>
      </c>
      <c r="K248" s="11" t="s">
        <v>953</v>
      </c>
      <c r="L248" s="11">
        <v>2</v>
      </c>
    </row>
    <row r="249" spans="1:12">
      <c r="A249" s="11" t="s">
        <v>237</v>
      </c>
      <c r="D249" s="11" t="s">
        <v>260</v>
      </c>
      <c r="E249" s="19" t="s">
        <v>499</v>
      </c>
      <c r="F249" s="10">
        <v>42036</v>
      </c>
      <c r="G249" s="10">
        <v>44228</v>
      </c>
      <c r="H249" s="11">
        <v>7</v>
      </c>
      <c r="I249" s="20" t="s">
        <v>259</v>
      </c>
      <c r="J249" s="11" t="s">
        <v>261</v>
      </c>
      <c r="K249" s="11" t="s">
        <v>953</v>
      </c>
      <c r="L249" s="11">
        <v>2</v>
      </c>
    </row>
    <row r="250" spans="1:12">
      <c r="A250" s="11" t="s">
        <v>238</v>
      </c>
      <c r="D250" s="11" t="s">
        <v>260</v>
      </c>
      <c r="E250" s="19" t="s">
        <v>500</v>
      </c>
      <c r="F250" s="10">
        <v>42036</v>
      </c>
      <c r="G250" s="10">
        <v>44228</v>
      </c>
      <c r="H250" s="11">
        <v>7</v>
      </c>
      <c r="I250" s="20" t="s">
        <v>259</v>
      </c>
      <c r="J250" s="11" t="s">
        <v>261</v>
      </c>
      <c r="K250" s="11" t="s">
        <v>953</v>
      </c>
      <c r="L250" s="11">
        <v>2</v>
      </c>
    </row>
    <row r="251" spans="1:12">
      <c r="A251" s="11" t="s">
        <v>239</v>
      </c>
      <c r="D251" s="11" t="s">
        <v>260</v>
      </c>
      <c r="E251" s="19" t="s">
        <v>501</v>
      </c>
      <c r="F251" s="10">
        <v>42036</v>
      </c>
      <c r="G251" s="10">
        <v>44228</v>
      </c>
      <c r="H251" s="11">
        <v>7</v>
      </c>
      <c r="I251" s="20" t="s">
        <v>259</v>
      </c>
      <c r="J251" s="11" t="s">
        <v>261</v>
      </c>
      <c r="K251" s="11" t="s">
        <v>953</v>
      </c>
      <c r="L251" s="11">
        <v>2</v>
      </c>
    </row>
    <row r="252" spans="1:12">
      <c r="A252" s="11" t="s">
        <v>240</v>
      </c>
      <c r="D252" s="11" t="s">
        <v>260</v>
      </c>
      <c r="E252" s="19" t="s">
        <v>502</v>
      </c>
      <c r="F252" s="10">
        <v>42036</v>
      </c>
      <c r="G252" s="10">
        <v>44228</v>
      </c>
      <c r="H252" s="11">
        <v>7</v>
      </c>
      <c r="I252" s="20" t="s">
        <v>259</v>
      </c>
      <c r="J252" s="11" t="s">
        <v>261</v>
      </c>
      <c r="K252" s="11" t="s">
        <v>953</v>
      </c>
      <c r="L252" s="11">
        <v>2</v>
      </c>
    </row>
    <row r="253" spans="1:12">
      <c r="A253" s="11" t="s">
        <v>241</v>
      </c>
      <c r="D253" s="11" t="s">
        <v>260</v>
      </c>
      <c r="E253" s="19" t="s">
        <v>503</v>
      </c>
      <c r="F253" s="10">
        <v>42036</v>
      </c>
      <c r="G253" s="10">
        <v>44228</v>
      </c>
      <c r="H253" s="11">
        <v>7</v>
      </c>
      <c r="I253" s="20" t="s">
        <v>259</v>
      </c>
      <c r="J253" s="11" t="s">
        <v>261</v>
      </c>
      <c r="K253" s="11" t="s">
        <v>953</v>
      </c>
      <c r="L253" s="11">
        <v>2</v>
      </c>
    </row>
    <row r="254" spans="1:12">
      <c r="A254" s="11" t="s">
        <v>242</v>
      </c>
      <c r="D254" s="11" t="s">
        <v>260</v>
      </c>
      <c r="E254" s="19" t="s">
        <v>504</v>
      </c>
      <c r="F254" s="10">
        <v>42036</v>
      </c>
      <c r="G254" s="10">
        <v>44228</v>
      </c>
      <c r="H254" s="11">
        <v>7</v>
      </c>
      <c r="I254" s="20" t="s">
        <v>259</v>
      </c>
      <c r="J254" s="11" t="s">
        <v>261</v>
      </c>
      <c r="K254" s="11" t="s">
        <v>953</v>
      </c>
      <c r="L254" s="11">
        <v>2</v>
      </c>
    </row>
    <row r="255" spans="1:12">
      <c r="A255" s="11" t="s">
        <v>243</v>
      </c>
      <c r="D255" s="11" t="s">
        <v>260</v>
      </c>
      <c r="E255" s="19" t="s">
        <v>505</v>
      </c>
      <c r="F255" s="10">
        <v>42036</v>
      </c>
      <c r="G255" s="10">
        <v>44228</v>
      </c>
      <c r="H255" s="11">
        <v>7</v>
      </c>
      <c r="I255" s="20" t="s">
        <v>259</v>
      </c>
      <c r="J255" s="11" t="s">
        <v>261</v>
      </c>
      <c r="K255" s="11" t="s">
        <v>953</v>
      </c>
      <c r="L255" s="11">
        <v>2</v>
      </c>
    </row>
    <row r="256" spans="1:12">
      <c r="A256" s="11" t="s">
        <v>244</v>
      </c>
      <c r="D256" s="11" t="s">
        <v>260</v>
      </c>
      <c r="E256" s="19" t="s">
        <v>506</v>
      </c>
      <c r="F256" s="10">
        <v>42036</v>
      </c>
      <c r="G256" s="10">
        <v>44228</v>
      </c>
      <c r="H256" s="11">
        <v>7</v>
      </c>
      <c r="I256" s="20" t="s">
        <v>259</v>
      </c>
      <c r="J256" s="11" t="s">
        <v>261</v>
      </c>
      <c r="K256" s="11" t="s">
        <v>953</v>
      </c>
      <c r="L256" s="11">
        <v>2</v>
      </c>
    </row>
    <row r="257" spans="1:12">
      <c r="A257" s="11" t="s">
        <v>245</v>
      </c>
      <c r="D257" s="11" t="s">
        <v>260</v>
      </c>
      <c r="E257" s="19" t="s">
        <v>507</v>
      </c>
      <c r="F257" s="10">
        <v>42036</v>
      </c>
      <c r="G257" s="10">
        <v>44228</v>
      </c>
      <c r="H257" s="11">
        <v>7</v>
      </c>
      <c r="I257" s="20" t="s">
        <v>259</v>
      </c>
      <c r="J257" s="11" t="s">
        <v>261</v>
      </c>
      <c r="K257" s="11" t="s">
        <v>953</v>
      </c>
      <c r="L257" s="11">
        <v>2</v>
      </c>
    </row>
    <row r="258" spans="1:12">
      <c r="A258" s="11" t="s">
        <v>246</v>
      </c>
      <c r="D258" s="11" t="s">
        <v>260</v>
      </c>
      <c r="E258" s="19" t="s">
        <v>508</v>
      </c>
      <c r="F258" s="10">
        <v>42036</v>
      </c>
      <c r="G258" s="10">
        <v>44228</v>
      </c>
      <c r="H258" s="11">
        <v>7</v>
      </c>
      <c r="I258" s="20" t="s">
        <v>259</v>
      </c>
      <c r="J258" s="11" t="s">
        <v>261</v>
      </c>
      <c r="K258" s="11" t="s">
        <v>953</v>
      </c>
      <c r="L258" s="11">
        <v>2</v>
      </c>
    </row>
    <row r="259" spans="1:12">
      <c r="A259" s="11" t="s">
        <v>247</v>
      </c>
      <c r="D259" s="11" t="s">
        <v>260</v>
      </c>
      <c r="E259" s="19" t="s">
        <v>509</v>
      </c>
      <c r="F259" s="10">
        <v>42036</v>
      </c>
      <c r="G259" s="10">
        <v>44228</v>
      </c>
      <c r="H259" s="11">
        <v>7</v>
      </c>
      <c r="I259" s="20" t="s">
        <v>259</v>
      </c>
      <c r="J259" s="11" t="s">
        <v>261</v>
      </c>
      <c r="K259" s="11" t="s">
        <v>953</v>
      </c>
      <c r="L259" s="11">
        <v>2</v>
      </c>
    </row>
    <row r="260" spans="1:12">
      <c r="A260" s="11" t="s">
        <v>248</v>
      </c>
      <c r="D260" s="11" t="s">
        <v>260</v>
      </c>
      <c r="E260" s="19" t="s">
        <v>510</v>
      </c>
      <c r="F260" s="10">
        <v>42036</v>
      </c>
      <c r="G260" s="10">
        <v>44228</v>
      </c>
      <c r="H260" s="11">
        <v>7</v>
      </c>
      <c r="I260" s="20" t="s">
        <v>259</v>
      </c>
      <c r="J260" s="11" t="s">
        <v>261</v>
      </c>
      <c r="K260" s="11" t="s">
        <v>953</v>
      </c>
      <c r="L260" s="11">
        <v>2</v>
      </c>
    </row>
    <row r="261" spans="1:12">
      <c r="A261" s="11" t="s">
        <v>249</v>
      </c>
      <c r="D261" s="11" t="s">
        <v>260</v>
      </c>
      <c r="E261" s="19" t="s">
        <v>511</v>
      </c>
      <c r="F261" s="10">
        <v>42036</v>
      </c>
      <c r="G261" s="10">
        <v>44228</v>
      </c>
      <c r="H261" s="11">
        <v>7</v>
      </c>
      <c r="I261" s="20" t="s">
        <v>259</v>
      </c>
      <c r="J261" s="11" t="s">
        <v>261</v>
      </c>
      <c r="K261" s="11" t="s">
        <v>953</v>
      </c>
      <c r="L261" s="11">
        <v>2</v>
      </c>
    </row>
    <row r="262" spans="1:12">
      <c r="A262" s="11" t="s">
        <v>512</v>
      </c>
      <c r="D262" s="11" t="s">
        <v>260</v>
      </c>
      <c r="E262" s="19" t="s">
        <v>728</v>
      </c>
      <c r="F262" s="10">
        <v>42036</v>
      </c>
      <c r="G262" s="10">
        <v>44228</v>
      </c>
      <c r="H262" s="11">
        <v>7</v>
      </c>
      <c r="I262" s="20" t="s">
        <v>259</v>
      </c>
      <c r="J262" s="11" t="s">
        <v>261</v>
      </c>
      <c r="K262" s="11" t="s">
        <v>953</v>
      </c>
      <c r="L262" s="11">
        <v>2</v>
      </c>
    </row>
    <row r="263" spans="1:12">
      <c r="A263" s="11" t="s">
        <v>513</v>
      </c>
      <c r="D263" s="11" t="s">
        <v>260</v>
      </c>
      <c r="E263" s="19" t="s">
        <v>729</v>
      </c>
      <c r="F263" s="10">
        <v>42036</v>
      </c>
      <c r="G263" s="10">
        <v>44228</v>
      </c>
      <c r="H263" s="11">
        <v>7</v>
      </c>
      <c r="I263" s="20" t="s">
        <v>259</v>
      </c>
      <c r="J263" s="11" t="s">
        <v>261</v>
      </c>
      <c r="K263" s="11" t="s">
        <v>953</v>
      </c>
      <c r="L263" s="11">
        <v>2</v>
      </c>
    </row>
    <row r="264" spans="1:12">
      <c r="A264" s="11" t="s">
        <v>514</v>
      </c>
      <c r="D264" s="11" t="s">
        <v>260</v>
      </c>
      <c r="E264" s="19" t="s">
        <v>730</v>
      </c>
      <c r="F264" s="10">
        <v>42036</v>
      </c>
      <c r="G264" s="10">
        <v>44228</v>
      </c>
      <c r="H264" s="11">
        <v>7</v>
      </c>
      <c r="I264" s="20" t="s">
        <v>259</v>
      </c>
      <c r="J264" s="11" t="s">
        <v>261</v>
      </c>
      <c r="K264" s="11" t="s">
        <v>953</v>
      </c>
      <c r="L264" s="11">
        <v>2</v>
      </c>
    </row>
    <row r="265" spans="1:12">
      <c r="A265" s="11" t="s">
        <v>515</v>
      </c>
      <c r="D265" s="11" t="s">
        <v>260</v>
      </c>
      <c r="E265" s="19" t="s">
        <v>731</v>
      </c>
      <c r="F265" s="10">
        <v>42036</v>
      </c>
      <c r="G265" s="10">
        <v>44228</v>
      </c>
      <c r="H265" s="11">
        <v>7</v>
      </c>
      <c r="I265" s="20" t="s">
        <v>259</v>
      </c>
      <c r="J265" s="11" t="s">
        <v>261</v>
      </c>
      <c r="K265" s="11" t="s">
        <v>953</v>
      </c>
      <c r="L265" s="11">
        <v>2</v>
      </c>
    </row>
    <row r="266" spans="1:12">
      <c r="A266" s="11" t="s">
        <v>516</v>
      </c>
      <c r="D266" s="11" t="s">
        <v>260</v>
      </c>
      <c r="E266" s="19" t="s">
        <v>732</v>
      </c>
      <c r="F266" s="10">
        <v>42036</v>
      </c>
      <c r="G266" s="10">
        <v>44228</v>
      </c>
      <c r="H266" s="11">
        <v>7</v>
      </c>
      <c r="I266" s="20" t="s">
        <v>259</v>
      </c>
      <c r="J266" s="11" t="s">
        <v>261</v>
      </c>
      <c r="K266" s="11" t="s">
        <v>953</v>
      </c>
      <c r="L266" s="11">
        <v>2</v>
      </c>
    </row>
    <row r="267" spans="1:12">
      <c r="A267" s="11" t="s">
        <v>517</v>
      </c>
      <c r="D267" s="11" t="s">
        <v>260</v>
      </c>
      <c r="E267" s="19" t="s">
        <v>733</v>
      </c>
      <c r="F267" s="10">
        <v>42036</v>
      </c>
      <c r="G267" s="10">
        <v>44228</v>
      </c>
      <c r="H267" s="11">
        <v>7</v>
      </c>
      <c r="I267" s="20" t="s">
        <v>259</v>
      </c>
      <c r="J267" s="11" t="s">
        <v>261</v>
      </c>
      <c r="K267" s="11" t="s">
        <v>953</v>
      </c>
      <c r="L267" s="11">
        <v>2</v>
      </c>
    </row>
    <row r="268" spans="1:12">
      <c r="A268" s="11" t="s">
        <v>518</v>
      </c>
      <c r="D268" s="11" t="s">
        <v>260</v>
      </c>
      <c r="E268" s="19" t="s">
        <v>734</v>
      </c>
      <c r="F268" s="10">
        <v>42036</v>
      </c>
      <c r="G268" s="10">
        <v>44228</v>
      </c>
      <c r="H268" s="11">
        <v>7</v>
      </c>
      <c r="I268" s="20" t="s">
        <v>259</v>
      </c>
      <c r="J268" s="11" t="s">
        <v>261</v>
      </c>
      <c r="K268" s="11" t="s">
        <v>953</v>
      </c>
      <c r="L268" s="11">
        <v>2</v>
      </c>
    </row>
    <row r="269" spans="1:12">
      <c r="A269" s="11" t="s">
        <v>519</v>
      </c>
      <c r="D269" s="11" t="s">
        <v>260</v>
      </c>
      <c r="E269" s="19" t="s">
        <v>735</v>
      </c>
      <c r="F269" s="10">
        <v>42036</v>
      </c>
      <c r="G269" s="10">
        <v>44228</v>
      </c>
      <c r="H269" s="11">
        <v>7</v>
      </c>
      <c r="I269" s="20" t="s">
        <v>259</v>
      </c>
      <c r="J269" s="11" t="s">
        <v>261</v>
      </c>
      <c r="K269" s="11" t="s">
        <v>953</v>
      </c>
      <c r="L269" s="11">
        <v>2</v>
      </c>
    </row>
    <row r="270" spans="1:12">
      <c r="A270" s="11" t="s">
        <v>520</v>
      </c>
      <c r="D270" s="11" t="s">
        <v>260</v>
      </c>
      <c r="E270" s="19" t="s">
        <v>736</v>
      </c>
      <c r="F270" s="10">
        <v>42036</v>
      </c>
      <c r="G270" s="10">
        <v>44228</v>
      </c>
      <c r="H270" s="11">
        <v>7</v>
      </c>
      <c r="I270" s="20" t="s">
        <v>259</v>
      </c>
      <c r="J270" s="11" t="s">
        <v>261</v>
      </c>
      <c r="K270" s="11" t="s">
        <v>953</v>
      </c>
      <c r="L270" s="11">
        <v>2</v>
      </c>
    </row>
    <row r="271" spans="1:12">
      <c r="A271" s="11" t="s">
        <v>521</v>
      </c>
      <c r="D271" s="11" t="s">
        <v>260</v>
      </c>
      <c r="E271" s="19" t="s">
        <v>737</v>
      </c>
      <c r="F271" s="10">
        <v>42036</v>
      </c>
      <c r="G271" s="10">
        <v>44228</v>
      </c>
      <c r="H271" s="11">
        <v>7</v>
      </c>
      <c r="I271" s="20" t="s">
        <v>259</v>
      </c>
      <c r="J271" s="11" t="s">
        <v>261</v>
      </c>
      <c r="K271" s="11" t="s">
        <v>953</v>
      </c>
      <c r="L271" s="11">
        <v>2</v>
      </c>
    </row>
    <row r="272" spans="1:12">
      <c r="A272" s="11" t="s">
        <v>522</v>
      </c>
      <c r="D272" s="11" t="s">
        <v>260</v>
      </c>
      <c r="E272" s="19" t="s">
        <v>738</v>
      </c>
      <c r="F272" s="10">
        <v>42036</v>
      </c>
      <c r="G272" s="10">
        <v>44228</v>
      </c>
      <c r="H272" s="11">
        <v>7</v>
      </c>
      <c r="I272" s="20" t="s">
        <v>259</v>
      </c>
      <c r="J272" s="11" t="s">
        <v>261</v>
      </c>
      <c r="K272" s="11" t="s">
        <v>953</v>
      </c>
      <c r="L272" s="11">
        <v>2</v>
      </c>
    </row>
    <row r="273" spans="1:12">
      <c r="A273" s="11" t="s">
        <v>523</v>
      </c>
      <c r="D273" s="11" t="s">
        <v>260</v>
      </c>
      <c r="E273" s="19" t="s">
        <v>739</v>
      </c>
      <c r="F273" s="10">
        <v>42036</v>
      </c>
      <c r="G273" s="10">
        <v>44228</v>
      </c>
      <c r="H273" s="11">
        <v>7</v>
      </c>
      <c r="I273" s="20" t="s">
        <v>259</v>
      </c>
      <c r="J273" s="11" t="s">
        <v>261</v>
      </c>
      <c r="K273" s="11" t="s">
        <v>953</v>
      </c>
      <c r="L273" s="11">
        <v>2</v>
      </c>
    </row>
    <row r="274" spans="1:12">
      <c r="A274" s="11" t="s">
        <v>524</v>
      </c>
      <c r="D274" s="11" t="s">
        <v>260</v>
      </c>
      <c r="E274" s="19" t="s">
        <v>740</v>
      </c>
      <c r="F274" s="10">
        <v>42036</v>
      </c>
      <c r="G274" s="10">
        <v>44228</v>
      </c>
      <c r="H274" s="11">
        <v>7</v>
      </c>
      <c r="I274" s="20" t="s">
        <v>259</v>
      </c>
      <c r="J274" s="11" t="s">
        <v>261</v>
      </c>
      <c r="K274" s="11" t="s">
        <v>953</v>
      </c>
      <c r="L274" s="11">
        <v>2</v>
      </c>
    </row>
    <row r="275" spans="1:12">
      <c r="A275" s="11" t="s">
        <v>525</v>
      </c>
      <c r="D275" s="11" t="s">
        <v>260</v>
      </c>
      <c r="E275" s="19" t="s">
        <v>741</v>
      </c>
      <c r="F275" s="10">
        <v>42036</v>
      </c>
      <c r="G275" s="10">
        <v>44228</v>
      </c>
      <c r="H275" s="11">
        <v>7</v>
      </c>
      <c r="I275" s="20" t="s">
        <v>259</v>
      </c>
      <c r="J275" s="11" t="s">
        <v>261</v>
      </c>
      <c r="K275" s="11" t="s">
        <v>953</v>
      </c>
      <c r="L275" s="11">
        <v>2</v>
      </c>
    </row>
    <row r="276" spans="1:12">
      <c r="A276" s="11" t="s">
        <v>526</v>
      </c>
      <c r="D276" s="11" t="s">
        <v>260</v>
      </c>
      <c r="E276" s="19" t="s">
        <v>742</v>
      </c>
      <c r="F276" s="10">
        <v>42036</v>
      </c>
      <c r="G276" s="10">
        <v>44228</v>
      </c>
      <c r="H276" s="11">
        <v>7</v>
      </c>
      <c r="I276" s="20" t="s">
        <v>259</v>
      </c>
      <c r="J276" s="11" t="s">
        <v>261</v>
      </c>
      <c r="K276" s="11" t="s">
        <v>953</v>
      </c>
      <c r="L276" s="11">
        <v>2</v>
      </c>
    </row>
    <row r="277" spans="1:12">
      <c r="A277" s="11" t="s">
        <v>527</v>
      </c>
      <c r="D277" s="11" t="s">
        <v>260</v>
      </c>
      <c r="E277" s="19" t="s">
        <v>743</v>
      </c>
      <c r="F277" s="10">
        <v>42036</v>
      </c>
      <c r="G277" s="10">
        <v>44228</v>
      </c>
      <c r="H277" s="11">
        <v>7</v>
      </c>
      <c r="I277" s="20" t="s">
        <v>259</v>
      </c>
      <c r="J277" s="11" t="s">
        <v>261</v>
      </c>
      <c r="K277" s="11" t="s">
        <v>953</v>
      </c>
      <c r="L277" s="11">
        <v>2</v>
      </c>
    </row>
    <row r="278" spans="1:12">
      <c r="A278" s="11" t="s">
        <v>528</v>
      </c>
      <c r="D278" s="11" t="s">
        <v>260</v>
      </c>
      <c r="E278" s="19" t="s">
        <v>744</v>
      </c>
      <c r="F278" s="10">
        <v>42036</v>
      </c>
      <c r="G278" s="10">
        <v>44228</v>
      </c>
      <c r="H278" s="11">
        <v>7</v>
      </c>
      <c r="I278" s="20" t="s">
        <v>259</v>
      </c>
      <c r="J278" s="11" t="s">
        <v>261</v>
      </c>
      <c r="K278" s="11" t="s">
        <v>953</v>
      </c>
      <c r="L278" s="11">
        <v>2</v>
      </c>
    </row>
    <row r="279" spans="1:12">
      <c r="A279" s="11" t="s">
        <v>529</v>
      </c>
      <c r="D279" s="11" t="s">
        <v>260</v>
      </c>
      <c r="E279" s="19" t="s">
        <v>745</v>
      </c>
      <c r="F279" s="10">
        <v>42036</v>
      </c>
      <c r="G279" s="10">
        <v>44228</v>
      </c>
      <c r="H279" s="11">
        <v>7</v>
      </c>
      <c r="I279" s="20" t="s">
        <v>259</v>
      </c>
      <c r="J279" s="11" t="s">
        <v>261</v>
      </c>
      <c r="K279" s="11" t="s">
        <v>953</v>
      </c>
      <c r="L279" s="11">
        <v>2</v>
      </c>
    </row>
    <row r="280" spans="1:12">
      <c r="A280" s="11" t="s">
        <v>530</v>
      </c>
      <c r="D280" s="11" t="s">
        <v>260</v>
      </c>
      <c r="E280" s="19" t="s">
        <v>746</v>
      </c>
      <c r="F280" s="10">
        <v>42036</v>
      </c>
      <c r="G280" s="10">
        <v>44228</v>
      </c>
      <c r="H280" s="11">
        <v>7</v>
      </c>
      <c r="I280" s="20" t="s">
        <v>259</v>
      </c>
      <c r="J280" s="11" t="s">
        <v>261</v>
      </c>
      <c r="K280" s="11" t="s">
        <v>953</v>
      </c>
      <c r="L280" s="11">
        <v>2</v>
      </c>
    </row>
    <row r="281" spans="1:12">
      <c r="A281" s="11" t="s">
        <v>531</v>
      </c>
      <c r="D281" s="11" t="s">
        <v>260</v>
      </c>
      <c r="E281" s="19" t="s">
        <v>747</v>
      </c>
      <c r="F281" s="10">
        <v>42036</v>
      </c>
      <c r="G281" s="10">
        <v>44228</v>
      </c>
      <c r="H281" s="11">
        <v>7</v>
      </c>
      <c r="I281" s="20" t="s">
        <v>259</v>
      </c>
      <c r="J281" s="11" t="s">
        <v>261</v>
      </c>
      <c r="K281" s="11" t="s">
        <v>953</v>
      </c>
      <c r="L281" s="11">
        <v>2</v>
      </c>
    </row>
    <row r="282" spans="1:12">
      <c r="A282" s="11" t="s">
        <v>532</v>
      </c>
      <c r="D282" s="11" t="s">
        <v>260</v>
      </c>
      <c r="E282" s="19" t="s">
        <v>748</v>
      </c>
      <c r="F282" s="10">
        <v>42036</v>
      </c>
      <c r="G282" s="10">
        <v>44228</v>
      </c>
      <c r="H282" s="11">
        <v>7</v>
      </c>
      <c r="I282" s="20" t="s">
        <v>259</v>
      </c>
      <c r="J282" s="11" t="s">
        <v>261</v>
      </c>
      <c r="K282" s="11" t="s">
        <v>953</v>
      </c>
      <c r="L282" s="11">
        <v>2</v>
      </c>
    </row>
    <row r="283" spans="1:12">
      <c r="A283" s="11" t="s">
        <v>533</v>
      </c>
      <c r="D283" s="11" t="s">
        <v>260</v>
      </c>
      <c r="E283" s="19" t="s">
        <v>749</v>
      </c>
      <c r="F283" s="10">
        <v>42036</v>
      </c>
      <c r="G283" s="10">
        <v>44228</v>
      </c>
      <c r="H283" s="11">
        <v>7</v>
      </c>
      <c r="I283" s="20" t="s">
        <v>259</v>
      </c>
      <c r="J283" s="11" t="s">
        <v>261</v>
      </c>
      <c r="K283" s="11" t="s">
        <v>953</v>
      </c>
      <c r="L283" s="11">
        <v>2</v>
      </c>
    </row>
    <row r="284" spans="1:12">
      <c r="A284" s="11" t="s">
        <v>534</v>
      </c>
      <c r="D284" s="11" t="s">
        <v>260</v>
      </c>
      <c r="E284" s="19" t="s">
        <v>750</v>
      </c>
      <c r="F284" s="10">
        <v>42036</v>
      </c>
      <c r="G284" s="10">
        <v>44228</v>
      </c>
      <c r="H284" s="11">
        <v>7</v>
      </c>
      <c r="I284" s="20" t="s">
        <v>259</v>
      </c>
      <c r="J284" s="11" t="s">
        <v>261</v>
      </c>
      <c r="K284" s="11" t="s">
        <v>953</v>
      </c>
      <c r="L284" s="11">
        <v>2</v>
      </c>
    </row>
    <row r="285" spans="1:12">
      <c r="A285" s="11" t="s">
        <v>535</v>
      </c>
      <c r="D285" s="11" t="s">
        <v>260</v>
      </c>
      <c r="E285" s="19" t="s">
        <v>751</v>
      </c>
      <c r="F285" s="10">
        <v>42036</v>
      </c>
      <c r="G285" s="10">
        <v>44228</v>
      </c>
      <c r="H285" s="11">
        <v>7</v>
      </c>
      <c r="I285" s="20" t="s">
        <v>259</v>
      </c>
      <c r="J285" s="11" t="s">
        <v>261</v>
      </c>
      <c r="K285" s="11" t="s">
        <v>953</v>
      </c>
      <c r="L285" s="11">
        <v>2</v>
      </c>
    </row>
    <row r="286" spans="1:12">
      <c r="A286" s="11" t="s">
        <v>536</v>
      </c>
      <c r="D286" s="11" t="s">
        <v>260</v>
      </c>
      <c r="E286" s="19" t="s">
        <v>752</v>
      </c>
      <c r="F286" s="10">
        <v>42036</v>
      </c>
      <c r="G286" s="10">
        <v>44228</v>
      </c>
      <c r="H286" s="11">
        <v>7</v>
      </c>
      <c r="I286" s="20" t="s">
        <v>259</v>
      </c>
      <c r="J286" s="11" t="s">
        <v>261</v>
      </c>
      <c r="K286" s="11" t="s">
        <v>953</v>
      </c>
      <c r="L286" s="11">
        <v>2</v>
      </c>
    </row>
    <row r="287" spans="1:12">
      <c r="A287" s="11" t="s">
        <v>537</v>
      </c>
      <c r="D287" s="11" t="s">
        <v>260</v>
      </c>
      <c r="E287" s="19" t="s">
        <v>753</v>
      </c>
      <c r="F287" s="10">
        <v>42036</v>
      </c>
      <c r="G287" s="10">
        <v>44228</v>
      </c>
      <c r="H287" s="11">
        <v>7</v>
      </c>
      <c r="I287" s="20" t="s">
        <v>259</v>
      </c>
      <c r="J287" s="11" t="s">
        <v>261</v>
      </c>
      <c r="K287" s="11" t="s">
        <v>953</v>
      </c>
      <c r="L287" s="11">
        <v>2</v>
      </c>
    </row>
    <row r="288" spans="1:12">
      <c r="A288" s="11" t="s">
        <v>538</v>
      </c>
      <c r="D288" s="11" t="s">
        <v>260</v>
      </c>
      <c r="E288" s="19" t="s">
        <v>754</v>
      </c>
      <c r="F288" s="10">
        <v>42036</v>
      </c>
      <c r="G288" s="10">
        <v>44228</v>
      </c>
      <c r="H288" s="11">
        <v>7</v>
      </c>
      <c r="I288" s="20" t="s">
        <v>259</v>
      </c>
      <c r="J288" s="11" t="s">
        <v>261</v>
      </c>
      <c r="K288" s="11" t="s">
        <v>953</v>
      </c>
      <c r="L288" s="11">
        <v>2</v>
      </c>
    </row>
    <row r="289" spans="1:12">
      <c r="A289" s="11" t="s">
        <v>539</v>
      </c>
      <c r="D289" s="11" t="s">
        <v>260</v>
      </c>
      <c r="E289" s="19" t="s">
        <v>755</v>
      </c>
      <c r="F289" s="10">
        <v>42036</v>
      </c>
      <c r="G289" s="10">
        <v>44228</v>
      </c>
      <c r="H289" s="11">
        <v>7</v>
      </c>
      <c r="I289" s="20" t="s">
        <v>259</v>
      </c>
      <c r="J289" s="11" t="s">
        <v>261</v>
      </c>
      <c r="K289" s="11" t="s">
        <v>953</v>
      </c>
      <c r="L289" s="11">
        <v>2</v>
      </c>
    </row>
    <row r="290" spans="1:12">
      <c r="A290" s="11" t="s">
        <v>540</v>
      </c>
      <c r="D290" s="11" t="s">
        <v>260</v>
      </c>
      <c r="E290" s="19" t="s">
        <v>756</v>
      </c>
      <c r="F290" s="10">
        <v>42036</v>
      </c>
      <c r="G290" s="10">
        <v>44228</v>
      </c>
      <c r="H290" s="11">
        <v>7</v>
      </c>
      <c r="I290" s="20" t="s">
        <v>259</v>
      </c>
      <c r="J290" s="11" t="s">
        <v>261</v>
      </c>
      <c r="K290" s="11" t="s">
        <v>953</v>
      </c>
      <c r="L290" s="11">
        <v>2</v>
      </c>
    </row>
    <row r="291" spans="1:12">
      <c r="A291" s="11" t="s">
        <v>541</v>
      </c>
      <c r="D291" s="11" t="s">
        <v>260</v>
      </c>
      <c r="E291" s="19" t="s">
        <v>757</v>
      </c>
      <c r="F291" s="10">
        <v>42036</v>
      </c>
      <c r="G291" s="10">
        <v>44228</v>
      </c>
      <c r="H291" s="11">
        <v>7</v>
      </c>
      <c r="I291" s="20" t="s">
        <v>259</v>
      </c>
      <c r="J291" s="11" t="s">
        <v>261</v>
      </c>
      <c r="K291" s="11" t="s">
        <v>953</v>
      </c>
      <c r="L291" s="11">
        <v>2</v>
      </c>
    </row>
    <row r="292" spans="1:12">
      <c r="A292" s="11" t="s">
        <v>542</v>
      </c>
      <c r="D292" s="11" t="s">
        <v>260</v>
      </c>
      <c r="E292" s="19" t="s">
        <v>758</v>
      </c>
      <c r="F292" s="10">
        <v>42036</v>
      </c>
      <c r="G292" s="10">
        <v>44228</v>
      </c>
      <c r="H292" s="11">
        <v>7</v>
      </c>
      <c r="I292" s="20" t="s">
        <v>259</v>
      </c>
      <c r="J292" s="11" t="s">
        <v>261</v>
      </c>
      <c r="K292" s="11" t="s">
        <v>953</v>
      </c>
      <c r="L292" s="11">
        <v>2</v>
      </c>
    </row>
    <row r="293" spans="1:12">
      <c r="A293" s="11" t="s">
        <v>543</v>
      </c>
      <c r="D293" s="11" t="s">
        <v>260</v>
      </c>
      <c r="E293" s="19" t="s">
        <v>759</v>
      </c>
      <c r="F293" s="10">
        <v>42036</v>
      </c>
      <c r="G293" s="10">
        <v>44228</v>
      </c>
      <c r="H293" s="11">
        <v>7</v>
      </c>
      <c r="I293" s="20" t="s">
        <v>259</v>
      </c>
      <c r="J293" s="11" t="s">
        <v>261</v>
      </c>
      <c r="K293" s="11" t="s">
        <v>953</v>
      </c>
      <c r="L293" s="11">
        <v>2</v>
      </c>
    </row>
    <row r="294" spans="1:12">
      <c r="A294" s="11" t="s">
        <v>544</v>
      </c>
      <c r="D294" s="11" t="s">
        <v>260</v>
      </c>
      <c r="E294" s="19" t="s">
        <v>760</v>
      </c>
      <c r="F294" s="10">
        <v>42036</v>
      </c>
      <c r="G294" s="10">
        <v>44228</v>
      </c>
      <c r="H294" s="11">
        <v>7</v>
      </c>
      <c r="I294" s="20" t="s">
        <v>259</v>
      </c>
      <c r="J294" s="11" t="s">
        <v>261</v>
      </c>
      <c r="K294" s="11" t="s">
        <v>953</v>
      </c>
      <c r="L294" s="11">
        <v>2</v>
      </c>
    </row>
    <row r="295" spans="1:12">
      <c r="A295" s="11" t="s">
        <v>545</v>
      </c>
      <c r="D295" s="11" t="s">
        <v>260</v>
      </c>
      <c r="E295" s="19" t="s">
        <v>761</v>
      </c>
      <c r="F295" s="10">
        <v>42036</v>
      </c>
      <c r="G295" s="10">
        <v>44228</v>
      </c>
      <c r="H295" s="11">
        <v>7</v>
      </c>
      <c r="I295" s="20" t="s">
        <v>259</v>
      </c>
      <c r="J295" s="11" t="s">
        <v>261</v>
      </c>
      <c r="K295" s="11" t="s">
        <v>953</v>
      </c>
      <c r="L295" s="11">
        <v>2</v>
      </c>
    </row>
    <row r="296" spans="1:12">
      <c r="A296" s="11" t="s">
        <v>546</v>
      </c>
      <c r="D296" s="11" t="s">
        <v>260</v>
      </c>
      <c r="E296" s="19" t="s">
        <v>762</v>
      </c>
      <c r="F296" s="10">
        <v>42036</v>
      </c>
      <c r="G296" s="10">
        <v>44228</v>
      </c>
      <c r="H296" s="11">
        <v>7</v>
      </c>
      <c r="I296" s="20" t="s">
        <v>259</v>
      </c>
      <c r="J296" s="11" t="s">
        <v>261</v>
      </c>
      <c r="K296" s="11" t="s">
        <v>953</v>
      </c>
      <c r="L296" s="11">
        <v>2</v>
      </c>
    </row>
    <row r="297" spans="1:12">
      <c r="A297" s="11" t="s">
        <v>547</v>
      </c>
      <c r="D297" s="11" t="s">
        <v>260</v>
      </c>
      <c r="E297" s="19" t="s">
        <v>763</v>
      </c>
      <c r="F297" s="10">
        <v>42036</v>
      </c>
      <c r="G297" s="10">
        <v>44228</v>
      </c>
      <c r="H297" s="11">
        <v>7</v>
      </c>
      <c r="I297" s="20" t="s">
        <v>259</v>
      </c>
      <c r="J297" s="11" t="s">
        <v>261</v>
      </c>
      <c r="K297" s="11" t="s">
        <v>953</v>
      </c>
      <c r="L297" s="11">
        <v>2</v>
      </c>
    </row>
    <row r="298" spans="1:12">
      <c r="A298" s="11" t="s">
        <v>548</v>
      </c>
      <c r="D298" s="11" t="s">
        <v>260</v>
      </c>
      <c r="E298" s="19" t="s">
        <v>764</v>
      </c>
      <c r="F298" s="10">
        <v>42036</v>
      </c>
      <c r="G298" s="10">
        <v>44228</v>
      </c>
      <c r="H298" s="11">
        <v>7</v>
      </c>
      <c r="I298" s="20" t="s">
        <v>259</v>
      </c>
      <c r="J298" s="11" t="s">
        <v>261</v>
      </c>
      <c r="K298" s="11" t="s">
        <v>953</v>
      </c>
      <c r="L298" s="11">
        <v>2</v>
      </c>
    </row>
    <row r="299" spans="1:12">
      <c r="A299" s="11" t="s">
        <v>549</v>
      </c>
      <c r="D299" s="11" t="s">
        <v>260</v>
      </c>
      <c r="E299" s="19" t="s">
        <v>765</v>
      </c>
      <c r="F299" s="10">
        <v>42036</v>
      </c>
      <c r="G299" s="10">
        <v>44228</v>
      </c>
      <c r="H299" s="11">
        <v>7</v>
      </c>
      <c r="I299" s="20" t="s">
        <v>259</v>
      </c>
      <c r="J299" s="11" t="s">
        <v>261</v>
      </c>
      <c r="K299" s="11" t="s">
        <v>953</v>
      </c>
      <c r="L299" s="11">
        <v>2</v>
      </c>
    </row>
    <row r="300" spans="1:12">
      <c r="A300" s="11" t="s">
        <v>550</v>
      </c>
      <c r="D300" s="11" t="s">
        <v>260</v>
      </c>
      <c r="E300" s="19" t="s">
        <v>766</v>
      </c>
      <c r="F300" s="10">
        <v>42036</v>
      </c>
      <c r="G300" s="10">
        <v>44228</v>
      </c>
      <c r="H300" s="11">
        <v>7</v>
      </c>
      <c r="I300" s="20" t="s">
        <v>259</v>
      </c>
      <c r="J300" s="11" t="s">
        <v>261</v>
      </c>
      <c r="K300" s="11" t="s">
        <v>953</v>
      </c>
      <c r="L300" s="11">
        <v>2</v>
      </c>
    </row>
    <row r="301" spans="1:12">
      <c r="A301" s="11" t="s">
        <v>551</v>
      </c>
      <c r="D301" s="11" t="s">
        <v>260</v>
      </c>
      <c r="E301" s="19" t="s">
        <v>767</v>
      </c>
      <c r="F301" s="10">
        <v>42036</v>
      </c>
      <c r="G301" s="10">
        <v>44228</v>
      </c>
      <c r="H301" s="11">
        <v>7</v>
      </c>
      <c r="I301" s="20" t="s">
        <v>259</v>
      </c>
      <c r="J301" s="11" t="s">
        <v>261</v>
      </c>
      <c r="K301" s="11" t="s">
        <v>953</v>
      </c>
      <c r="L301" s="11">
        <v>2</v>
      </c>
    </row>
    <row r="302" spans="1:12">
      <c r="A302" s="11" t="s">
        <v>552</v>
      </c>
      <c r="D302" s="11" t="s">
        <v>260</v>
      </c>
      <c r="E302" s="19" t="s">
        <v>768</v>
      </c>
      <c r="F302" s="10">
        <v>42036</v>
      </c>
      <c r="G302" s="10">
        <v>44228</v>
      </c>
      <c r="H302" s="11">
        <v>7</v>
      </c>
      <c r="I302" s="20" t="s">
        <v>259</v>
      </c>
      <c r="J302" s="11" t="s">
        <v>261</v>
      </c>
      <c r="K302" s="11" t="s">
        <v>953</v>
      </c>
      <c r="L302" s="11">
        <v>2</v>
      </c>
    </row>
    <row r="303" spans="1:12">
      <c r="A303" s="11" t="s">
        <v>553</v>
      </c>
      <c r="D303" s="11" t="s">
        <v>260</v>
      </c>
      <c r="E303" s="19" t="s">
        <v>769</v>
      </c>
      <c r="F303" s="10">
        <v>42036</v>
      </c>
      <c r="G303" s="10">
        <v>44228</v>
      </c>
      <c r="H303" s="11">
        <v>7</v>
      </c>
      <c r="I303" s="20" t="s">
        <v>259</v>
      </c>
      <c r="J303" s="11" t="s">
        <v>261</v>
      </c>
      <c r="K303" s="11" t="s">
        <v>953</v>
      </c>
      <c r="L303" s="11">
        <v>2</v>
      </c>
    </row>
    <row r="304" spans="1:12">
      <c r="A304" s="11" t="s">
        <v>554</v>
      </c>
      <c r="D304" s="11" t="s">
        <v>260</v>
      </c>
      <c r="E304" s="19" t="s">
        <v>770</v>
      </c>
      <c r="F304" s="10">
        <v>42036</v>
      </c>
      <c r="G304" s="10">
        <v>44228</v>
      </c>
      <c r="H304" s="11">
        <v>7</v>
      </c>
      <c r="I304" s="20" t="s">
        <v>259</v>
      </c>
      <c r="J304" s="11" t="s">
        <v>261</v>
      </c>
      <c r="K304" s="11" t="s">
        <v>953</v>
      </c>
      <c r="L304" s="11">
        <v>2</v>
      </c>
    </row>
    <row r="305" spans="1:12">
      <c r="A305" s="11" t="s">
        <v>555</v>
      </c>
      <c r="D305" s="11" t="s">
        <v>260</v>
      </c>
      <c r="E305" s="19" t="s">
        <v>771</v>
      </c>
      <c r="F305" s="10">
        <v>42036</v>
      </c>
      <c r="G305" s="10">
        <v>44228</v>
      </c>
      <c r="H305" s="11">
        <v>7</v>
      </c>
      <c r="I305" s="20" t="s">
        <v>259</v>
      </c>
      <c r="J305" s="11" t="s">
        <v>261</v>
      </c>
      <c r="K305" s="11" t="s">
        <v>953</v>
      </c>
      <c r="L305" s="11">
        <v>2</v>
      </c>
    </row>
    <row r="306" spans="1:12">
      <c r="A306" s="11" t="s">
        <v>556</v>
      </c>
      <c r="D306" s="11" t="s">
        <v>260</v>
      </c>
      <c r="E306" s="19" t="s">
        <v>772</v>
      </c>
      <c r="F306" s="10">
        <v>42036</v>
      </c>
      <c r="G306" s="10">
        <v>44228</v>
      </c>
      <c r="H306" s="11">
        <v>7</v>
      </c>
      <c r="I306" s="20" t="s">
        <v>259</v>
      </c>
      <c r="J306" s="11" t="s">
        <v>261</v>
      </c>
      <c r="K306" s="11" t="s">
        <v>953</v>
      </c>
      <c r="L306" s="11">
        <v>2</v>
      </c>
    </row>
    <row r="307" spans="1:12">
      <c r="A307" s="11" t="s">
        <v>557</v>
      </c>
      <c r="D307" s="11" t="s">
        <v>260</v>
      </c>
      <c r="E307" s="19" t="s">
        <v>773</v>
      </c>
      <c r="F307" s="10">
        <v>42036</v>
      </c>
      <c r="G307" s="10">
        <v>44228</v>
      </c>
      <c r="H307" s="11">
        <v>7</v>
      </c>
      <c r="I307" s="20" t="s">
        <v>259</v>
      </c>
      <c r="J307" s="11" t="s">
        <v>261</v>
      </c>
      <c r="K307" s="11" t="s">
        <v>953</v>
      </c>
      <c r="L307" s="11">
        <v>2</v>
      </c>
    </row>
    <row r="308" spans="1:12">
      <c r="A308" s="11" t="s">
        <v>558</v>
      </c>
      <c r="D308" s="11" t="s">
        <v>260</v>
      </c>
      <c r="E308" s="19" t="s">
        <v>774</v>
      </c>
      <c r="F308" s="10">
        <v>42036</v>
      </c>
      <c r="G308" s="10">
        <v>44228</v>
      </c>
      <c r="H308" s="11">
        <v>7</v>
      </c>
      <c r="I308" s="20" t="s">
        <v>259</v>
      </c>
      <c r="J308" s="11" t="s">
        <v>261</v>
      </c>
      <c r="K308" s="11" t="s">
        <v>953</v>
      </c>
      <c r="L308" s="11">
        <v>2</v>
      </c>
    </row>
    <row r="309" spans="1:12">
      <c r="A309" s="11" t="s">
        <v>559</v>
      </c>
      <c r="D309" s="11" t="s">
        <v>260</v>
      </c>
      <c r="E309" s="19" t="s">
        <v>775</v>
      </c>
      <c r="F309" s="10">
        <v>42036</v>
      </c>
      <c r="G309" s="10">
        <v>44228</v>
      </c>
      <c r="H309" s="11">
        <v>7</v>
      </c>
      <c r="I309" s="20" t="s">
        <v>259</v>
      </c>
      <c r="J309" s="11" t="s">
        <v>261</v>
      </c>
      <c r="K309" s="11" t="s">
        <v>953</v>
      </c>
      <c r="L309" s="11">
        <v>2</v>
      </c>
    </row>
    <row r="310" spans="1:12">
      <c r="A310" s="11" t="s">
        <v>560</v>
      </c>
      <c r="D310" s="11" t="s">
        <v>260</v>
      </c>
      <c r="E310" s="19" t="s">
        <v>776</v>
      </c>
      <c r="F310" s="10">
        <v>42036</v>
      </c>
      <c r="G310" s="10">
        <v>44228</v>
      </c>
      <c r="H310" s="11">
        <v>7</v>
      </c>
      <c r="I310" s="20" t="s">
        <v>259</v>
      </c>
      <c r="J310" s="11" t="s">
        <v>261</v>
      </c>
      <c r="K310" s="11" t="s">
        <v>953</v>
      </c>
      <c r="L310" s="11">
        <v>2</v>
      </c>
    </row>
    <row r="311" spans="1:12">
      <c r="A311" s="11" t="s">
        <v>561</v>
      </c>
      <c r="D311" s="11" t="s">
        <v>260</v>
      </c>
      <c r="E311" s="19" t="s">
        <v>777</v>
      </c>
      <c r="F311" s="10">
        <v>42036</v>
      </c>
      <c r="G311" s="10">
        <v>44228</v>
      </c>
      <c r="H311" s="11">
        <v>7</v>
      </c>
      <c r="I311" s="20" t="s">
        <v>259</v>
      </c>
      <c r="J311" s="11" t="s">
        <v>261</v>
      </c>
      <c r="K311" s="11" t="s">
        <v>953</v>
      </c>
      <c r="L311" s="11">
        <v>2</v>
      </c>
    </row>
    <row r="312" spans="1:12">
      <c r="A312" s="11" t="s">
        <v>562</v>
      </c>
      <c r="D312" s="11" t="s">
        <v>260</v>
      </c>
      <c r="E312" s="19" t="s">
        <v>778</v>
      </c>
      <c r="F312" s="10">
        <v>42036</v>
      </c>
      <c r="G312" s="10">
        <v>44228</v>
      </c>
      <c r="H312" s="11">
        <v>7</v>
      </c>
      <c r="I312" s="20" t="s">
        <v>259</v>
      </c>
      <c r="J312" s="11" t="s">
        <v>261</v>
      </c>
      <c r="K312" s="11" t="s">
        <v>953</v>
      </c>
      <c r="L312" s="11">
        <v>2</v>
      </c>
    </row>
    <row r="313" spans="1:12">
      <c r="A313" s="11" t="s">
        <v>563</v>
      </c>
      <c r="D313" s="11" t="s">
        <v>260</v>
      </c>
      <c r="E313" s="19" t="s">
        <v>779</v>
      </c>
      <c r="F313" s="10">
        <v>42036</v>
      </c>
      <c r="G313" s="10">
        <v>44228</v>
      </c>
      <c r="H313" s="11">
        <v>7</v>
      </c>
      <c r="I313" s="20" t="s">
        <v>259</v>
      </c>
      <c r="J313" s="11" t="s">
        <v>261</v>
      </c>
      <c r="K313" s="11" t="s">
        <v>953</v>
      </c>
      <c r="L313" s="11">
        <v>2</v>
      </c>
    </row>
    <row r="314" spans="1:12">
      <c r="A314" s="11" t="s">
        <v>564</v>
      </c>
      <c r="D314" s="11" t="s">
        <v>260</v>
      </c>
      <c r="E314" s="19" t="s">
        <v>780</v>
      </c>
      <c r="F314" s="10">
        <v>42036</v>
      </c>
      <c r="G314" s="10">
        <v>44228</v>
      </c>
      <c r="H314" s="11">
        <v>7</v>
      </c>
      <c r="I314" s="20" t="s">
        <v>259</v>
      </c>
      <c r="J314" s="11" t="s">
        <v>261</v>
      </c>
      <c r="K314" s="11" t="s">
        <v>953</v>
      </c>
      <c r="L314" s="11">
        <v>2</v>
      </c>
    </row>
    <row r="315" spans="1:12">
      <c r="A315" s="11" t="s">
        <v>565</v>
      </c>
      <c r="D315" s="11" t="s">
        <v>260</v>
      </c>
      <c r="E315" s="19" t="s">
        <v>781</v>
      </c>
      <c r="F315" s="10">
        <v>42036</v>
      </c>
      <c r="G315" s="10">
        <v>44228</v>
      </c>
      <c r="H315" s="11">
        <v>7</v>
      </c>
      <c r="I315" s="20" t="s">
        <v>259</v>
      </c>
      <c r="J315" s="11" t="s">
        <v>261</v>
      </c>
      <c r="K315" s="11" t="s">
        <v>953</v>
      </c>
      <c r="L315" s="11">
        <v>2</v>
      </c>
    </row>
    <row r="316" spans="1:12">
      <c r="A316" s="11" t="s">
        <v>566</v>
      </c>
      <c r="D316" s="11" t="s">
        <v>260</v>
      </c>
      <c r="E316" s="19" t="s">
        <v>782</v>
      </c>
      <c r="F316" s="10">
        <v>42036</v>
      </c>
      <c r="G316" s="10">
        <v>44228</v>
      </c>
      <c r="H316" s="11">
        <v>7</v>
      </c>
      <c r="I316" s="20" t="s">
        <v>259</v>
      </c>
      <c r="J316" s="11" t="s">
        <v>261</v>
      </c>
      <c r="K316" s="11" t="s">
        <v>953</v>
      </c>
      <c r="L316" s="11">
        <v>2</v>
      </c>
    </row>
    <row r="317" spans="1:12">
      <c r="A317" s="11" t="s">
        <v>567</v>
      </c>
      <c r="D317" s="11" t="s">
        <v>260</v>
      </c>
      <c r="E317" s="19" t="s">
        <v>783</v>
      </c>
      <c r="F317" s="10">
        <v>42036</v>
      </c>
      <c r="G317" s="10">
        <v>44228</v>
      </c>
      <c r="H317" s="11">
        <v>7</v>
      </c>
      <c r="I317" s="20" t="s">
        <v>259</v>
      </c>
      <c r="J317" s="11" t="s">
        <v>261</v>
      </c>
      <c r="K317" s="11" t="s">
        <v>953</v>
      </c>
      <c r="L317" s="11">
        <v>2</v>
      </c>
    </row>
    <row r="318" spans="1:12">
      <c r="A318" s="11" t="s">
        <v>568</v>
      </c>
      <c r="D318" s="11" t="s">
        <v>260</v>
      </c>
      <c r="E318" s="19" t="s">
        <v>784</v>
      </c>
      <c r="F318" s="10">
        <v>42036</v>
      </c>
      <c r="G318" s="10">
        <v>44228</v>
      </c>
      <c r="H318" s="11">
        <v>7</v>
      </c>
      <c r="I318" s="20" t="s">
        <v>259</v>
      </c>
      <c r="J318" s="11" t="s">
        <v>261</v>
      </c>
      <c r="K318" s="11" t="s">
        <v>953</v>
      </c>
      <c r="L318" s="11">
        <v>2</v>
      </c>
    </row>
    <row r="319" spans="1:12">
      <c r="A319" s="11" t="s">
        <v>569</v>
      </c>
      <c r="D319" s="11" t="s">
        <v>260</v>
      </c>
      <c r="E319" s="19" t="s">
        <v>785</v>
      </c>
      <c r="F319" s="10">
        <v>42036</v>
      </c>
      <c r="G319" s="10">
        <v>44228</v>
      </c>
      <c r="H319" s="11">
        <v>7</v>
      </c>
      <c r="I319" s="20" t="s">
        <v>259</v>
      </c>
      <c r="J319" s="11" t="s">
        <v>261</v>
      </c>
      <c r="K319" s="11" t="s">
        <v>953</v>
      </c>
      <c r="L319" s="11">
        <v>2</v>
      </c>
    </row>
    <row r="320" spans="1:12">
      <c r="A320" s="11" t="s">
        <v>570</v>
      </c>
      <c r="D320" s="11" t="s">
        <v>260</v>
      </c>
      <c r="E320" s="19" t="s">
        <v>786</v>
      </c>
      <c r="F320" s="10">
        <v>42036</v>
      </c>
      <c r="G320" s="10">
        <v>44228</v>
      </c>
      <c r="H320" s="11">
        <v>7</v>
      </c>
      <c r="I320" s="20" t="s">
        <v>259</v>
      </c>
      <c r="J320" s="11" t="s">
        <v>261</v>
      </c>
      <c r="K320" s="11" t="s">
        <v>953</v>
      </c>
      <c r="L320" s="11">
        <v>2</v>
      </c>
    </row>
    <row r="321" spans="1:12">
      <c r="A321" s="11" t="s">
        <v>571</v>
      </c>
      <c r="D321" s="11" t="s">
        <v>260</v>
      </c>
      <c r="E321" s="19" t="s">
        <v>787</v>
      </c>
      <c r="F321" s="10">
        <v>42036</v>
      </c>
      <c r="G321" s="10">
        <v>44228</v>
      </c>
      <c r="H321" s="11">
        <v>7</v>
      </c>
      <c r="I321" s="20" t="s">
        <v>259</v>
      </c>
      <c r="J321" s="11" t="s">
        <v>261</v>
      </c>
      <c r="K321" s="11" t="s">
        <v>953</v>
      </c>
      <c r="L321" s="11">
        <v>2</v>
      </c>
    </row>
    <row r="322" spans="1:12">
      <c r="A322" s="11" t="s">
        <v>572</v>
      </c>
      <c r="D322" s="11" t="s">
        <v>260</v>
      </c>
      <c r="E322" s="19" t="s">
        <v>788</v>
      </c>
      <c r="F322" s="10">
        <v>42036</v>
      </c>
      <c r="G322" s="10">
        <v>44228</v>
      </c>
      <c r="H322" s="11">
        <v>7</v>
      </c>
      <c r="I322" s="20" t="s">
        <v>259</v>
      </c>
      <c r="J322" s="11" t="s">
        <v>261</v>
      </c>
      <c r="K322" s="11" t="s">
        <v>953</v>
      </c>
      <c r="L322" s="11">
        <v>2</v>
      </c>
    </row>
    <row r="323" spans="1:12">
      <c r="A323" s="11" t="s">
        <v>573</v>
      </c>
      <c r="D323" s="11" t="s">
        <v>260</v>
      </c>
      <c r="E323" s="19" t="s">
        <v>789</v>
      </c>
      <c r="F323" s="10">
        <v>42036</v>
      </c>
      <c r="G323" s="10">
        <v>44228</v>
      </c>
      <c r="H323" s="11">
        <v>7</v>
      </c>
      <c r="I323" s="20" t="s">
        <v>259</v>
      </c>
      <c r="J323" s="11" t="s">
        <v>261</v>
      </c>
      <c r="K323" s="11" t="s">
        <v>953</v>
      </c>
      <c r="L323" s="11">
        <v>2</v>
      </c>
    </row>
    <row r="324" spans="1:12">
      <c r="A324" s="11" t="s">
        <v>574</v>
      </c>
      <c r="D324" s="11" t="s">
        <v>260</v>
      </c>
      <c r="E324" s="19" t="s">
        <v>790</v>
      </c>
      <c r="F324" s="10">
        <v>42036</v>
      </c>
      <c r="G324" s="10">
        <v>44228</v>
      </c>
      <c r="H324" s="11">
        <v>7</v>
      </c>
      <c r="I324" s="20" t="s">
        <v>259</v>
      </c>
      <c r="J324" s="11" t="s">
        <v>261</v>
      </c>
      <c r="K324" s="11" t="s">
        <v>953</v>
      </c>
      <c r="L324" s="11">
        <v>2</v>
      </c>
    </row>
    <row r="325" spans="1:12">
      <c r="A325" s="11" t="s">
        <v>575</v>
      </c>
      <c r="D325" s="11" t="s">
        <v>260</v>
      </c>
      <c r="E325" s="19" t="s">
        <v>791</v>
      </c>
      <c r="F325" s="10">
        <v>42036</v>
      </c>
      <c r="G325" s="10">
        <v>44228</v>
      </c>
      <c r="H325" s="11">
        <v>7</v>
      </c>
      <c r="I325" s="20" t="s">
        <v>259</v>
      </c>
      <c r="J325" s="11" t="s">
        <v>261</v>
      </c>
      <c r="K325" s="11" t="s">
        <v>953</v>
      </c>
      <c r="L325" s="11">
        <v>2</v>
      </c>
    </row>
    <row r="326" spans="1:12">
      <c r="A326" s="11" t="s">
        <v>576</v>
      </c>
      <c r="D326" s="11" t="s">
        <v>260</v>
      </c>
      <c r="E326" s="19" t="s">
        <v>792</v>
      </c>
      <c r="F326" s="10">
        <v>42036</v>
      </c>
      <c r="G326" s="10">
        <v>44228</v>
      </c>
      <c r="H326" s="11">
        <v>7</v>
      </c>
      <c r="I326" s="20" t="s">
        <v>259</v>
      </c>
      <c r="J326" s="11" t="s">
        <v>261</v>
      </c>
      <c r="K326" s="11" t="s">
        <v>953</v>
      </c>
      <c r="L326" s="11">
        <v>2</v>
      </c>
    </row>
    <row r="327" spans="1:12">
      <c r="A327" s="11" t="s">
        <v>577</v>
      </c>
      <c r="D327" s="11" t="s">
        <v>260</v>
      </c>
      <c r="E327" s="19" t="s">
        <v>793</v>
      </c>
      <c r="F327" s="10">
        <v>42036</v>
      </c>
      <c r="G327" s="10">
        <v>44228</v>
      </c>
      <c r="H327" s="11">
        <v>7</v>
      </c>
      <c r="I327" s="20" t="s">
        <v>259</v>
      </c>
      <c r="J327" s="11" t="s">
        <v>261</v>
      </c>
      <c r="K327" s="11" t="s">
        <v>953</v>
      </c>
      <c r="L327" s="11">
        <v>2</v>
      </c>
    </row>
    <row r="328" spans="1:12">
      <c r="A328" s="11" t="s">
        <v>578</v>
      </c>
      <c r="D328" s="11" t="s">
        <v>260</v>
      </c>
      <c r="E328" s="19" t="s">
        <v>794</v>
      </c>
      <c r="F328" s="10">
        <v>42036</v>
      </c>
      <c r="G328" s="10">
        <v>44228</v>
      </c>
      <c r="H328" s="11">
        <v>7</v>
      </c>
      <c r="I328" s="20" t="s">
        <v>259</v>
      </c>
      <c r="J328" s="11" t="s">
        <v>261</v>
      </c>
      <c r="K328" s="11" t="s">
        <v>953</v>
      </c>
      <c r="L328" s="11">
        <v>2</v>
      </c>
    </row>
    <row r="329" spans="1:12">
      <c r="A329" s="11" t="s">
        <v>579</v>
      </c>
      <c r="D329" s="11" t="s">
        <v>260</v>
      </c>
      <c r="E329" s="19" t="s">
        <v>795</v>
      </c>
      <c r="F329" s="10">
        <v>42036</v>
      </c>
      <c r="G329" s="10">
        <v>44228</v>
      </c>
      <c r="H329" s="11">
        <v>7</v>
      </c>
      <c r="I329" s="20" t="s">
        <v>259</v>
      </c>
      <c r="J329" s="11" t="s">
        <v>261</v>
      </c>
      <c r="K329" s="11" t="s">
        <v>953</v>
      </c>
      <c r="L329" s="11">
        <v>2</v>
      </c>
    </row>
    <row r="330" spans="1:12">
      <c r="A330" s="11" t="s">
        <v>580</v>
      </c>
      <c r="D330" s="11" t="s">
        <v>260</v>
      </c>
      <c r="E330" s="19" t="s">
        <v>796</v>
      </c>
      <c r="F330" s="10">
        <v>42036</v>
      </c>
      <c r="G330" s="10">
        <v>44228</v>
      </c>
      <c r="H330" s="11">
        <v>7</v>
      </c>
      <c r="I330" s="20" t="s">
        <v>259</v>
      </c>
      <c r="J330" s="11" t="s">
        <v>261</v>
      </c>
      <c r="K330" s="11" t="s">
        <v>953</v>
      </c>
      <c r="L330" s="11">
        <v>2</v>
      </c>
    </row>
    <row r="331" spans="1:12">
      <c r="A331" s="11" t="s">
        <v>581</v>
      </c>
      <c r="D331" s="11" t="s">
        <v>260</v>
      </c>
      <c r="E331" s="19" t="s">
        <v>797</v>
      </c>
      <c r="F331" s="10">
        <v>42036</v>
      </c>
      <c r="G331" s="10">
        <v>44228</v>
      </c>
      <c r="H331" s="11">
        <v>7</v>
      </c>
      <c r="I331" s="20" t="s">
        <v>259</v>
      </c>
      <c r="J331" s="11" t="s">
        <v>261</v>
      </c>
      <c r="K331" s="11" t="s">
        <v>953</v>
      </c>
      <c r="L331" s="11">
        <v>2</v>
      </c>
    </row>
    <row r="332" spans="1:12">
      <c r="A332" s="11" t="s">
        <v>582</v>
      </c>
      <c r="D332" s="11" t="s">
        <v>260</v>
      </c>
      <c r="E332" s="19" t="s">
        <v>798</v>
      </c>
      <c r="F332" s="10">
        <v>42036</v>
      </c>
      <c r="G332" s="10">
        <v>44228</v>
      </c>
      <c r="H332" s="11">
        <v>7</v>
      </c>
      <c r="I332" s="20" t="s">
        <v>259</v>
      </c>
      <c r="J332" s="11" t="s">
        <v>261</v>
      </c>
      <c r="K332" s="11" t="s">
        <v>953</v>
      </c>
      <c r="L332" s="11">
        <v>2</v>
      </c>
    </row>
    <row r="333" spans="1:12">
      <c r="A333" s="11" t="s">
        <v>583</v>
      </c>
      <c r="D333" s="11" t="s">
        <v>260</v>
      </c>
      <c r="E333" s="19" t="s">
        <v>799</v>
      </c>
      <c r="F333" s="10">
        <v>42036</v>
      </c>
      <c r="G333" s="10">
        <v>44228</v>
      </c>
      <c r="H333" s="11">
        <v>7</v>
      </c>
      <c r="I333" s="20" t="s">
        <v>259</v>
      </c>
      <c r="J333" s="11" t="s">
        <v>261</v>
      </c>
      <c r="K333" s="11" t="s">
        <v>953</v>
      </c>
      <c r="L333" s="11">
        <v>2</v>
      </c>
    </row>
    <row r="334" spans="1:12">
      <c r="A334" s="11" t="s">
        <v>584</v>
      </c>
      <c r="D334" s="11" t="s">
        <v>260</v>
      </c>
      <c r="E334" s="19" t="s">
        <v>800</v>
      </c>
      <c r="F334" s="10">
        <v>42036</v>
      </c>
      <c r="G334" s="10">
        <v>44228</v>
      </c>
      <c r="H334" s="11">
        <v>7</v>
      </c>
      <c r="I334" s="20" t="s">
        <v>259</v>
      </c>
      <c r="J334" s="11" t="s">
        <v>261</v>
      </c>
      <c r="K334" s="11" t="s">
        <v>953</v>
      </c>
      <c r="L334" s="11">
        <v>2</v>
      </c>
    </row>
    <row r="335" spans="1:12">
      <c r="A335" s="11" t="s">
        <v>585</v>
      </c>
      <c r="D335" s="11" t="s">
        <v>260</v>
      </c>
      <c r="E335" s="19" t="s">
        <v>801</v>
      </c>
      <c r="F335" s="10">
        <v>42036</v>
      </c>
      <c r="G335" s="10">
        <v>44228</v>
      </c>
      <c r="H335" s="11">
        <v>7</v>
      </c>
      <c r="I335" s="20" t="s">
        <v>259</v>
      </c>
      <c r="J335" s="11" t="s">
        <v>261</v>
      </c>
      <c r="K335" s="11" t="s">
        <v>953</v>
      </c>
      <c r="L335" s="11">
        <v>2</v>
      </c>
    </row>
    <row r="336" spans="1:12">
      <c r="A336" s="11" t="s">
        <v>586</v>
      </c>
      <c r="D336" s="11" t="s">
        <v>260</v>
      </c>
      <c r="E336" s="19" t="s">
        <v>802</v>
      </c>
      <c r="F336" s="10">
        <v>42036</v>
      </c>
      <c r="G336" s="10">
        <v>44228</v>
      </c>
      <c r="H336" s="11">
        <v>7</v>
      </c>
      <c r="I336" s="20" t="s">
        <v>259</v>
      </c>
      <c r="J336" s="11" t="s">
        <v>261</v>
      </c>
      <c r="K336" s="11" t="s">
        <v>953</v>
      </c>
      <c r="L336" s="11">
        <v>2</v>
      </c>
    </row>
    <row r="337" spans="1:12">
      <c r="A337" s="11" t="s">
        <v>587</v>
      </c>
      <c r="D337" s="11" t="s">
        <v>260</v>
      </c>
      <c r="E337" s="19" t="s">
        <v>803</v>
      </c>
      <c r="F337" s="10">
        <v>42036</v>
      </c>
      <c r="G337" s="10">
        <v>44228</v>
      </c>
      <c r="H337" s="11">
        <v>7</v>
      </c>
      <c r="I337" s="20" t="s">
        <v>259</v>
      </c>
      <c r="J337" s="11" t="s">
        <v>261</v>
      </c>
      <c r="K337" s="11" t="s">
        <v>953</v>
      </c>
      <c r="L337" s="11">
        <v>2</v>
      </c>
    </row>
    <row r="338" spans="1:12">
      <c r="A338" s="11" t="s">
        <v>588</v>
      </c>
      <c r="D338" s="11" t="s">
        <v>260</v>
      </c>
      <c r="E338" s="19" t="s">
        <v>804</v>
      </c>
      <c r="F338" s="10">
        <v>42036</v>
      </c>
      <c r="G338" s="10">
        <v>44228</v>
      </c>
      <c r="H338" s="11">
        <v>7</v>
      </c>
      <c r="I338" s="20" t="s">
        <v>259</v>
      </c>
      <c r="J338" s="11" t="s">
        <v>261</v>
      </c>
      <c r="K338" s="11" t="s">
        <v>953</v>
      </c>
      <c r="L338" s="11">
        <v>2</v>
      </c>
    </row>
    <row r="339" spans="1:12">
      <c r="A339" s="11" t="s">
        <v>589</v>
      </c>
      <c r="D339" s="11" t="s">
        <v>260</v>
      </c>
      <c r="E339" s="19" t="s">
        <v>805</v>
      </c>
      <c r="F339" s="10">
        <v>42036</v>
      </c>
      <c r="G339" s="10">
        <v>44228</v>
      </c>
      <c r="H339" s="11">
        <v>7</v>
      </c>
      <c r="I339" s="20" t="s">
        <v>259</v>
      </c>
      <c r="J339" s="11" t="s">
        <v>261</v>
      </c>
      <c r="K339" s="11" t="s">
        <v>953</v>
      </c>
      <c r="L339" s="11">
        <v>2</v>
      </c>
    </row>
    <row r="340" spans="1:12">
      <c r="A340" s="11" t="s">
        <v>590</v>
      </c>
      <c r="D340" s="11" t="s">
        <v>260</v>
      </c>
      <c r="E340" s="19" t="s">
        <v>806</v>
      </c>
      <c r="F340" s="10">
        <v>42036</v>
      </c>
      <c r="G340" s="10">
        <v>44228</v>
      </c>
      <c r="H340" s="11">
        <v>7</v>
      </c>
      <c r="I340" s="20" t="s">
        <v>259</v>
      </c>
      <c r="J340" s="11" t="s">
        <v>261</v>
      </c>
      <c r="K340" s="11" t="s">
        <v>953</v>
      </c>
      <c r="L340" s="11">
        <v>2</v>
      </c>
    </row>
    <row r="341" spans="1:12">
      <c r="A341" s="11" t="s">
        <v>591</v>
      </c>
      <c r="D341" s="11" t="s">
        <v>260</v>
      </c>
      <c r="E341" s="19" t="s">
        <v>807</v>
      </c>
      <c r="F341" s="10">
        <v>42036</v>
      </c>
      <c r="G341" s="10">
        <v>44228</v>
      </c>
      <c r="H341" s="11">
        <v>7</v>
      </c>
      <c r="I341" s="20" t="s">
        <v>259</v>
      </c>
      <c r="J341" s="11" t="s">
        <v>261</v>
      </c>
      <c r="K341" s="11" t="s">
        <v>953</v>
      </c>
      <c r="L341" s="11">
        <v>2</v>
      </c>
    </row>
    <row r="342" spans="1:12">
      <c r="A342" s="11" t="s">
        <v>592</v>
      </c>
      <c r="D342" s="11" t="s">
        <v>260</v>
      </c>
      <c r="E342" s="19" t="s">
        <v>808</v>
      </c>
      <c r="F342" s="10">
        <v>42036</v>
      </c>
      <c r="G342" s="10">
        <v>44228</v>
      </c>
      <c r="H342" s="11">
        <v>7</v>
      </c>
      <c r="I342" s="20" t="s">
        <v>259</v>
      </c>
      <c r="J342" s="11" t="s">
        <v>261</v>
      </c>
      <c r="K342" s="11" t="s">
        <v>953</v>
      </c>
      <c r="L342" s="11">
        <v>2</v>
      </c>
    </row>
    <row r="343" spans="1:12">
      <c r="A343" s="11" t="s">
        <v>593</v>
      </c>
      <c r="D343" s="11" t="s">
        <v>260</v>
      </c>
      <c r="E343" s="19" t="s">
        <v>809</v>
      </c>
      <c r="F343" s="10">
        <v>42036</v>
      </c>
      <c r="G343" s="10">
        <v>44228</v>
      </c>
      <c r="H343" s="11">
        <v>7</v>
      </c>
      <c r="I343" s="20" t="s">
        <v>259</v>
      </c>
      <c r="J343" s="11" t="s">
        <v>261</v>
      </c>
      <c r="K343" s="11" t="s">
        <v>953</v>
      </c>
      <c r="L343" s="11">
        <v>2</v>
      </c>
    </row>
    <row r="344" spans="1:12">
      <c r="A344" s="11" t="s">
        <v>594</v>
      </c>
      <c r="D344" s="11" t="s">
        <v>260</v>
      </c>
      <c r="E344" s="19" t="s">
        <v>810</v>
      </c>
      <c r="F344" s="10">
        <v>42036</v>
      </c>
      <c r="G344" s="10">
        <v>44228</v>
      </c>
      <c r="H344" s="11">
        <v>7</v>
      </c>
      <c r="I344" s="20" t="s">
        <v>259</v>
      </c>
      <c r="J344" s="11" t="s">
        <v>261</v>
      </c>
      <c r="K344" s="11" t="s">
        <v>953</v>
      </c>
      <c r="L344" s="11">
        <v>2</v>
      </c>
    </row>
    <row r="345" spans="1:12">
      <c r="A345" s="11" t="s">
        <v>595</v>
      </c>
      <c r="D345" s="11" t="s">
        <v>260</v>
      </c>
      <c r="E345" s="19" t="s">
        <v>811</v>
      </c>
      <c r="F345" s="10">
        <v>42036</v>
      </c>
      <c r="G345" s="10">
        <v>44228</v>
      </c>
      <c r="H345" s="11">
        <v>7</v>
      </c>
      <c r="I345" s="20" t="s">
        <v>259</v>
      </c>
      <c r="J345" s="11" t="s">
        <v>261</v>
      </c>
      <c r="K345" s="11" t="s">
        <v>953</v>
      </c>
      <c r="L345" s="11">
        <v>2</v>
      </c>
    </row>
    <row r="346" spans="1:12">
      <c r="A346" s="11" t="s">
        <v>596</v>
      </c>
      <c r="D346" s="11" t="s">
        <v>260</v>
      </c>
      <c r="E346" s="19" t="s">
        <v>812</v>
      </c>
      <c r="F346" s="10">
        <v>42036</v>
      </c>
      <c r="G346" s="10">
        <v>44228</v>
      </c>
      <c r="H346" s="11">
        <v>7</v>
      </c>
      <c r="I346" s="20" t="s">
        <v>259</v>
      </c>
      <c r="J346" s="11" t="s">
        <v>261</v>
      </c>
      <c r="K346" s="11" t="s">
        <v>953</v>
      </c>
      <c r="L346" s="11">
        <v>2</v>
      </c>
    </row>
    <row r="347" spans="1:12">
      <c r="A347" s="11" t="s">
        <v>597</v>
      </c>
      <c r="D347" s="11" t="s">
        <v>260</v>
      </c>
      <c r="E347" s="19" t="s">
        <v>813</v>
      </c>
      <c r="F347" s="10">
        <v>42036</v>
      </c>
      <c r="G347" s="10">
        <v>44228</v>
      </c>
      <c r="H347" s="11">
        <v>7</v>
      </c>
      <c r="I347" s="20" t="s">
        <v>259</v>
      </c>
      <c r="J347" s="11" t="s">
        <v>261</v>
      </c>
      <c r="K347" s="11" t="s">
        <v>953</v>
      </c>
      <c r="L347" s="11">
        <v>2</v>
      </c>
    </row>
    <row r="348" spans="1:12">
      <c r="A348" s="11" t="s">
        <v>598</v>
      </c>
      <c r="D348" s="11" t="s">
        <v>260</v>
      </c>
      <c r="E348" s="19" t="s">
        <v>814</v>
      </c>
      <c r="F348" s="10">
        <v>42036</v>
      </c>
      <c r="G348" s="10">
        <v>44228</v>
      </c>
      <c r="H348" s="11">
        <v>7</v>
      </c>
      <c r="I348" s="20" t="s">
        <v>259</v>
      </c>
      <c r="J348" s="11" t="s">
        <v>261</v>
      </c>
      <c r="K348" s="11" t="s">
        <v>953</v>
      </c>
      <c r="L348" s="11">
        <v>2</v>
      </c>
    </row>
    <row r="349" spans="1:12">
      <c r="A349" s="11" t="s">
        <v>599</v>
      </c>
      <c r="D349" s="11" t="s">
        <v>260</v>
      </c>
      <c r="E349" s="19" t="s">
        <v>815</v>
      </c>
      <c r="F349" s="10">
        <v>42036</v>
      </c>
      <c r="G349" s="10">
        <v>44228</v>
      </c>
      <c r="H349" s="11">
        <v>7</v>
      </c>
      <c r="I349" s="20" t="s">
        <v>259</v>
      </c>
      <c r="J349" s="11" t="s">
        <v>261</v>
      </c>
      <c r="K349" s="11" t="s">
        <v>953</v>
      </c>
      <c r="L349" s="11">
        <v>2</v>
      </c>
    </row>
    <row r="350" spans="1:12">
      <c r="A350" s="11" t="s">
        <v>600</v>
      </c>
      <c r="D350" s="11" t="s">
        <v>260</v>
      </c>
      <c r="E350" s="19" t="s">
        <v>816</v>
      </c>
      <c r="F350" s="10">
        <v>42036</v>
      </c>
      <c r="G350" s="10">
        <v>44228</v>
      </c>
      <c r="H350" s="11">
        <v>7</v>
      </c>
      <c r="I350" s="20" t="s">
        <v>259</v>
      </c>
      <c r="J350" s="11" t="s">
        <v>261</v>
      </c>
      <c r="K350" s="11" t="s">
        <v>953</v>
      </c>
      <c r="L350" s="11">
        <v>2</v>
      </c>
    </row>
    <row r="351" spans="1:12">
      <c r="A351" s="11" t="s">
        <v>601</v>
      </c>
      <c r="D351" s="11" t="s">
        <v>260</v>
      </c>
      <c r="E351" s="19" t="s">
        <v>817</v>
      </c>
      <c r="F351" s="10">
        <v>42036</v>
      </c>
      <c r="G351" s="10">
        <v>44228</v>
      </c>
      <c r="H351" s="11">
        <v>7</v>
      </c>
      <c r="I351" s="20" t="s">
        <v>259</v>
      </c>
      <c r="J351" s="11" t="s">
        <v>261</v>
      </c>
      <c r="K351" s="11" t="s">
        <v>953</v>
      </c>
      <c r="L351" s="11">
        <v>2</v>
      </c>
    </row>
    <row r="352" spans="1:12">
      <c r="A352" s="11" t="s">
        <v>602</v>
      </c>
      <c r="D352" s="11" t="s">
        <v>260</v>
      </c>
      <c r="E352" s="19" t="s">
        <v>818</v>
      </c>
      <c r="F352" s="10">
        <v>42036</v>
      </c>
      <c r="G352" s="10">
        <v>44228</v>
      </c>
      <c r="H352" s="11">
        <v>7</v>
      </c>
      <c r="I352" s="20" t="s">
        <v>259</v>
      </c>
      <c r="J352" s="11" t="s">
        <v>261</v>
      </c>
      <c r="K352" s="11" t="s">
        <v>953</v>
      </c>
      <c r="L352" s="11">
        <v>2</v>
      </c>
    </row>
    <row r="353" spans="1:12">
      <c r="A353" s="11" t="s">
        <v>603</v>
      </c>
      <c r="D353" s="11" t="s">
        <v>260</v>
      </c>
      <c r="E353" s="19" t="s">
        <v>819</v>
      </c>
      <c r="F353" s="10">
        <v>42036</v>
      </c>
      <c r="G353" s="10">
        <v>44228</v>
      </c>
      <c r="H353" s="11">
        <v>7</v>
      </c>
      <c r="I353" s="20" t="s">
        <v>259</v>
      </c>
      <c r="J353" s="11" t="s">
        <v>261</v>
      </c>
      <c r="K353" s="11" t="s">
        <v>953</v>
      </c>
      <c r="L353" s="11">
        <v>2</v>
      </c>
    </row>
    <row r="354" spans="1:12">
      <c r="A354" s="11" t="s">
        <v>604</v>
      </c>
      <c r="D354" s="11" t="s">
        <v>260</v>
      </c>
      <c r="E354" s="19" t="s">
        <v>820</v>
      </c>
      <c r="F354" s="10">
        <v>42036</v>
      </c>
      <c r="G354" s="10">
        <v>44228</v>
      </c>
      <c r="H354" s="11">
        <v>7</v>
      </c>
      <c r="I354" s="20" t="s">
        <v>259</v>
      </c>
      <c r="J354" s="11" t="s">
        <v>261</v>
      </c>
      <c r="K354" s="11" t="s">
        <v>953</v>
      </c>
      <c r="L354" s="11">
        <v>2</v>
      </c>
    </row>
    <row r="355" spans="1:12">
      <c r="A355" s="11" t="s">
        <v>605</v>
      </c>
      <c r="D355" s="11" t="s">
        <v>260</v>
      </c>
      <c r="E355" s="19" t="s">
        <v>821</v>
      </c>
      <c r="F355" s="10">
        <v>42036</v>
      </c>
      <c r="G355" s="10">
        <v>44228</v>
      </c>
      <c r="H355" s="11">
        <v>7</v>
      </c>
      <c r="I355" s="20" t="s">
        <v>259</v>
      </c>
      <c r="J355" s="11" t="s">
        <v>261</v>
      </c>
      <c r="K355" s="11" t="s">
        <v>953</v>
      </c>
      <c r="L355" s="11">
        <v>2</v>
      </c>
    </row>
    <row r="356" spans="1:12">
      <c r="A356" s="11" t="s">
        <v>606</v>
      </c>
      <c r="D356" s="11" t="s">
        <v>260</v>
      </c>
      <c r="E356" s="19" t="s">
        <v>822</v>
      </c>
      <c r="F356" s="10">
        <v>42036</v>
      </c>
      <c r="G356" s="10">
        <v>44228</v>
      </c>
      <c r="H356" s="11">
        <v>7</v>
      </c>
      <c r="I356" s="20" t="s">
        <v>259</v>
      </c>
      <c r="J356" s="11" t="s">
        <v>261</v>
      </c>
      <c r="K356" s="11" t="s">
        <v>953</v>
      </c>
      <c r="L356" s="11">
        <v>2</v>
      </c>
    </row>
    <row r="357" spans="1:12">
      <c r="A357" s="11" t="s">
        <v>607</v>
      </c>
      <c r="D357" s="11" t="s">
        <v>260</v>
      </c>
      <c r="E357" s="19" t="s">
        <v>823</v>
      </c>
      <c r="F357" s="10">
        <v>42036</v>
      </c>
      <c r="G357" s="10">
        <v>44228</v>
      </c>
      <c r="H357" s="11">
        <v>7</v>
      </c>
      <c r="I357" s="20" t="s">
        <v>259</v>
      </c>
      <c r="J357" s="11" t="s">
        <v>261</v>
      </c>
      <c r="K357" s="11" t="s">
        <v>953</v>
      </c>
      <c r="L357" s="11">
        <v>2</v>
      </c>
    </row>
    <row r="358" spans="1:12">
      <c r="A358" s="11" t="s">
        <v>608</v>
      </c>
      <c r="D358" s="11" t="s">
        <v>260</v>
      </c>
      <c r="E358" s="19" t="s">
        <v>824</v>
      </c>
      <c r="F358" s="10">
        <v>42036</v>
      </c>
      <c r="G358" s="10">
        <v>44228</v>
      </c>
      <c r="H358" s="11">
        <v>7</v>
      </c>
      <c r="I358" s="20" t="s">
        <v>259</v>
      </c>
      <c r="J358" s="11" t="s">
        <v>261</v>
      </c>
      <c r="K358" s="11" t="s">
        <v>953</v>
      </c>
      <c r="L358" s="11">
        <v>2</v>
      </c>
    </row>
    <row r="359" spans="1:12">
      <c r="A359" s="11" t="s">
        <v>609</v>
      </c>
      <c r="D359" s="11" t="s">
        <v>260</v>
      </c>
      <c r="E359" s="19" t="s">
        <v>825</v>
      </c>
      <c r="F359" s="10">
        <v>42036</v>
      </c>
      <c r="G359" s="10">
        <v>44228</v>
      </c>
      <c r="H359" s="11">
        <v>7</v>
      </c>
      <c r="I359" s="20" t="s">
        <v>259</v>
      </c>
      <c r="J359" s="11" t="s">
        <v>261</v>
      </c>
      <c r="K359" s="11" t="s">
        <v>953</v>
      </c>
      <c r="L359" s="11">
        <v>2</v>
      </c>
    </row>
    <row r="360" spans="1:12">
      <c r="A360" s="11" t="s">
        <v>610</v>
      </c>
      <c r="D360" s="11" t="s">
        <v>260</v>
      </c>
      <c r="E360" s="19" t="s">
        <v>826</v>
      </c>
      <c r="F360" s="10">
        <v>42036</v>
      </c>
      <c r="G360" s="10">
        <v>44228</v>
      </c>
      <c r="H360" s="11">
        <v>7</v>
      </c>
      <c r="I360" s="20" t="s">
        <v>259</v>
      </c>
      <c r="J360" s="11" t="s">
        <v>261</v>
      </c>
      <c r="K360" s="11" t="s">
        <v>953</v>
      </c>
      <c r="L360" s="11">
        <v>2</v>
      </c>
    </row>
    <row r="361" spans="1:12">
      <c r="A361" s="11" t="s">
        <v>611</v>
      </c>
      <c r="D361" s="11" t="s">
        <v>260</v>
      </c>
      <c r="E361" s="19" t="s">
        <v>827</v>
      </c>
      <c r="F361" s="10">
        <v>42036</v>
      </c>
      <c r="G361" s="10">
        <v>44228</v>
      </c>
      <c r="H361" s="11">
        <v>7</v>
      </c>
      <c r="I361" s="20" t="s">
        <v>259</v>
      </c>
      <c r="J361" s="11" t="s">
        <v>261</v>
      </c>
      <c r="K361" s="11" t="s">
        <v>953</v>
      </c>
      <c r="L361" s="11">
        <v>2</v>
      </c>
    </row>
    <row r="362" spans="1:12">
      <c r="A362" s="11" t="s">
        <v>612</v>
      </c>
      <c r="D362" s="11" t="s">
        <v>260</v>
      </c>
      <c r="E362" s="19" t="s">
        <v>828</v>
      </c>
      <c r="F362" s="10">
        <v>42036</v>
      </c>
      <c r="G362" s="10">
        <v>44228</v>
      </c>
      <c r="H362" s="11">
        <v>7</v>
      </c>
      <c r="I362" s="20" t="s">
        <v>259</v>
      </c>
      <c r="J362" s="11" t="s">
        <v>261</v>
      </c>
      <c r="K362" s="11" t="s">
        <v>953</v>
      </c>
      <c r="L362" s="11">
        <v>2</v>
      </c>
    </row>
    <row r="363" spans="1:12">
      <c r="A363" s="11" t="s">
        <v>613</v>
      </c>
      <c r="D363" s="11" t="s">
        <v>260</v>
      </c>
      <c r="E363" s="19" t="s">
        <v>829</v>
      </c>
      <c r="F363" s="10">
        <v>42036</v>
      </c>
      <c r="G363" s="10">
        <v>44228</v>
      </c>
      <c r="H363" s="11">
        <v>7</v>
      </c>
      <c r="I363" s="20" t="s">
        <v>259</v>
      </c>
      <c r="J363" s="11" t="s">
        <v>261</v>
      </c>
      <c r="K363" s="11" t="s">
        <v>953</v>
      </c>
      <c r="L363" s="11">
        <v>2</v>
      </c>
    </row>
    <row r="364" spans="1:12">
      <c r="A364" s="11" t="s">
        <v>614</v>
      </c>
      <c r="D364" s="11" t="s">
        <v>260</v>
      </c>
      <c r="E364" s="19" t="s">
        <v>830</v>
      </c>
      <c r="F364" s="10">
        <v>42036</v>
      </c>
      <c r="G364" s="10">
        <v>44228</v>
      </c>
      <c r="H364" s="11">
        <v>7</v>
      </c>
      <c r="I364" s="20" t="s">
        <v>259</v>
      </c>
      <c r="J364" s="11" t="s">
        <v>261</v>
      </c>
      <c r="K364" s="11" t="s">
        <v>953</v>
      </c>
      <c r="L364" s="11">
        <v>2</v>
      </c>
    </row>
    <row r="365" spans="1:12">
      <c r="A365" s="11" t="s">
        <v>615</v>
      </c>
      <c r="D365" s="11" t="s">
        <v>260</v>
      </c>
      <c r="E365" s="19" t="s">
        <v>831</v>
      </c>
      <c r="F365" s="10">
        <v>42036</v>
      </c>
      <c r="G365" s="10">
        <v>44228</v>
      </c>
      <c r="H365" s="11">
        <v>7</v>
      </c>
      <c r="I365" s="20" t="s">
        <v>259</v>
      </c>
      <c r="J365" s="11" t="s">
        <v>261</v>
      </c>
      <c r="K365" s="11" t="s">
        <v>953</v>
      </c>
      <c r="L365" s="11">
        <v>2</v>
      </c>
    </row>
    <row r="366" spans="1:12">
      <c r="A366" s="11" t="s">
        <v>616</v>
      </c>
      <c r="D366" s="11" t="s">
        <v>260</v>
      </c>
      <c r="E366" s="19" t="s">
        <v>832</v>
      </c>
      <c r="F366" s="10">
        <v>42036</v>
      </c>
      <c r="G366" s="10">
        <v>44228</v>
      </c>
      <c r="H366" s="11">
        <v>7</v>
      </c>
      <c r="I366" s="20" t="s">
        <v>259</v>
      </c>
      <c r="J366" s="11" t="s">
        <v>261</v>
      </c>
      <c r="K366" s="11" t="s">
        <v>953</v>
      </c>
      <c r="L366" s="11">
        <v>2</v>
      </c>
    </row>
    <row r="367" spans="1:12">
      <c r="A367" s="11" t="s">
        <v>617</v>
      </c>
      <c r="D367" s="11" t="s">
        <v>260</v>
      </c>
      <c r="E367" s="19" t="s">
        <v>833</v>
      </c>
      <c r="F367" s="10">
        <v>42036</v>
      </c>
      <c r="G367" s="10">
        <v>44228</v>
      </c>
      <c r="H367" s="11">
        <v>7</v>
      </c>
      <c r="I367" s="20" t="s">
        <v>259</v>
      </c>
      <c r="J367" s="11" t="s">
        <v>261</v>
      </c>
      <c r="K367" s="11" t="s">
        <v>953</v>
      </c>
      <c r="L367" s="11">
        <v>2</v>
      </c>
    </row>
    <row r="368" spans="1:12">
      <c r="A368" s="11" t="s">
        <v>618</v>
      </c>
      <c r="D368" s="11" t="s">
        <v>260</v>
      </c>
      <c r="E368" s="19" t="s">
        <v>834</v>
      </c>
      <c r="F368" s="10">
        <v>42036</v>
      </c>
      <c r="G368" s="10">
        <v>44228</v>
      </c>
      <c r="H368" s="11">
        <v>7</v>
      </c>
      <c r="I368" s="20" t="s">
        <v>259</v>
      </c>
      <c r="J368" s="11" t="s">
        <v>261</v>
      </c>
      <c r="K368" s="11" t="s">
        <v>953</v>
      </c>
      <c r="L368" s="11">
        <v>2</v>
      </c>
    </row>
    <row r="369" spans="1:12">
      <c r="A369" s="11" t="s">
        <v>619</v>
      </c>
      <c r="D369" s="11" t="s">
        <v>260</v>
      </c>
      <c r="E369" s="19" t="s">
        <v>835</v>
      </c>
      <c r="F369" s="10">
        <v>42036</v>
      </c>
      <c r="G369" s="10">
        <v>44228</v>
      </c>
      <c r="H369" s="11">
        <v>7</v>
      </c>
      <c r="I369" s="20" t="s">
        <v>259</v>
      </c>
      <c r="J369" s="11" t="s">
        <v>261</v>
      </c>
      <c r="K369" s="11" t="s">
        <v>953</v>
      </c>
      <c r="L369" s="11">
        <v>2</v>
      </c>
    </row>
    <row r="370" spans="1:12">
      <c r="A370" s="11" t="s">
        <v>620</v>
      </c>
      <c r="D370" s="11" t="s">
        <v>260</v>
      </c>
      <c r="E370" s="19" t="s">
        <v>836</v>
      </c>
      <c r="F370" s="10">
        <v>42036</v>
      </c>
      <c r="G370" s="10">
        <v>44228</v>
      </c>
      <c r="H370" s="11">
        <v>7</v>
      </c>
      <c r="I370" s="20" t="s">
        <v>259</v>
      </c>
      <c r="J370" s="11" t="s">
        <v>261</v>
      </c>
      <c r="K370" s="11" t="s">
        <v>953</v>
      </c>
      <c r="L370" s="11">
        <v>2</v>
      </c>
    </row>
    <row r="371" spans="1:12">
      <c r="A371" s="11" t="s">
        <v>621</v>
      </c>
      <c r="D371" s="11" t="s">
        <v>260</v>
      </c>
      <c r="E371" s="19" t="s">
        <v>837</v>
      </c>
      <c r="F371" s="10">
        <v>42036</v>
      </c>
      <c r="G371" s="10">
        <v>44228</v>
      </c>
      <c r="H371" s="11">
        <v>7</v>
      </c>
      <c r="I371" s="20" t="s">
        <v>259</v>
      </c>
      <c r="J371" s="11" t="s">
        <v>261</v>
      </c>
      <c r="K371" s="11" t="s">
        <v>953</v>
      </c>
      <c r="L371" s="11">
        <v>2</v>
      </c>
    </row>
    <row r="372" spans="1:12">
      <c r="A372" s="11" t="s">
        <v>622</v>
      </c>
      <c r="D372" s="11" t="s">
        <v>260</v>
      </c>
      <c r="E372" s="19" t="s">
        <v>838</v>
      </c>
      <c r="F372" s="10">
        <v>42036</v>
      </c>
      <c r="G372" s="10">
        <v>44228</v>
      </c>
      <c r="H372" s="11">
        <v>7</v>
      </c>
      <c r="I372" s="20" t="s">
        <v>259</v>
      </c>
      <c r="J372" s="11" t="s">
        <v>261</v>
      </c>
      <c r="K372" s="11" t="s">
        <v>953</v>
      </c>
      <c r="L372" s="11">
        <v>2</v>
      </c>
    </row>
    <row r="373" spans="1:12">
      <c r="A373" s="11" t="s">
        <v>623</v>
      </c>
      <c r="D373" s="11" t="s">
        <v>260</v>
      </c>
      <c r="E373" s="19" t="s">
        <v>839</v>
      </c>
      <c r="F373" s="10">
        <v>42036</v>
      </c>
      <c r="G373" s="10">
        <v>44228</v>
      </c>
      <c r="H373" s="11">
        <v>7</v>
      </c>
      <c r="I373" s="20" t="s">
        <v>259</v>
      </c>
      <c r="J373" s="11" t="s">
        <v>261</v>
      </c>
      <c r="K373" s="11" t="s">
        <v>953</v>
      </c>
      <c r="L373" s="11">
        <v>2</v>
      </c>
    </row>
    <row r="374" spans="1:12">
      <c r="A374" s="11" t="s">
        <v>624</v>
      </c>
      <c r="D374" s="11" t="s">
        <v>260</v>
      </c>
      <c r="E374" s="19" t="s">
        <v>840</v>
      </c>
      <c r="F374" s="10">
        <v>42036</v>
      </c>
      <c r="G374" s="10">
        <v>44228</v>
      </c>
      <c r="H374" s="11">
        <v>7</v>
      </c>
      <c r="I374" s="20" t="s">
        <v>259</v>
      </c>
      <c r="J374" s="11" t="s">
        <v>261</v>
      </c>
      <c r="K374" s="11" t="s">
        <v>953</v>
      </c>
      <c r="L374" s="11">
        <v>2</v>
      </c>
    </row>
    <row r="375" spans="1:12">
      <c r="A375" s="11" t="s">
        <v>625</v>
      </c>
      <c r="D375" s="11" t="s">
        <v>260</v>
      </c>
      <c r="E375" s="19" t="s">
        <v>841</v>
      </c>
      <c r="F375" s="10">
        <v>42036</v>
      </c>
      <c r="G375" s="10">
        <v>44228</v>
      </c>
      <c r="H375" s="11">
        <v>7</v>
      </c>
      <c r="I375" s="20" t="s">
        <v>259</v>
      </c>
      <c r="J375" s="11" t="s">
        <v>261</v>
      </c>
      <c r="K375" s="11" t="s">
        <v>953</v>
      </c>
      <c r="L375" s="11">
        <v>2</v>
      </c>
    </row>
    <row r="376" spans="1:12">
      <c r="A376" s="11" t="s">
        <v>626</v>
      </c>
      <c r="D376" s="11" t="s">
        <v>260</v>
      </c>
      <c r="E376" s="19" t="s">
        <v>842</v>
      </c>
      <c r="F376" s="10">
        <v>42036</v>
      </c>
      <c r="G376" s="10">
        <v>44228</v>
      </c>
      <c r="H376" s="11">
        <v>7</v>
      </c>
      <c r="I376" s="20" t="s">
        <v>259</v>
      </c>
      <c r="J376" s="11" t="s">
        <v>261</v>
      </c>
      <c r="K376" s="11" t="s">
        <v>953</v>
      </c>
      <c r="L376" s="11">
        <v>2</v>
      </c>
    </row>
    <row r="377" spans="1:12">
      <c r="A377" s="11" t="s">
        <v>627</v>
      </c>
      <c r="D377" s="11" t="s">
        <v>260</v>
      </c>
      <c r="E377" s="19" t="s">
        <v>843</v>
      </c>
      <c r="F377" s="10">
        <v>42036</v>
      </c>
      <c r="G377" s="10">
        <v>44228</v>
      </c>
      <c r="H377" s="11">
        <v>7</v>
      </c>
      <c r="I377" s="20" t="s">
        <v>259</v>
      </c>
      <c r="J377" s="11" t="s">
        <v>261</v>
      </c>
      <c r="K377" s="11" t="s">
        <v>953</v>
      </c>
      <c r="L377" s="11">
        <v>2</v>
      </c>
    </row>
    <row r="378" spans="1:12">
      <c r="A378" s="11" t="s">
        <v>628</v>
      </c>
      <c r="D378" s="11" t="s">
        <v>260</v>
      </c>
      <c r="E378" s="19" t="s">
        <v>844</v>
      </c>
      <c r="F378" s="10">
        <v>42036</v>
      </c>
      <c r="G378" s="10">
        <v>44228</v>
      </c>
      <c r="H378" s="11">
        <v>7</v>
      </c>
      <c r="I378" s="20" t="s">
        <v>259</v>
      </c>
      <c r="J378" s="11" t="s">
        <v>261</v>
      </c>
      <c r="K378" s="11" t="s">
        <v>953</v>
      </c>
      <c r="L378" s="11">
        <v>2</v>
      </c>
    </row>
    <row r="379" spans="1:12">
      <c r="A379" s="11" t="s">
        <v>629</v>
      </c>
      <c r="D379" s="11" t="s">
        <v>260</v>
      </c>
      <c r="E379" s="19" t="s">
        <v>845</v>
      </c>
      <c r="F379" s="10">
        <v>42036</v>
      </c>
      <c r="G379" s="10">
        <v>44228</v>
      </c>
      <c r="H379" s="11">
        <v>7</v>
      </c>
      <c r="I379" s="20" t="s">
        <v>259</v>
      </c>
      <c r="J379" s="11" t="s">
        <v>261</v>
      </c>
      <c r="K379" s="11" t="s">
        <v>953</v>
      </c>
      <c r="L379" s="11">
        <v>2</v>
      </c>
    </row>
    <row r="380" spans="1:12">
      <c r="A380" s="11" t="s">
        <v>630</v>
      </c>
      <c r="D380" s="11" t="s">
        <v>260</v>
      </c>
      <c r="E380" s="19" t="s">
        <v>846</v>
      </c>
      <c r="F380" s="10">
        <v>42036</v>
      </c>
      <c r="G380" s="10">
        <v>44228</v>
      </c>
      <c r="H380" s="11">
        <v>7</v>
      </c>
      <c r="I380" s="20" t="s">
        <v>259</v>
      </c>
      <c r="J380" s="11" t="s">
        <v>261</v>
      </c>
      <c r="K380" s="11" t="s">
        <v>953</v>
      </c>
      <c r="L380" s="11">
        <v>2</v>
      </c>
    </row>
    <row r="381" spans="1:12">
      <c r="A381" s="11" t="s">
        <v>631</v>
      </c>
      <c r="D381" s="11" t="s">
        <v>260</v>
      </c>
      <c r="E381" s="19" t="s">
        <v>847</v>
      </c>
      <c r="F381" s="10">
        <v>42036</v>
      </c>
      <c r="G381" s="10">
        <v>44228</v>
      </c>
      <c r="H381" s="11">
        <v>7</v>
      </c>
      <c r="I381" s="20" t="s">
        <v>259</v>
      </c>
      <c r="J381" s="11" t="s">
        <v>261</v>
      </c>
      <c r="K381" s="11" t="s">
        <v>953</v>
      </c>
      <c r="L381" s="11">
        <v>2</v>
      </c>
    </row>
    <row r="382" spans="1:12">
      <c r="A382" s="11" t="s">
        <v>632</v>
      </c>
      <c r="D382" s="11" t="s">
        <v>260</v>
      </c>
      <c r="E382" s="19" t="s">
        <v>848</v>
      </c>
      <c r="F382" s="10">
        <v>42036</v>
      </c>
      <c r="G382" s="10">
        <v>44228</v>
      </c>
      <c r="H382" s="11">
        <v>7</v>
      </c>
      <c r="I382" s="20" t="s">
        <v>259</v>
      </c>
      <c r="J382" s="11" t="s">
        <v>261</v>
      </c>
      <c r="K382" s="11" t="s">
        <v>953</v>
      </c>
      <c r="L382" s="11">
        <v>2</v>
      </c>
    </row>
    <row r="383" spans="1:12">
      <c r="A383" s="11" t="s">
        <v>633</v>
      </c>
      <c r="D383" s="11" t="s">
        <v>260</v>
      </c>
      <c r="E383" s="19" t="s">
        <v>849</v>
      </c>
      <c r="F383" s="10">
        <v>42036</v>
      </c>
      <c r="G383" s="10">
        <v>44228</v>
      </c>
      <c r="H383" s="11">
        <v>7</v>
      </c>
      <c r="I383" s="20" t="s">
        <v>259</v>
      </c>
      <c r="J383" s="11" t="s">
        <v>261</v>
      </c>
      <c r="K383" s="11" t="s">
        <v>953</v>
      </c>
      <c r="L383" s="11">
        <v>2</v>
      </c>
    </row>
    <row r="384" spans="1:12">
      <c r="A384" s="11" t="s">
        <v>634</v>
      </c>
      <c r="D384" s="11" t="s">
        <v>260</v>
      </c>
      <c r="E384" s="19" t="s">
        <v>850</v>
      </c>
      <c r="F384" s="10">
        <v>42036</v>
      </c>
      <c r="G384" s="10">
        <v>44228</v>
      </c>
      <c r="H384" s="11">
        <v>7</v>
      </c>
      <c r="I384" s="20" t="s">
        <v>259</v>
      </c>
      <c r="J384" s="11" t="s">
        <v>261</v>
      </c>
      <c r="K384" s="11" t="s">
        <v>953</v>
      </c>
      <c r="L384" s="11">
        <v>2</v>
      </c>
    </row>
    <row r="385" spans="1:12">
      <c r="A385" s="11" t="s">
        <v>635</v>
      </c>
      <c r="D385" s="11" t="s">
        <v>260</v>
      </c>
      <c r="E385" s="19" t="s">
        <v>851</v>
      </c>
      <c r="F385" s="10">
        <v>42036</v>
      </c>
      <c r="G385" s="10">
        <v>44228</v>
      </c>
      <c r="H385" s="11">
        <v>7</v>
      </c>
      <c r="I385" s="20" t="s">
        <v>259</v>
      </c>
      <c r="J385" s="11" t="s">
        <v>261</v>
      </c>
      <c r="K385" s="11" t="s">
        <v>953</v>
      </c>
      <c r="L385" s="11">
        <v>2</v>
      </c>
    </row>
    <row r="386" spans="1:12">
      <c r="A386" s="11" t="s">
        <v>636</v>
      </c>
      <c r="D386" s="11" t="s">
        <v>260</v>
      </c>
      <c r="E386" s="19" t="s">
        <v>852</v>
      </c>
      <c r="F386" s="10">
        <v>42036</v>
      </c>
      <c r="G386" s="10">
        <v>44228</v>
      </c>
      <c r="H386" s="11">
        <v>7</v>
      </c>
      <c r="I386" s="20" t="s">
        <v>259</v>
      </c>
      <c r="J386" s="11" t="s">
        <v>261</v>
      </c>
      <c r="K386" s="11" t="s">
        <v>953</v>
      </c>
      <c r="L386" s="11">
        <v>2</v>
      </c>
    </row>
    <row r="387" spans="1:12">
      <c r="A387" s="11" t="s">
        <v>637</v>
      </c>
      <c r="D387" s="11" t="s">
        <v>260</v>
      </c>
      <c r="E387" s="19" t="s">
        <v>853</v>
      </c>
      <c r="F387" s="10">
        <v>42036</v>
      </c>
      <c r="G387" s="10">
        <v>44228</v>
      </c>
      <c r="H387" s="11">
        <v>7</v>
      </c>
      <c r="I387" s="20" t="s">
        <v>259</v>
      </c>
      <c r="J387" s="11" t="s">
        <v>261</v>
      </c>
      <c r="K387" s="11" t="s">
        <v>953</v>
      </c>
      <c r="L387" s="11">
        <v>2</v>
      </c>
    </row>
    <row r="388" spans="1:12">
      <c r="A388" s="11" t="s">
        <v>638</v>
      </c>
      <c r="D388" s="11" t="s">
        <v>260</v>
      </c>
      <c r="E388" s="19" t="s">
        <v>854</v>
      </c>
      <c r="F388" s="10">
        <v>42036</v>
      </c>
      <c r="G388" s="10">
        <v>44228</v>
      </c>
      <c r="H388" s="11">
        <v>7</v>
      </c>
      <c r="I388" s="20" t="s">
        <v>259</v>
      </c>
      <c r="J388" s="11" t="s">
        <v>261</v>
      </c>
      <c r="K388" s="11" t="s">
        <v>953</v>
      </c>
      <c r="L388" s="11">
        <v>2</v>
      </c>
    </row>
    <row r="389" spans="1:12">
      <c r="A389" s="11" t="s">
        <v>639</v>
      </c>
      <c r="D389" s="11" t="s">
        <v>260</v>
      </c>
      <c r="E389" s="19" t="s">
        <v>855</v>
      </c>
      <c r="F389" s="10">
        <v>42036</v>
      </c>
      <c r="G389" s="10">
        <v>44228</v>
      </c>
      <c r="H389" s="11">
        <v>7</v>
      </c>
      <c r="I389" s="20" t="s">
        <v>259</v>
      </c>
      <c r="J389" s="11" t="s">
        <v>261</v>
      </c>
      <c r="K389" s="11" t="s">
        <v>953</v>
      </c>
      <c r="L389" s="11">
        <v>2</v>
      </c>
    </row>
    <row r="390" spans="1:12">
      <c r="A390" s="11" t="s">
        <v>640</v>
      </c>
      <c r="D390" s="11" t="s">
        <v>260</v>
      </c>
      <c r="E390" s="19" t="s">
        <v>856</v>
      </c>
      <c r="F390" s="10">
        <v>42036</v>
      </c>
      <c r="G390" s="10">
        <v>44228</v>
      </c>
      <c r="H390" s="11">
        <v>7</v>
      </c>
      <c r="I390" s="20" t="s">
        <v>259</v>
      </c>
      <c r="J390" s="11" t="s">
        <v>261</v>
      </c>
      <c r="K390" s="11" t="s">
        <v>953</v>
      </c>
      <c r="L390" s="11">
        <v>2</v>
      </c>
    </row>
    <row r="391" spans="1:12">
      <c r="A391" s="11" t="s">
        <v>641</v>
      </c>
      <c r="D391" s="11" t="s">
        <v>260</v>
      </c>
      <c r="E391" s="19" t="s">
        <v>857</v>
      </c>
      <c r="F391" s="10">
        <v>42036</v>
      </c>
      <c r="G391" s="10">
        <v>44228</v>
      </c>
      <c r="H391" s="11">
        <v>7</v>
      </c>
      <c r="I391" s="20" t="s">
        <v>259</v>
      </c>
      <c r="J391" s="11" t="s">
        <v>261</v>
      </c>
      <c r="K391" s="11" t="s">
        <v>953</v>
      </c>
      <c r="L391" s="11">
        <v>2</v>
      </c>
    </row>
    <row r="392" spans="1:12">
      <c r="A392" s="11" t="s">
        <v>642</v>
      </c>
      <c r="D392" s="11" t="s">
        <v>260</v>
      </c>
      <c r="E392" s="19" t="s">
        <v>858</v>
      </c>
      <c r="F392" s="10">
        <v>42036</v>
      </c>
      <c r="G392" s="10">
        <v>44228</v>
      </c>
      <c r="H392" s="11">
        <v>7</v>
      </c>
      <c r="I392" s="20" t="s">
        <v>259</v>
      </c>
      <c r="J392" s="11" t="s">
        <v>261</v>
      </c>
      <c r="K392" s="11" t="s">
        <v>953</v>
      </c>
      <c r="L392" s="11">
        <v>2</v>
      </c>
    </row>
    <row r="393" spans="1:12">
      <c r="A393" s="11" t="s">
        <v>643</v>
      </c>
      <c r="D393" s="11" t="s">
        <v>260</v>
      </c>
      <c r="E393" s="19" t="s">
        <v>859</v>
      </c>
      <c r="F393" s="10">
        <v>42036</v>
      </c>
      <c r="G393" s="10">
        <v>44228</v>
      </c>
      <c r="H393" s="11">
        <v>7</v>
      </c>
      <c r="I393" s="20" t="s">
        <v>259</v>
      </c>
      <c r="J393" s="11" t="s">
        <v>261</v>
      </c>
      <c r="K393" s="11" t="s">
        <v>953</v>
      </c>
      <c r="L393" s="11">
        <v>2</v>
      </c>
    </row>
    <row r="394" spans="1:12">
      <c r="A394" s="11" t="s">
        <v>644</v>
      </c>
      <c r="D394" s="11" t="s">
        <v>260</v>
      </c>
      <c r="E394" s="19" t="s">
        <v>860</v>
      </c>
      <c r="F394" s="10">
        <v>42036</v>
      </c>
      <c r="G394" s="10">
        <v>44228</v>
      </c>
      <c r="H394" s="11">
        <v>7</v>
      </c>
      <c r="I394" s="20" t="s">
        <v>259</v>
      </c>
      <c r="J394" s="11" t="s">
        <v>261</v>
      </c>
      <c r="K394" s="11" t="s">
        <v>953</v>
      </c>
      <c r="L394" s="11">
        <v>2</v>
      </c>
    </row>
    <row r="395" spans="1:12">
      <c r="A395" s="11" t="s">
        <v>645</v>
      </c>
      <c r="D395" s="11" t="s">
        <v>260</v>
      </c>
      <c r="E395" s="19" t="s">
        <v>861</v>
      </c>
      <c r="F395" s="10">
        <v>42036</v>
      </c>
      <c r="G395" s="10">
        <v>44228</v>
      </c>
      <c r="H395" s="11">
        <v>7</v>
      </c>
      <c r="I395" s="20" t="s">
        <v>259</v>
      </c>
      <c r="J395" s="11" t="s">
        <v>261</v>
      </c>
      <c r="K395" s="11" t="s">
        <v>953</v>
      </c>
      <c r="L395" s="11">
        <v>2</v>
      </c>
    </row>
    <row r="396" spans="1:12">
      <c r="A396" s="11" t="s">
        <v>646</v>
      </c>
      <c r="D396" s="11" t="s">
        <v>260</v>
      </c>
      <c r="E396" s="19" t="s">
        <v>862</v>
      </c>
      <c r="F396" s="10">
        <v>42036</v>
      </c>
      <c r="G396" s="10">
        <v>44228</v>
      </c>
      <c r="H396" s="11">
        <v>7</v>
      </c>
      <c r="I396" s="20" t="s">
        <v>259</v>
      </c>
      <c r="J396" s="11" t="s">
        <v>261</v>
      </c>
      <c r="K396" s="11" t="s">
        <v>953</v>
      </c>
      <c r="L396" s="11">
        <v>2</v>
      </c>
    </row>
    <row r="397" spans="1:12">
      <c r="A397" s="11" t="s">
        <v>647</v>
      </c>
      <c r="D397" s="11" t="s">
        <v>260</v>
      </c>
      <c r="E397" s="19" t="s">
        <v>863</v>
      </c>
      <c r="F397" s="10">
        <v>42036</v>
      </c>
      <c r="G397" s="10">
        <v>44228</v>
      </c>
      <c r="H397" s="11">
        <v>7</v>
      </c>
      <c r="I397" s="20" t="s">
        <v>259</v>
      </c>
      <c r="J397" s="11" t="s">
        <v>261</v>
      </c>
      <c r="K397" s="11" t="s">
        <v>953</v>
      </c>
      <c r="L397" s="11">
        <v>2</v>
      </c>
    </row>
    <row r="398" spans="1:12">
      <c r="A398" s="11" t="s">
        <v>648</v>
      </c>
      <c r="D398" s="11" t="s">
        <v>260</v>
      </c>
      <c r="E398" s="19" t="s">
        <v>864</v>
      </c>
      <c r="F398" s="10">
        <v>42036</v>
      </c>
      <c r="G398" s="10">
        <v>44228</v>
      </c>
      <c r="H398" s="11">
        <v>7</v>
      </c>
      <c r="I398" s="20" t="s">
        <v>259</v>
      </c>
      <c r="J398" s="11" t="s">
        <v>261</v>
      </c>
      <c r="K398" s="11" t="s">
        <v>953</v>
      </c>
      <c r="L398" s="11">
        <v>2</v>
      </c>
    </row>
    <row r="399" spans="1:12">
      <c r="A399" s="11" t="s">
        <v>649</v>
      </c>
      <c r="D399" s="11" t="s">
        <v>260</v>
      </c>
      <c r="E399" s="19" t="s">
        <v>865</v>
      </c>
      <c r="F399" s="10">
        <v>42036</v>
      </c>
      <c r="G399" s="10">
        <v>44228</v>
      </c>
      <c r="H399" s="11">
        <v>7</v>
      </c>
      <c r="I399" s="20" t="s">
        <v>259</v>
      </c>
      <c r="J399" s="11" t="s">
        <v>261</v>
      </c>
      <c r="K399" s="11" t="s">
        <v>953</v>
      </c>
      <c r="L399" s="11">
        <v>2</v>
      </c>
    </row>
    <row r="400" spans="1:12">
      <c r="A400" s="11" t="s">
        <v>650</v>
      </c>
      <c r="D400" s="11" t="s">
        <v>260</v>
      </c>
      <c r="E400" s="19" t="s">
        <v>866</v>
      </c>
      <c r="F400" s="10">
        <v>42036</v>
      </c>
      <c r="G400" s="10">
        <v>44228</v>
      </c>
      <c r="H400" s="11">
        <v>7</v>
      </c>
      <c r="I400" s="20" t="s">
        <v>259</v>
      </c>
      <c r="J400" s="11" t="s">
        <v>261</v>
      </c>
      <c r="K400" s="11" t="s">
        <v>953</v>
      </c>
      <c r="L400" s="11">
        <v>2</v>
      </c>
    </row>
    <row r="401" spans="1:12">
      <c r="A401" s="11" t="s">
        <v>651</v>
      </c>
      <c r="D401" s="11" t="s">
        <v>260</v>
      </c>
      <c r="E401" s="19" t="s">
        <v>867</v>
      </c>
      <c r="F401" s="10">
        <v>42036</v>
      </c>
      <c r="G401" s="10">
        <v>44228</v>
      </c>
      <c r="H401" s="11">
        <v>7</v>
      </c>
      <c r="I401" s="20" t="s">
        <v>259</v>
      </c>
      <c r="J401" s="11" t="s">
        <v>261</v>
      </c>
      <c r="K401" s="11" t="s">
        <v>953</v>
      </c>
      <c r="L401" s="11">
        <v>2</v>
      </c>
    </row>
    <row r="402" spans="1:12">
      <c r="A402" s="11" t="s">
        <v>652</v>
      </c>
      <c r="D402" s="11" t="s">
        <v>260</v>
      </c>
      <c r="E402" s="19" t="s">
        <v>868</v>
      </c>
      <c r="F402" s="10">
        <v>42036</v>
      </c>
      <c r="G402" s="10">
        <v>44228</v>
      </c>
      <c r="H402" s="11">
        <v>7</v>
      </c>
      <c r="I402" s="20" t="s">
        <v>259</v>
      </c>
      <c r="J402" s="11" t="s">
        <v>261</v>
      </c>
      <c r="K402" s="11" t="s">
        <v>953</v>
      </c>
      <c r="L402" s="11">
        <v>2</v>
      </c>
    </row>
    <row r="403" spans="1:12">
      <c r="A403" s="11" t="s">
        <v>653</v>
      </c>
      <c r="D403" s="11" t="s">
        <v>260</v>
      </c>
      <c r="E403" s="19" t="s">
        <v>869</v>
      </c>
      <c r="F403" s="10">
        <v>42036</v>
      </c>
      <c r="G403" s="10">
        <v>44228</v>
      </c>
      <c r="H403" s="11">
        <v>7</v>
      </c>
      <c r="I403" s="20" t="s">
        <v>259</v>
      </c>
      <c r="J403" s="11" t="s">
        <v>261</v>
      </c>
      <c r="K403" s="11" t="s">
        <v>953</v>
      </c>
      <c r="L403" s="11">
        <v>2</v>
      </c>
    </row>
    <row r="404" spans="1:12">
      <c r="A404" s="11" t="s">
        <v>654</v>
      </c>
      <c r="D404" s="11" t="s">
        <v>260</v>
      </c>
      <c r="E404" s="19" t="s">
        <v>870</v>
      </c>
      <c r="F404" s="10">
        <v>42036</v>
      </c>
      <c r="G404" s="10">
        <v>44228</v>
      </c>
      <c r="H404" s="11">
        <v>7</v>
      </c>
      <c r="I404" s="20" t="s">
        <v>259</v>
      </c>
      <c r="J404" s="11" t="s">
        <v>261</v>
      </c>
      <c r="K404" s="11" t="s">
        <v>953</v>
      </c>
      <c r="L404" s="11">
        <v>2</v>
      </c>
    </row>
    <row r="405" spans="1:12">
      <c r="A405" s="11" t="s">
        <v>655</v>
      </c>
      <c r="D405" s="11" t="s">
        <v>260</v>
      </c>
      <c r="E405" s="19" t="s">
        <v>871</v>
      </c>
      <c r="F405" s="10">
        <v>42036</v>
      </c>
      <c r="G405" s="10">
        <v>44228</v>
      </c>
      <c r="H405" s="11">
        <v>7</v>
      </c>
      <c r="I405" s="20" t="s">
        <v>259</v>
      </c>
      <c r="J405" s="11" t="s">
        <v>261</v>
      </c>
      <c r="K405" s="11" t="s">
        <v>953</v>
      </c>
      <c r="L405" s="11">
        <v>2</v>
      </c>
    </row>
    <row r="406" spans="1:12">
      <c r="A406" s="11" t="s">
        <v>656</v>
      </c>
      <c r="D406" s="11" t="s">
        <v>260</v>
      </c>
      <c r="E406" s="19" t="s">
        <v>872</v>
      </c>
      <c r="F406" s="10">
        <v>42036</v>
      </c>
      <c r="G406" s="10">
        <v>44228</v>
      </c>
      <c r="H406" s="11">
        <v>7</v>
      </c>
      <c r="I406" s="20" t="s">
        <v>259</v>
      </c>
      <c r="J406" s="11" t="s">
        <v>261</v>
      </c>
      <c r="K406" s="11" t="s">
        <v>953</v>
      </c>
      <c r="L406" s="11">
        <v>2</v>
      </c>
    </row>
    <row r="407" spans="1:12">
      <c r="A407" s="11" t="s">
        <v>657</v>
      </c>
      <c r="D407" s="11" t="s">
        <v>260</v>
      </c>
      <c r="E407" s="19" t="s">
        <v>873</v>
      </c>
      <c r="F407" s="10">
        <v>42036</v>
      </c>
      <c r="G407" s="10">
        <v>44228</v>
      </c>
      <c r="H407" s="11">
        <v>7</v>
      </c>
      <c r="I407" s="20" t="s">
        <v>259</v>
      </c>
      <c r="J407" s="11" t="s">
        <v>261</v>
      </c>
      <c r="K407" s="11" t="s">
        <v>953</v>
      </c>
      <c r="L407" s="11">
        <v>2</v>
      </c>
    </row>
    <row r="408" spans="1:12">
      <c r="A408" s="11" t="s">
        <v>658</v>
      </c>
      <c r="D408" s="11" t="s">
        <v>260</v>
      </c>
      <c r="E408" s="19" t="s">
        <v>874</v>
      </c>
      <c r="F408" s="10">
        <v>42036</v>
      </c>
      <c r="G408" s="10">
        <v>44228</v>
      </c>
      <c r="H408" s="11">
        <v>7</v>
      </c>
      <c r="I408" s="20" t="s">
        <v>259</v>
      </c>
      <c r="J408" s="11" t="s">
        <v>261</v>
      </c>
      <c r="K408" s="11" t="s">
        <v>953</v>
      </c>
      <c r="L408" s="11">
        <v>2</v>
      </c>
    </row>
    <row r="409" spans="1:12">
      <c r="A409" s="11" t="s">
        <v>659</v>
      </c>
      <c r="D409" s="11" t="s">
        <v>260</v>
      </c>
      <c r="E409" s="19" t="s">
        <v>875</v>
      </c>
      <c r="F409" s="10">
        <v>42036</v>
      </c>
      <c r="G409" s="10">
        <v>44228</v>
      </c>
      <c r="H409" s="11">
        <v>7</v>
      </c>
      <c r="I409" s="20" t="s">
        <v>259</v>
      </c>
      <c r="J409" s="11" t="s">
        <v>261</v>
      </c>
      <c r="K409" s="11" t="s">
        <v>953</v>
      </c>
      <c r="L409" s="11">
        <v>2</v>
      </c>
    </row>
    <row r="410" spans="1:12">
      <c r="A410" s="11" t="s">
        <v>660</v>
      </c>
      <c r="D410" s="11" t="s">
        <v>260</v>
      </c>
      <c r="E410" s="19" t="s">
        <v>876</v>
      </c>
      <c r="F410" s="10">
        <v>42036</v>
      </c>
      <c r="G410" s="10">
        <v>44228</v>
      </c>
      <c r="H410" s="11">
        <v>7</v>
      </c>
      <c r="I410" s="20" t="s">
        <v>259</v>
      </c>
      <c r="J410" s="11" t="s">
        <v>261</v>
      </c>
      <c r="K410" s="11" t="s">
        <v>953</v>
      </c>
      <c r="L410" s="11">
        <v>2</v>
      </c>
    </row>
    <row r="411" spans="1:12">
      <c r="A411" s="11" t="s">
        <v>661</v>
      </c>
      <c r="D411" s="11" t="s">
        <v>260</v>
      </c>
      <c r="E411" s="19" t="s">
        <v>877</v>
      </c>
      <c r="F411" s="10">
        <v>42036</v>
      </c>
      <c r="G411" s="10">
        <v>44228</v>
      </c>
      <c r="H411" s="11">
        <v>7</v>
      </c>
      <c r="I411" s="20" t="s">
        <v>259</v>
      </c>
      <c r="J411" s="11" t="s">
        <v>261</v>
      </c>
      <c r="K411" s="11" t="s">
        <v>953</v>
      </c>
      <c r="L411" s="11">
        <v>2</v>
      </c>
    </row>
    <row r="412" spans="1:12">
      <c r="A412" s="11" t="s">
        <v>662</v>
      </c>
      <c r="D412" s="11" t="s">
        <v>260</v>
      </c>
      <c r="E412" s="19" t="s">
        <v>878</v>
      </c>
      <c r="F412" s="10">
        <v>42036</v>
      </c>
      <c r="G412" s="10">
        <v>44228</v>
      </c>
      <c r="H412" s="11">
        <v>7</v>
      </c>
      <c r="I412" s="20" t="s">
        <v>259</v>
      </c>
      <c r="J412" s="11" t="s">
        <v>261</v>
      </c>
      <c r="K412" s="11" t="s">
        <v>953</v>
      </c>
      <c r="L412" s="11">
        <v>2</v>
      </c>
    </row>
    <row r="413" spans="1:12">
      <c r="A413" s="11" t="s">
        <v>663</v>
      </c>
      <c r="D413" s="11" t="s">
        <v>260</v>
      </c>
      <c r="E413" s="19" t="s">
        <v>879</v>
      </c>
      <c r="F413" s="10">
        <v>42036</v>
      </c>
      <c r="G413" s="10">
        <v>44228</v>
      </c>
      <c r="H413" s="11">
        <v>7</v>
      </c>
      <c r="I413" s="20" t="s">
        <v>259</v>
      </c>
      <c r="J413" s="11" t="s">
        <v>261</v>
      </c>
      <c r="K413" s="11" t="s">
        <v>953</v>
      </c>
      <c r="L413" s="11">
        <v>2</v>
      </c>
    </row>
    <row r="414" spans="1:12">
      <c r="A414" s="11" t="s">
        <v>664</v>
      </c>
      <c r="D414" s="11" t="s">
        <v>260</v>
      </c>
      <c r="E414" s="19" t="s">
        <v>880</v>
      </c>
      <c r="F414" s="10">
        <v>42036</v>
      </c>
      <c r="G414" s="10">
        <v>44228</v>
      </c>
      <c r="H414" s="11">
        <v>7</v>
      </c>
      <c r="I414" s="20" t="s">
        <v>259</v>
      </c>
      <c r="J414" s="11" t="s">
        <v>261</v>
      </c>
      <c r="K414" s="11" t="s">
        <v>953</v>
      </c>
      <c r="L414" s="11">
        <v>2</v>
      </c>
    </row>
    <row r="415" spans="1:12">
      <c r="A415" s="11" t="s">
        <v>665</v>
      </c>
      <c r="D415" s="11" t="s">
        <v>260</v>
      </c>
      <c r="E415" s="19" t="s">
        <v>881</v>
      </c>
      <c r="F415" s="10">
        <v>42036</v>
      </c>
      <c r="G415" s="10">
        <v>44228</v>
      </c>
      <c r="H415" s="11">
        <v>7</v>
      </c>
      <c r="I415" s="20" t="s">
        <v>259</v>
      </c>
      <c r="J415" s="11" t="s">
        <v>261</v>
      </c>
      <c r="K415" s="11" t="s">
        <v>953</v>
      </c>
      <c r="L415" s="11">
        <v>2</v>
      </c>
    </row>
    <row r="416" spans="1:12">
      <c r="A416" s="11" t="s">
        <v>666</v>
      </c>
      <c r="D416" s="11" t="s">
        <v>260</v>
      </c>
      <c r="E416" s="19" t="s">
        <v>882</v>
      </c>
      <c r="F416" s="10">
        <v>42036</v>
      </c>
      <c r="G416" s="10">
        <v>44228</v>
      </c>
      <c r="H416" s="11">
        <v>7</v>
      </c>
      <c r="I416" s="20" t="s">
        <v>259</v>
      </c>
      <c r="J416" s="11" t="s">
        <v>261</v>
      </c>
      <c r="K416" s="11" t="s">
        <v>953</v>
      </c>
      <c r="L416" s="11">
        <v>2</v>
      </c>
    </row>
    <row r="417" spans="1:12">
      <c r="A417" s="11" t="s">
        <v>667</v>
      </c>
      <c r="D417" s="11" t="s">
        <v>260</v>
      </c>
      <c r="E417" s="19" t="s">
        <v>883</v>
      </c>
      <c r="F417" s="10">
        <v>42036</v>
      </c>
      <c r="G417" s="10">
        <v>44228</v>
      </c>
      <c r="H417" s="11">
        <v>7</v>
      </c>
      <c r="I417" s="20" t="s">
        <v>259</v>
      </c>
      <c r="J417" s="11" t="s">
        <v>261</v>
      </c>
      <c r="K417" s="11" t="s">
        <v>953</v>
      </c>
      <c r="L417" s="11">
        <v>2</v>
      </c>
    </row>
    <row r="418" spans="1:12">
      <c r="A418" s="11" t="s">
        <v>668</v>
      </c>
      <c r="D418" s="11" t="s">
        <v>260</v>
      </c>
      <c r="E418" s="19" t="s">
        <v>884</v>
      </c>
      <c r="F418" s="10">
        <v>42036</v>
      </c>
      <c r="G418" s="10">
        <v>44228</v>
      </c>
      <c r="H418" s="11">
        <v>7</v>
      </c>
      <c r="I418" s="20" t="s">
        <v>259</v>
      </c>
      <c r="J418" s="11" t="s">
        <v>261</v>
      </c>
      <c r="K418" s="11" t="s">
        <v>953</v>
      </c>
      <c r="L418" s="11">
        <v>2</v>
      </c>
    </row>
    <row r="419" spans="1:12">
      <c r="A419" s="11" t="s">
        <v>669</v>
      </c>
      <c r="D419" s="11" t="s">
        <v>260</v>
      </c>
      <c r="E419" s="19" t="s">
        <v>885</v>
      </c>
      <c r="F419" s="10">
        <v>42036</v>
      </c>
      <c r="G419" s="10">
        <v>44228</v>
      </c>
      <c r="H419" s="11">
        <v>7</v>
      </c>
      <c r="I419" s="20" t="s">
        <v>259</v>
      </c>
      <c r="J419" s="11" t="s">
        <v>261</v>
      </c>
      <c r="K419" s="11" t="s">
        <v>953</v>
      </c>
      <c r="L419" s="11">
        <v>2</v>
      </c>
    </row>
    <row r="420" spans="1:12">
      <c r="A420" s="11" t="s">
        <v>670</v>
      </c>
      <c r="D420" s="11" t="s">
        <v>260</v>
      </c>
      <c r="E420" s="19" t="s">
        <v>886</v>
      </c>
      <c r="F420" s="10">
        <v>42036</v>
      </c>
      <c r="G420" s="10">
        <v>44228</v>
      </c>
      <c r="H420" s="11">
        <v>7</v>
      </c>
      <c r="I420" s="20" t="s">
        <v>259</v>
      </c>
      <c r="J420" s="11" t="s">
        <v>261</v>
      </c>
      <c r="K420" s="11" t="s">
        <v>953</v>
      </c>
      <c r="L420" s="11">
        <v>2</v>
      </c>
    </row>
    <row r="421" spans="1:12">
      <c r="A421" s="11" t="s">
        <v>671</v>
      </c>
      <c r="D421" s="11" t="s">
        <v>260</v>
      </c>
      <c r="E421" s="19" t="s">
        <v>887</v>
      </c>
      <c r="F421" s="10">
        <v>42036</v>
      </c>
      <c r="G421" s="10">
        <v>44228</v>
      </c>
      <c r="H421" s="11">
        <v>7</v>
      </c>
      <c r="I421" s="20" t="s">
        <v>259</v>
      </c>
      <c r="J421" s="11" t="s">
        <v>261</v>
      </c>
      <c r="K421" s="11" t="s">
        <v>953</v>
      </c>
      <c r="L421" s="11">
        <v>2</v>
      </c>
    </row>
    <row r="422" spans="1:12">
      <c r="A422" s="11" t="s">
        <v>672</v>
      </c>
      <c r="D422" s="11" t="s">
        <v>260</v>
      </c>
      <c r="E422" s="19" t="s">
        <v>888</v>
      </c>
      <c r="F422" s="10">
        <v>42036</v>
      </c>
      <c r="G422" s="10">
        <v>44228</v>
      </c>
      <c r="H422" s="11">
        <v>7</v>
      </c>
      <c r="I422" s="20" t="s">
        <v>259</v>
      </c>
      <c r="J422" s="11" t="s">
        <v>261</v>
      </c>
      <c r="K422" s="11" t="s">
        <v>953</v>
      </c>
      <c r="L422" s="11">
        <v>2</v>
      </c>
    </row>
    <row r="423" spans="1:12">
      <c r="A423" s="11" t="s">
        <v>673</v>
      </c>
      <c r="D423" s="11" t="s">
        <v>260</v>
      </c>
      <c r="E423" s="19" t="s">
        <v>889</v>
      </c>
      <c r="F423" s="10">
        <v>42036</v>
      </c>
      <c r="G423" s="10">
        <v>44228</v>
      </c>
      <c r="H423" s="11">
        <v>7</v>
      </c>
      <c r="I423" s="20" t="s">
        <v>259</v>
      </c>
      <c r="J423" s="11" t="s">
        <v>261</v>
      </c>
      <c r="K423" s="11" t="s">
        <v>953</v>
      </c>
      <c r="L423" s="11">
        <v>2</v>
      </c>
    </row>
    <row r="424" spans="1:12">
      <c r="A424" s="11" t="s">
        <v>674</v>
      </c>
      <c r="D424" s="11" t="s">
        <v>260</v>
      </c>
      <c r="E424" s="19" t="s">
        <v>890</v>
      </c>
      <c r="F424" s="10">
        <v>42036</v>
      </c>
      <c r="G424" s="10">
        <v>44228</v>
      </c>
      <c r="H424" s="11">
        <v>7</v>
      </c>
      <c r="I424" s="20" t="s">
        <v>259</v>
      </c>
      <c r="J424" s="11" t="s">
        <v>261</v>
      </c>
      <c r="K424" s="11" t="s">
        <v>953</v>
      </c>
      <c r="L424" s="11">
        <v>2</v>
      </c>
    </row>
    <row r="425" spans="1:12">
      <c r="A425" s="11" t="s">
        <v>675</v>
      </c>
      <c r="D425" s="11" t="s">
        <v>260</v>
      </c>
      <c r="E425" s="19" t="s">
        <v>891</v>
      </c>
      <c r="F425" s="10">
        <v>42036</v>
      </c>
      <c r="G425" s="10">
        <v>44228</v>
      </c>
      <c r="H425" s="11">
        <v>7</v>
      </c>
      <c r="I425" s="20" t="s">
        <v>259</v>
      </c>
      <c r="J425" s="11" t="s">
        <v>261</v>
      </c>
      <c r="K425" s="11" t="s">
        <v>953</v>
      </c>
      <c r="L425" s="11">
        <v>2</v>
      </c>
    </row>
    <row r="426" spans="1:12">
      <c r="A426" s="11" t="s">
        <v>676</v>
      </c>
      <c r="D426" s="11" t="s">
        <v>260</v>
      </c>
      <c r="E426" s="19" t="s">
        <v>892</v>
      </c>
      <c r="F426" s="10">
        <v>42036</v>
      </c>
      <c r="G426" s="10">
        <v>44228</v>
      </c>
      <c r="H426" s="11">
        <v>7</v>
      </c>
      <c r="I426" s="20" t="s">
        <v>259</v>
      </c>
      <c r="J426" s="11" t="s">
        <v>261</v>
      </c>
      <c r="K426" s="11" t="s">
        <v>953</v>
      </c>
      <c r="L426" s="11">
        <v>2</v>
      </c>
    </row>
    <row r="427" spans="1:12">
      <c r="A427" s="11" t="s">
        <v>677</v>
      </c>
      <c r="D427" s="11" t="s">
        <v>260</v>
      </c>
      <c r="E427" s="19" t="s">
        <v>893</v>
      </c>
      <c r="F427" s="10">
        <v>42036</v>
      </c>
      <c r="G427" s="10">
        <v>44228</v>
      </c>
      <c r="H427" s="11">
        <v>7</v>
      </c>
      <c r="I427" s="20" t="s">
        <v>259</v>
      </c>
      <c r="J427" s="11" t="s">
        <v>261</v>
      </c>
      <c r="K427" s="11" t="s">
        <v>953</v>
      </c>
      <c r="L427" s="11">
        <v>2</v>
      </c>
    </row>
    <row r="428" spans="1:12">
      <c r="A428" s="11" t="s">
        <v>678</v>
      </c>
      <c r="D428" s="11" t="s">
        <v>260</v>
      </c>
      <c r="E428" s="19" t="s">
        <v>894</v>
      </c>
      <c r="F428" s="10">
        <v>42036</v>
      </c>
      <c r="G428" s="10">
        <v>44228</v>
      </c>
      <c r="H428" s="11">
        <v>7</v>
      </c>
      <c r="I428" s="20" t="s">
        <v>259</v>
      </c>
      <c r="J428" s="11" t="s">
        <v>261</v>
      </c>
      <c r="K428" s="11" t="s">
        <v>953</v>
      </c>
      <c r="L428" s="11">
        <v>2</v>
      </c>
    </row>
    <row r="429" spans="1:12">
      <c r="A429" s="11" t="s">
        <v>679</v>
      </c>
      <c r="D429" s="11" t="s">
        <v>260</v>
      </c>
      <c r="E429" s="19" t="s">
        <v>895</v>
      </c>
      <c r="F429" s="10">
        <v>42036</v>
      </c>
      <c r="G429" s="10">
        <v>44228</v>
      </c>
      <c r="H429" s="11">
        <v>7</v>
      </c>
      <c r="I429" s="20" t="s">
        <v>259</v>
      </c>
      <c r="J429" s="11" t="s">
        <v>261</v>
      </c>
      <c r="K429" s="11" t="s">
        <v>953</v>
      </c>
      <c r="L429" s="11">
        <v>2</v>
      </c>
    </row>
    <row r="430" spans="1:12">
      <c r="A430" s="11" t="s">
        <v>680</v>
      </c>
      <c r="D430" s="11" t="s">
        <v>260</v>
      </c>
      <c r="E430" s="19" t="s">
        <v>896</v>
      </c>
      <c r="F430" s="10">
        <v>42036</v>
      </c>
      <c r="G430" s="10">
        <v>44228</v>
      </c>
      <c r="H430" s="11">
        <v>7</v>
      </c>
      <c r="I430" s="20" t="s">
        <v>259</v>
      </c>
      <c r="J430" s="11" t="s">
        <v>261</v>
      </c>
      <c r="K430" s="11" t="s">
        <v>953</v>
      </c>
      <c r="L430" s="11">
        <v>2</v>
      </c>
    </row>
    <row r="431" spans="1:12">
      <c r="A431" s="11" t="s">
        <v>681</v>
      </c>
      <c r="D431" s="11" t="s">
        <v>260</v>
      </c>
      <c r="E431" s="19" t="s">
        <v>897</v>
      </c>
      <c r="F431" s="10">
        <v>42036</v>
      </c>
      <c r="G431" s="10">
        <v>44228</v>
      </c>
      <c r="H431" s="11">
        <v>7</v>
      </c>
      <c r="I431" s="20" t="s">
        <v>259</v>
      </c>
      <c r="J431" s="11" t="s">
        <v>261</v>
      </c>
      <c r="K431" s="11" t="s">
        <v>953</v>
      </c>
      <c r="L431" s="11">
        <v>2</v>
      </c>
    </row>
    <row r="432" spans="1:12">
      <c r="A432" s="11" t="s">
        <v>682</v>
      </c>
      <c r="D432" s="11" t="s">
        <v>260</v>
      </c>
      <c r="E432" s="19" t="s">
        <v>898</v>
      </c>
      <c r="F432" s="10">
        <v>42036</v>
      </c>
      <c r="G432" s="10">
        <v>44228</v>
      </c>
      <c r="H432" s="11">
        <v>7</v>
      </c>
      <c r="I432" s="20" t="s">
        <v>259</v>
      </c>
      <c r="J432" s="11" t="s">
        <v>261</v>
      </c>
      <c r="K432" s="11" t="s">
        <v>953</v>
      </c>
      <c r="L432" s="11">
        <v>2</v>
      </c>
    </row>
    <row r="433" spans="1:12">
      <c r="A433" s="11" t="s">
        <v>683</v>
      </c>
      <c r="D433" s="11" t="s">
        <v>260</v>
      </c>
      <c r="E433" s="19" t="s">
        <v>899</v>
      </c>
      <c r="F433" s="10">
        <v>42036</v>
      </c>
      <c r="G433" s="10">
        <v>44228</v>
      </c>
      <c r="H433" s="11">
        <v>7</v>
      </c>
      <c r="I433" s="20" t="s">
        <v>259</v>
      </c>
      <c r="J433" s="11" t="s">
        <v>261</v>
      </c>
      <c r="K433" s="11" t="s">
        <v>953</v>
      </c>
      <c r="L433" s="11">
        <v>2</v>
      </c>
    </row>
    <row r="434" spans="1:12">
      <c r="A434" s="11" t="s">
        <v>684</v>
      </c>
      <c r="D434" s="11" t="s">
        <v>260</v>
      </c>
      <c r="E434" s="19" t="s">
        <v>900</v>
      </c>
      <c r="F434" s="10">
        <v>42036</v>
      </c>
      <c r="G434" s="10">
        <v>44228</v>
      </c>
      <c r="H434" s="11">
        <v>7</v>
      </c>
      <c r="I434" s="20" t="s">
        <v>259</v>
      </c>
      <c r="J434" s="11" t="s">
        <v>261</v>
      </c>
      <c r="K434" s="11" t="s">
        <v>953</v>
      </c>
      <c r="L434" s="11">
        <v>2</v>
      </c>
    </row>
    <row r="435" spans="1:12">
      <c r="A435" s="11" t="s">
        <v>685</v>
      </c>
      <c r="D435" s="11" t="s">
        <v>260</v>
      </c>
      <c r="E435" s="19" t="s">
        <v>901</v>
      </c>
      <c r="F435" s="10">
        <v>42036</v>
      </c>
      <c r="G435" s="10">
        <v>44228</v>
      </c>
      <c r="H435" s="11">
        <v>7</v>
      </c>
      <c r="I435" s="20" t="s">
        <v>259</v>
      </c>
      <c r="J435" s="11" t="s">
        <v>261</v>
      </c>
      <c r="K435" s="11" t="s">
        <v>953</v>
      </c>
      <c r="L435" s="11">
        <v>2</v>
      </c>
    </row>
    <row r="436" spans="1:12">
      <c r="A436" s="11" t="s">
        <v>686</v>
      </c>
      <c r="D436" s="11" t="s">
        <v>260</v>
      </c>
      <c r="E436" s="19" t="s">
        <v>902</v>
      </c>
      <c r="F436" s="10">
        <v>42036</v>
      </c>
      <c r="G436" s="10">
        <v>44228</v>
      </c>
      <c r="H436" s="11">
        <v>7</v>
      </c>
      <c r="I436" s="20" t="s">
        <v>259</v>
      </c>
      <c r="J436" s="11" t="s">
        <v>261</v>
      </c>
      <c r="K436" s="11" t="s">
        <v>953</v>
      </c>
      <c r="L436" s="11">
        <v>2</v>
      </c>
    </row>
    <row r="437" spans="1:12">
      <c r="A437" s="11" t="s">
        <v>687</v>
      </c>
      <c r="D437" s="11" t="s">
        <v>260</v>
      </c>
      <c r="E437" s="19" t="s">
        <v>903</v>
      </c>
      <c r="F437" s="10">
        <v>42036</v>
      </c>
      <c r="G437" s="10">
        <v>44228</v>
      </c>
      <c r="H437" s="11">
        <v>7</v>
      </c>
      <c r="I437" s="20" t="s">
        <v>259</v>
      </c>
      <c r="J437" s="11" t="s">
        <v>261</v>
      </c>
      <c r="K437" s="11" t="s">
        <v>953</v>
      </c>
      <c r="L437" s="11">
        <v>2</v>
      </c>
    </row>
    <row r="438" spans="1:12">
      <c r="A438" s="11" t="s">
        <v>688</v>
      </c>
      <c r="D438" s="11" t="s">
        <v>260</v>
      </c>
      <c r="E438" s="19" t="s">
        <v>904</v>
      </c>
      <c r="F438" s="10">
        <v>42036</v>
      </c>
      <c r="G438" s="10">
        <v>44228</v>
      </c>
      <c r="H438" s="11">
        <v>7</v>
      </c>
      <c r="I438" s="20" t="s">
        <v>259</v>
      </c>
      <c r="J438" s="11" t="s">
        <v>261</v>
      </c>
      <c r="K438" s="11" t="s">
        <v>953</v>
      </c>
      <c r="L438" s="11">
        <v>2</v>
      </c>
    </row>
    <row r="439" spans="1:12">
      <c r="A439" s="11" t="s">
        <v>689</v>
      </c>
      <c r="D439" s="11" t="s">
        <v>260</v>
      </c>
      <c r="E439" s="19" t="s">
        <v>905</v>
      </c>
      <c r="F439" s="10">
        <v>42036</v>
      </c>
      <c r="G439" s="10">
        <v>44228</v>
      </c>
      <c r="H439" s="11">
        <v>7</v>
      </c>
      <c r="I439" s="20" t="s">
        <v>259</v>
      </c>
      <c r="J439" s="11" t="s">
        <v>261</v>
      </c>
      <c r="K439" s="11" t="s">
        <v>953</v>
      </c>
      <c r="L439" s="11">
        <v>2</v>
      </c>
    </row>
    <row r="440" spans="1:12">
      <c r="A440" s="11" t="s">
        <v>690</v>
      </c>
      <c r="D440" s="11" t="s">
        <v>260</v>
      </c>
      <c r="E440" s="19" t="s">
        <v>906</v>
      </c>
      <c r="F440" s="10">
        <v>42036</v>
      </c>
      <c r="G440" s="10">
        <v>44228</v>
      </c>
      <c r="H440" s="11">
        <v>7</v>
      </c>
      <c r="I440" s="20" t="s">
        <v>259</v>
      </c>
      <c r="J440" s="11" t="s">
        <v>261</v>
      </c>
      <c r="K440" s="11" t="s">
        <v>953</v>
      </c>
      <c r="L440" s="11">
        <v>2</v>
      </c>
    </row>
    <row r="441" spans="1:12">
      <c r="A441" s="11" t="s">
        <v>691</v>
      </c>
      <c r="D441" s="11" t="s">
        <v>260</v>
      </c>
      <c r="E441" s="19" t="s">
        <v>907</v>
      </c>
      <c r="F441" s="10">
        <v>42036</v>
      </c>
      <c r="G441" s="10">
        <v>44228</v>
      </c>
      <c r="H441" s="11">
        <v>7</v>
      </c>
      <c r="I441" s="20" t="s">
        <v>259</v>
      </c>
      <c r="J441" s="11" t="s">
        <v>261</v>
      </c>
      <c r="K441" s="11" t="s">
        <v>953</v>
      </c>
      <c r="L441" s="11">
        <v>2</v>
      </c>
    </row>
    <row r="442" spans="1:12">
      <c r="A442" s="11" t="s">
        <v>692</v>
      </c>
      <c r="D442" s="11" t="s">
        <v>260</v>
      </c>
      <c r="E442" s="19" t="s">
        <v>908</v>
      </c>
      <c r="F442" s="10">
        <v>42036</v>
      </c>
      <c r="G442" s="10">
        <v>44228</v>
      </c>
      <c r="H442" s="11">
        <v>7</v>
      </c>
      <c r="I442" s="20" t="s">
        <v>259</v>
      </c>
      <c r="J442" s="11" t="s">
        <v>261</v>
      </c>
      <c r="K442" s="11" t="s">
        <v>953</v>
      </c>
      <c r="L442" s="11">
        <v>2</v>
      </c>
    </row>
    <row r="443" spans="1:12">
      <c r="A443" s="11" t="s">
        <v>693</v>
      </c>
      <c r="D443" s="11" t="s">
        <v>260</v>
      </c>
      <c r="E443" s="19" t="s">
        <v>909</v>
      </c>
      <c r="F443" s="10">
        <v>42036</v>
      </c>
      <c r="G443" s="10">
        <v>44228</v>
      </c>
      <c r="H443" s="11">
        <v>7</v>
      </c>
      <c r="I443" s="20" t="s">
        <v>259</v>
      </c>
      <c r="J443" s="11" t="s">
        <v>261</v>
      </c>
      <c r="K443" s="11" t="s">
        <v>953</v>
      </c>
      <c r="L443" s="11">
        <v>2</v>
      </c>
    </row>
    <row r="444" spans="1:12">
      <c r="A444" s="11" t="s">
        <v>694</v>
      </c>
      <c r="D444" s="11" t="s">
        <v>260</v>
      </c>
      <c r="E444" s="19" t="s">
        <v>910</v>
      </c>
      <c r="F444" s="10">
        <v>42036</v>
      </c>
      <c r="G444" s="10">
        <v>44228</v>
      </c>
      <c r="H444" s="11">
        <v>7</v>
      </c>
      <c r="I444" s="20" t="s">
        <v>259</v>
      </c>
      <c r="J444" s="11" t="s">
        <v>261</v>
      </c>
      <c r="K444" s="11" t="s">
        <v>953</v>
      </c>
      <c r="L444" s="11">
        <v>2</v>
      </c>
    </row>
    <row r="445" spans="1:12">
      <c r="A445" s="11" t="s">
        <v>695</v>
      </c>
      <c r="D445" s="11" t="s">
        <v>260</v>
      </c>
      <c r="E445" s="19" t="s">
        <v>911</v>
      </c>
      <c r="F445" s="10">
        <v>42036</v>
      </c>
      <c r="G445" s="10">
        <v>44228</v>
      </c>
      <c r="H445" s="11">
        <v>7</v>
      </c>
      <c r="I445" s="20" t="s">
        <v>259</v>
      </c>
      <c r="J445" s="11" t="s">
        <v>261</v>
      </c>
      <c r="K445" s="11" t="s">
        <v>953</v>
      </c>
      <c r="L445" s="11">
        <v>2</v>
      </c>
    </row>
    <row r="446" spans="1:12">
      <c r="A446" s="11" t="s">
        <v>696</v>
      </c>
      <c r="D446" s="11" t="s">
        <v>260</v>
      </c>
      <c r="E446" s="19" t="s">
        <v>912</v>
      </c>
      <c r="F446" s="10">
        <v>42036</v>
      </c>
      <c r="G446" s="10">
        <v>44228</v>
      </c>
      <c r="H446" s="11">
        <v>7</v>
      </c>
      <c r="I446" s="20" t="s">
        <v>259</v>
      </c>
      <c r="J446" s="11" t="s">
        <v>261</v>
      </c>
      <c r="K446" s="11" t="s">
        <v>953</v>
      </c>
      <c r="L446" s="11">
        <v>2</v>
      </c>
    </row>
    <row r="447" spans="1:12">
      <c r="A447" s="11" t="s">
        <v>697</v>
      </c>
      <c r="D447" s="11" t="s">
        <v>260</v>
      </c>
      <c r="E447" s="19" t="s">
        <v>913</v>
      </c>
      <c r="F447" s="10">
        <v>42036</v>
      </c>
      <c r="G447" s="10">
        <v>44228</v>
      </c>
      <c r="H447" s="11">
        <v>7</v>
      </c>
      <c r="I447" s="20" t="s">
        <v>259</v>
      </c>
      <c r="J447" s="11" t="s">
        <v>261</v>
      </c>
      <c r="K447" s="11" t="s">
        <v>953</v>
      </c>
      <c r="L447" s="11">
        <v>2</v>
      </c>
    </row>
    <row r="448" spans="1:12">
      <c r="A448" s="11" t="s">
        <v>698</v>
      </c>
      <c r="D448" s="11" t="s">
        <v>260</v>
      </c>
      <c r="E448" s="19" t="s">
        <v>914</v>
      </c>
      <c r="F448" s="10">
        <v>42036</v>
      </c>
      <c r="G448" s="10">
        <v>44228</v>
      </c>
      <c r="H448" s="11">
        <v>7</v>
      </c>
      <c r="I448" s="20" t="s">
        <v>259</v>
      </c>
      <c r="J448" s="11" t="s">
        <v>261</v>
      </c>
      <c r="K448" s="11" t="s">
        <v>953</v>
      </c>
      <c r="L448" s="11">
        <v>2</v>
      </c>
    </row>
    <row r="449" spans="1:12">
      <c r="A449" s="11" t="s">
        <v>699</v>
      </c>
      <c r="D449" s="11" t="s">
        <v>260</v>
      </c>
      <c r="E449" s="19" t="s">
        <v>915</v>
      </c>
      <c r="F449" s="10">
        <v>42036</v>
      </c>
      <c r="G449" s="10">
        <v>44228</v>
      </c>
      <c r="H449" s="11">
        <v>7</v>
      </c>
      <c r="I449" s="20" t="s">
        <v>259</v>
      </c>
      <c r="J449" s="11" t="s">
        <v>261</v>
      </c>
      <c r="K449" s="11" t="s">
        <v>953</v>
      </c>
      <c r="L449" s="11">
        <v>2</v>
      </c>
    </row>
    <row r="450" spans="1:12">
      <c r="A450" s="11" t="s">
        <v>700</v>
      </c>
      <c r="D450" s="11" t="s">
        <v>260</v>
      </c>
      <c r="E450" s="19" t="s">
        <v>916</v>
      </c>
      <c r="F450" s="10">
        <v>42036</v>
      </c>
      <c r="G450" s="10">
        <v>44228</v>
      </c>
      <c r="H450" s="11">
        <v>7</v>
      </c>
      <c r="I450" s="20" t="s">
        <v>259</v>
      </c>
      <c r="J450" s="11" t="s">
        <v>261</v>
      </c>
      <c r="K450" s="11" t="s">
        <v>953</v>
      </c>
      <c r="L450" s="11">
        <v>2</v>
      </c>
    </row>
    <row r="451" spans="1:12">
      <c r="A451" s="11" t="s">
        <v>701</v>
      </c>
      <c r="D451" s="11" t="s">
        <v>260</v>
      </c>
      <c r="E451" s="19" t="s">
        <v>917</v>
      </c>
      <c r="F451" s="10">
        <v>42036</v>
      </c>
      <c r="G451" s="10">
        <v>44228</v>
      </c>
      <c r="H451" s="11">
        <v>7</v>
      </c>
      <c r="I451" s="20" t="s">
        <v>259</v>
      </c>
      <c r="J451" s="11" t="s">
        <v>261</v>
      </c>
      <c r="K451" s="11" t="s">
        <v>953</v>
      </c>
      <c r="L451" s="11">
        <v>2</v>
      </c>
    </row>
    <row r="452" spans="1:12">
      <c r="A452" s="11" t="s">
        <v>702</v>
      </c>
      <c r="D452" s="11" t="s">
        <v>260</v>
      </c>
      <c r="E452" s="19" t="s">
        <v>918</v>
      </c>
      <c r="F452" s="10">
        <v>42036</v>
      </c>
      <c r="G452" s="10">
        <v>44228</v>
      </c>
      <c r="H452" s="11">
        <v>7</v>
      </c>
      <c r="I452" s="20" t="s">
        <v>259</v>
      </c>
      <c r="J452" s="11" t="s">
        <v>261</v>
      </c>
      <c r="K452" s="11" t="s">
        <v>953</v>
      </c>
      <c r="L452" s="11">
        <v>2</v>
      </c>
    </row>
    <row r="453" spans="1:12">
      <c r="A453" s="11" t="s">
        <v>703</v>
      </c>
      <c r="D453" s="11" t="s">
        <v>260</v>
      </c>
      <c r="E453" s="19" t="s">
        <v>919</v>
      </c>
      <c r="F453" s="10">
        <v>42036</v>
      </c>
      <c r="G453" s="10">
        <v>44228</v>
      </c>
      <c r="H453" s="11">
        <v>7</v>
      </c>
      <c r="I453" s="20" t="s">
        <v>259</v>
      </c>
      <c r="J453" s="11" t="s">
        <v>261</v>
      </c>
      <c r="K453" s="11" t="s">
        <v>953</v>
      </c>
      <c r="L453" s="11">
        <v>2</v>
      </c>
    </row>
    <row r="454" spans="1:12">
      <c r="A454" s="11" t="s">
        <v>704</v>
      </c>
      <c r="D454" s="11" t="s">
        <v>260</v>
      </c>
      <c r="E454" s="19" t="s">
        <v>920</v>
      </c>
      <c r="F454" s="10">
        <v>42036</v>
      </c>
      <c r="G454" s="10">
        <v>44228</v>
      </c>
      <c r="H454" s="11">
        <v>7</v>
      </c>
      <c r="I454" s="20" t="s">
        <v>259</v>
      </c>
      <c r="J454" s="11" t="s">
        <v>261</v>
      </c>
      <c r="K454" s="11" t="s">
        <v>953</v>
      </c>
      <c r="L454" s="11">
        <v>2</v>
      </c>
    </row>
    <row r="455" spans="1:12">
      <c r="A455" s="11" t="s">
        <v>705</v>
      </c>
      <c r="D455" s="11" t="s">
        <v>260</v>
      </c>
      <c r="E455" s="19" t="s">
        <v>921</v>
      </c>
      <c r="F455" s="10">
        <v>42036</v>
      </c>
      <c r="G455" s="10">
        <v>44228</v>
      </c>
      <c r="H455" s="11">
        <v>7</v>
      </c>
      <c r="I455" s="20" t="s">
        <v>259</v>
      </c>
      <c r="J455" s="11" t="s">
        <v>261</v>
      </c>
      <c r="K455" s="11" t="s">
        <v>953</v>
      </c>
      <c r="L455" s="11">
        <v>2</v>
      </c>
    </row>
    <row r="456" spans="1:12">
      <c r="A456" s="11" t="s">
        <v>706</v>
      </c>
      <c r="D456" s="11" t="s">
        <v>260</v>
      </c>
      <c r="E456" s="19" t="s">
        <v>922</v>
      </c>
      <c r="F456" s="10">
        <v>42036</v>
      </c>
      <c r="G456" s="10">
        <v>44228</v>
      </c>
      <c r="H456" s="11">
        <v>7</v>
      </c>
      <c r="I456" s="20" t="s">
        <v>259</v>
      </c>
      <c r="J456" s="11" t="s">
        <v>261</v>
      </c>
      <c r="K456" s="11" t="s">
        <v>953</v>
      </c>
      <c r="L456" s="11">
        <v>2</v>
      </c>
    </row>
    <row r="457" spans="1:12">
      <c r="A457" s="11" t="s">
        <v>707</v>
      </c>
      <c r="D457" s="11" t="s">
        <v>260</v>
      </c>
      <c r="E457" s="19" t="s">
        <v>923</v>
      </c>
      <c r="F457" s="10">
        <v>42036</v>
      </c>
      <c r="G457" s="10">
        <v>44228</v>
      </c>
      <c r="H457" s="11">
        <v>7</v>
      </c>
      <c r="I457" s="20" t="s">
        <v>259</v>
      </c>
      <c r="J457" s="11" t="s">
        <v>261</v>
      </c>
      <c r="K457" s="11" t="s">
        <v>953</v>
      </c>
      <c r="L457" s="11">
        <v>2</v>
      </c>
    </row>
    <row r="458" spans="1:12">
      <c r="A458" s="11" t="s">
        <v>708</v>
      </c>
      <c r="D458" s="11" t="s">
        <v>260</v>
      </c>
      <c r="E458" s="19" t="s">
        <v>924</v>
      </c>
      <c r="F458" s="10">
        <v>42036</v>
      </c>
      <c r="G458" s="10">
        <v>44228</v>
      </c>
      <c r="H458" s="11">
        <v>7</v>
      </c>
      <c r="I458" s="20" t="s">
        <v>259</v>
      </c>
      <c r="J458" s="11" t="s">
        <v>261</v>
      </c>
      <c r="K458" s="11" t="s">
        <v>953</v>
      </c>
      <c r="L458" s="11">
        <v>2</v>
      </c>
    </row>
    <row r="459" spans="1:12">
      <c r="A459" s="11" t="s">
        <v>709</v>
      </c>
      <c r="D459" s="11" t="s">
        <v>260</v>
      </c>
      <c r="E459" s="19" t="s">
        <v>925</v>
      </c>
      <c r="F459" s="10">
        <v>42036</v>
      </c>
      <c r="G459" s="10">
        <v>44228</v>
      </c>
      <c r="H459" s="11">
        <v>7</v>
      </c>
      <c r="I459" s="20" t="s">
        <v>259</v>
      </c>
      <c r="J459" s="11" t="s">
        <v>261</v>
      </c>
      <c r="K459" s="11" t="s">
        <v>953</v>
      </c>
      <c r="L459" s="11">
        <v>2</v>
      </c>
    </row>
    <row r="460" spans="1:12">
      <c r="A460" s="11" t="s">
        <v>710</v>
      </c>
      <c r="D460" s="11" t="s">
        <v>260</v>
      </c>
      <c r="E460" s="19" t="s">
        <v>926</v>
      </c>
      <c r="F460" s="10">
        <v>42036</v>
      </c>
      <c r="G460" s="10">
        <v>44228</v>
      </c>
      <c r="H460" s="11">
        <v>7</v>
      </c>
      <c r="I460" s="20" t="s">
        <v>259</v>
      </c>
      <c r="J460" s="11" t="s">
        <v>261</v>
      </c>
      <c r="K460" s="11" t="s">
        <v>953</v>
      </c>
      <c r="L460" s="11">
        <v>2</v>
      </c>
    </row>
    <row r="461" spans="1:12">
      <c r="A461" s="11" t="s">
        <v>711</v>
      </c>
      <c r="D461" s="11" t="s">
        <v>260</v>
      </c>
      <c r="E461" s="19" t="s">
        <v>927</v>
      </c>
      <c r="F461" s="10">
        <v>42036</v>
      </c>
      <c r="G461" s="10">
        <v>44228</v>
      </c>
      <c r="H461" s="11">
        <v>7</v>
      </c>
      <c r="I461" s="20" t="s">
        <v>259</v>
      </c>
      <c r="J461" s="11" t="s">
        <v>261</v>
      </c>
      <c r="K461" s="11" t="s">
        <v>953</v>
      </c>
      <c r="L461" s="11">
        <v>2</v>
      </c>
    </row>
    <row r="462" spans="1:12">
      <c r="A462" s="11" t="s">
        <v>712</v>
      </c>
      <c r="D462" s="11" t="s">
        <v>260</v>
      </c>
      <c r="E462" s="19" t="s">
        <v>928</v>
      </c>
      <c r="F462" s="10">
        <v>42036</v>
      </c>
      <c r="G462" s="10">
        <v>44228</v>
      </c>
      <c r="H462" s="11">
        <v>7</v>
      </c>
      <c r="I462" s="20" t="s">
        <v>259</v>
      </c>
      <c r="J462" s="11" t="s">
        <v>261</v>
      </c>
      <c r="K462" s="11" t="s">
        <v>953</v>
      </c>
      <c r="L462" s="11">
        <v>2</v>
      </c>
    </row>
    <row r="463" spans="1:12">
      <c r="A463" s="11" t="s">
        <v>713</v>
      </c>
      <c r="D463" s="11" t="s">
        <v>260</v>
      </c>
      <c r="E463" s="19" t="s">
        <v>929</v>
      </c>
      <c r="F463" s="10">
        <v>42036</v>
      </c>
      <c r="G463" s="10">
        <v>44228</v>
      </c>
      <c r="H463" s="11">
        <v>7</v>
      </c>
      <c r="I463" s="20" t="s">
        <v>259</v>
      </c>
      <c r="J463" s="11" t="s">
        <v>261</v>
      </c>
      <c r="K463" s="11" t="s">
        <v>953</v>
      </c>
      <c r="L463" s="11">
        <v>2</v>
      </c>
    </row>
    <row r="464" spans="1:12">
      <c r="A464" s="11" t="s">
        <v>714</v>
      </c>
      <c r="D464" s="11" t="s">
        <v>260</v>
      </c>
      <c r="E464" s="19" t="s">
        <v>930</v>
      </c>
      <c r="F464" s="10">
        <v>42036</v>
      </c>
      <c r="G464" s="10">
        <v>44228</v>
      </c>
      <c r="H464" s="11">
        <v>7</v>
      </c>
      <c r="I464" s="20" t="s">
        <v>259</v>
      </c>
      <c r="J464" s="11" t="s">
        <v>261</v>
      </c>
      <c r="K464" s="11" t="s">
        <v>953</v>
      </c>
      <c r="L464" s="11">
        <v>2</v>
      </c>
    </row>
    <row r="465" spans="1:12">
      <c r="A465" s="11" t="s">
        <v>715</v>
      </c>
      <c r="D465" s="11" t="s">
        <v>260</v>
      </c>
      <c r="E465" s="19" t="s">
        <v>931</v>
      </c>
      <c r="F465" s="10">
        <v>42036</v>
      </c>
      <c r="G465" s="10">
        <v>44228</v>
      </c>
      <c r="H465" s="11">
        <v>7</v>
      </c>
      <c r="I465" s="20" t="s">
        <v>259</v>
      </c>
      <c r="J465" s="11" t="s">
        <v>261</v>
      </c>
      <c r="K465" s="11" t="s">
        <v>953</v>
      </c>
      <c r="L465" s="11">
        <v>2</v>
      </c>
    </row>
    <row r="466" spans="1:12">
      <c r="A466" s="11" t="s">
        <v>716</v>
      </c>
      <c r="D466" s="11" t="s">
        <v>260</v>
      </c>
      <c r="E466" s="19" t="s">
        <v>932</v>
      </c>
      <c r="F466" s="10">
        <v>42036</v>
      </c>
      <c r="G466" s="10">
        <v>44228</v>
      </c>
      <c r="H466" s="11">
        <v>7</v>
      </c>
      <c r="I466" s="20" t="s">
        <v>259</v>
      </c>
      <c r="J466" s="11" t="s">
        <v>261</v>
      </c>
      <c r="K466" s="11" t="s">
        <v>953</v>
      </c>
      <c r="L466" s="11">
        <v>2</v>
      </c>
    </row>
    <row r="467" spans="1:12">
      <c r="A467" s="11" t="s">
        <v>717</v>
      </c>
      <c r="D467" s="11" t="s">
        <v>260</v>
      </c>
      <c r="E467" s="19" t="s">
        <v>933</v>
      </c>
      <c r="F467" s="10">
        <v>42036</v>
      </c>
      <c r="G467" s="10">
        <v>44228</v>
      </c>
      <c r="H467" s="11">
        <v>7</v>
      </c>
      <c r="I467" s="20" t="s">
        <v>259</v>
      </c>
      <c r="J467" s="11" t="s">
        <v>261</v>
      </c>
      <c r="K467" s="11" t="s">
        <v>953</v>
      </c>
      <c r="L467" s="11">
        <v>2</v>
      </c>
    </row>
    <row r="468" spans="1:12">
      <c r="A468" s="11" t="s">
        <v>718</v>
      </c>
      <c r="D468" s="11" t="s">
        <v>260</v>
      </c>
      <c r="E468" s="19" t="s">
        <v>934</v>
      </c>
      <c r="F468" s="10">
        <v>42036</v>
      </c>
      <c r="G468" s="10">
        <v>44228</v>
      </c>
      <c r="H468" s="11">
        <v>7</v>
      </c>
      <c r="I468" s="20" t="s">
        <v>259</v>
      </c>
      <c r="J468" s="11" t="s">
        <v>261</v>
      </c>
      <c r="K468" s="11" t="s">
        <v>953</v>
      </c>
      <c r="L468" s="11">
        <v>2</v>
      </c>
    </row>
    <row r="469" spans="1:12">
      <c r="A469" s="11" t="s">
        <v>719</v>
      </c>
      <c r="D469" s="11" t="s">
        <v>260</v>
      </c>
      <c r="E469" s="19" t="s">
        <v>935</v>
      </c>
      <c r="F469" s="10">
        <v>42036</v>
      </c>
      <c r="G469" s="10">
        <v>44228</v>
      </c>
      <c r="H469" s="11">
        <v>7</v>
      </c>
      <c r="I469" s="20" t="s">
        <v>259</v>
      </c>
      <c r="J469" s="11" t="s">
        <v>261</v>
      </c>
      <c r="K469" s="11" t="s">
        <v>953</v>
      </c>
      <c r="L469" s="11">
        <v>2</v>
      </c>
    </row>
    <row r="470" spans="1:12">
      <c r="A470" s="11" t="s">
        <v>720</v>
      </c>
      <c r="D470" s="11" t="s">
        <v>260</v>
      </c>
      <c r="E470" s="19" t="s">
        <v>936</v>
      </c>
      <c r="F470" s="10">
        <v>42036</v>
      </c>
      <c r="G470" s="10">
        <v>44228</v>
      </c>
      <c r="H470" s="11">
        <v>7</v>
      </c>
      <c r="I470" s="20" t="s">
        <v>259</v>
      </c>
      <c r="J470" s="11" t="s">
        <v>261</v>
      </c>
      <c r="K470" s="11" t="s">
        <v>953</v>
      </c>
      <c r="L470" s="11">
        <v>2</v>
      </c>
    </row>
    <row r="471" spans="1:12">
      <c r="A471" s="11" t="s">
        <v>721</v>
      </c>
      <c r="D471" s="11" t="s">
        <v>260</v>
      </c>
      <c r="E471" s="19" t="s">
        <v>937</v>
      </c>
      <c r="F471" s="10">
        <v>42036</v>
      </c>
      <c r="G471" s="10">
        <v>44228</v>
      </c>
      <c r="H471" s="11">
        <v>7</v>
      </c>
      <c r="I471" s="20" t="s">
        <v>259</v>
      </c>
      <c r="J471" s="11" t="s">
        <v>261</v>
      </c>
      <c r="K471" s="11" t="s">
        <v>953</v>
      </c>
      <c r="L471" s="11">
        <v>2</v>
      </c>
    </row>
    <row r="472" spans="1:12">
      <c r="A472" s="11" t="s">
        <v>722</v>
      </c>
      <c r="D472" s="11" t="s">
        <v>260</v>
      </c>
      <c r="E472" s="19" t="s">
        <v>938</v>
      </c>
      <c r="F472" s="10">
        <v>42036</v>
      </c>
      <c r="G472" s="10">
        <v>44228</v>
      </c>
      <c r="H472" s="11">
        <v>7</v>
      </c>
      <c r="I472" s="20" t="s">
        <v>259</v>
      </c>
      <c r="J472" s="11" t="s">
        <v>261</v>
      </c>
      <c r="K472" s="11" t="s">
        <v>953</v>
      </c>
      <c r="L472" s="11">
        <v>2</v>
      </c>
    </row>
    <row r="473" spans="1:12">
      <c r="A473" s="11" t="s">
        <v>723</v>
      </c>
      <c r="D473" s="11" t="s">
        <v>260</v>
      </c>
      <c r="E473" s="19" t="s">
        <v>939</v>
      </c>
      <c r="F473" s="10">
        <v>42036</v>
      </c>
      <c r="G473" s="10">
        <v>44228</v>
      </c>
      <c r="H473" s="11">
        <v>7</v>
      </c>
      <c r="I473" s="20" t="s">
        <v>259</v>
      </c>
      <c r="J473" s="11" t="s">
        <v>261</v>
      </c>
      <c r="K473" s="11" t="s">
        <v>953</v>
      </c>
      <c r="L473" s="11">
        <v>2</v>
      </c>
    </row>
    <row r="474" spans="1:12">
      <c r="A474" s="11" t="s">
        <v>724</v>
      </c>
      <c r="D474" s="11" t="s">
        <v>260</v>
      </c>
      <c r="E474" s="19" t="s">
        <v>940</v>
      </c>
      <c r="F474" s="10">
        <v>42036</v>
      </c>
      <c r="G474" s="10">
        <v>44228</v>
      </c>
      <c r="H474" s="11">
        <v>7</v>
      </c>
      <c r="I474" s="20" t="s">
        <v>259</v>
      </c>
      <c r="J474" s="11" t="s">
        <v>261</v>
      </c>
      <c r="K474" s="11" t="s">
        <v>953</v>
      </c>
      <c r="L474" s="11">
        <v>2</v>
      </c>
    </row>
    <row r="475" spans="1:12">
      <c r="A475" s="11" t="s">
        <v>725</v>
      </c>
      <c r="D475" s="11" t="s">
        <v>260</v>
      </c>
      <c r="E475" s="19" t="s">
        <v>941</v>
      </c>
      <c r="F475" s="10">
        <v>42036</v>
      </c>
      <c r="G475" s="10">
        <v>44228</v>
      </c>
      <c r="H475" s="11">
        <v>7</v>
      </c>
      <c r="I475" s="20" t="s">
        <v>259</v>
      </c>
      <c r="J475" s="11" t="s">
        <v>261</v>
      </c>
      <c r="K475" s="11" t="s">
        <v>953</v>
      </c>
      <c r="L475" s="11">
        <v>2</v>
      </c>
    </row>
    <row r="476" spans="1:12">
      <c r="A476" s="11" t="s">
        <v>726</v>
      </c>
      <c r="D476" s="11" t="s">
        <v>260</v>
      </c>
      <c r="E476" s="19" t="s">
        <v>942</v>
      </c>
      <c r="F476" s="10">
        <v>42036</v>
      </c>
      <c r="G476" s="10">
        <v>44228</v>
      </c>
      <c r="H476" s="11">
        <v>7</v>
      </c>
      <c r="I476" s="20" t="s">
        <v>259</v>
      </c>
      <c r="J476" s="11" t="s">
        <v>261</v>
      </c>
      <c r="K476" s="11" t="s">
        <v>953</v>
      </c>
      <c r="L476" s="11">
        <v>2</v>
      </c>
    </row>
    <row r="477" spans="1:12">
      <c r="A477" s="11" t="s">
        <v>727</v>
      </c>
      <c r="D477" s="11" t="s">
        <v>260</v>
      </c>
      <c r="E477" s="19" t="s">
        <v>943</v>
      </c>
      <c r="F477" s="10">
        <v>42036</v>
      </c>
      <c r="G477" s="10">
        <v>44228</v>
      </c>
      <c r="H477" s="11">
        <v>7</v>
      </c>
      <c r="I477" s="20" t="s">
        <v>259</v>
      </c>
      <c r="J477" s="11" t="s">
        <v>261</v>
      </c>
      <c r="K477" s="11" t="s">
        <v>953</v>
      </c>
      <c r="L477" s="11">
        <v>2</v>
      </c>
    </row>
    <row r="479" spans="1:12">
      <c r="A479" s="11" t="s">
        <v>952</v>
      </c>
    </row>
  </sheetData>
  <mergeCells count="1">
    <mergeCell ref="B6:L6"/>
  </mergeCells>
  <hyperlinks>
    <hyperlink ref="D8" location="Contents!B22" display="Inquiries" xr:uid="{00000000-0004-0000-0000-000000000000}"/>
    <hyperlink ref="E12" location="A124837054W" display="A124837054W" xr:uid="{00000000-0004-0000-0000-000001000000}"/>
    <hyperlink ref="E13" location="A124837122L" display="A124837122L" xr:uid="{00000000-0004-0000-0000-000002000000}"/>
    <hyperlink ref="E14" location="A124837078R" display="A124837078R" xr:uid="{00000000-0004-0000-0000-000003000000}"/>
    <hyperlink ref="E15" location="A124837126W" display="A124837126W" xr:uid="{00000000-0004-0000-0000-000004000000}"/>
    <hyperlink ref="E16" location="A124837130L" display="A124837130L" xr:uid="{00000000-0004-0000-0000-000005000000}"/>
    <hyperlink ref="E17" location="A124837082F" display="A124837082F" xr:uid="{00000000-0004-0000-0000-000006000000}"/>
    <hyperlink ref="E18" location="A124837086R" display="A124837086R" xr:uid="{00000000-0004-0000-0000-000007000000}"/>
    <hyperlink ref="E19" location="A124837106L" display="A124837106L" xr:uid="{00000000-0004-0000-0000-000008000000}"/>
    <hyperlink ref="E20" location="A124837062W" display="A124837062W" xr:uid="{00000000-0004-0000-0000-000009000000}"/>
    <hyperlink ref="E21" location="A124837134W" display="A124837134W" xr:uid="{00000000-0004-0000-0000-00000A000000}"/>
    <hyperlink ref="E22" location="A124837110C" display="A124837110C" xr:uid="{00000000-0004-0000-0000-00000B000000}"/>
    <hyperlink ref="E23" location="A124837146F" display="A124837146F" xr:uid="{00000000-0004-0000-0000-00000C000000}"/>
    <hyperlink ref="E24" location="A124837066F" display="A124837066F" xr:uid="{00000000-0004-0000-0000-00000D000000}"/>
    <hyperlink ref="E25" location="A124837026L" display="A124837026L" xr:uid="{00000000-0004-0000-0000-00000E000000}"/>
    <hyperlink ref="E26" location="A124837046W" display="A124837046W" xr:uid="{00000000-0004-0000-0000-00000F000000}"/>
    <hyperlink ref="E27" location="A124837090F" display="A124837090F" xr:uid="{00000000-0004-0000-0000-000010000000}"/>
    <hyperlink ref="E28" location="A124837050L" display="A124837050L" xr:uid="{00000000-0004-0000-0000-000011000000}"/>
    <hyperlink ref="E29" location="A124837094R" display="A124837094R" xr:uid="{00000000-0004-0000-0000-000012000000}"/>
    <hyperlink ref="E30" location="A124837098X" display="A124837098X" xr:uid="{00000000-0004-0000-0000-000013000000}"/>
    <hyperlink ref="E31" location="A124837150W" display="A124837150W" xr:uid="{00000000-0004-0000-0000-000014000000}"/>
    <hyperlink ref="E32" location="A124837030C" display="A124837030C" xr:uid="{00000000-0004-0000-0000-000015000000}"/>
    <hyperlink ref="E33" location="A124837138F" display="A124837138F" xr:uid="{00000000-0004-0000-0000-000016000000}"/>
    <hyperlink ref="E34" location="A124837142W" display="A124837142W" xr:uid="{00000000-0004-0000-0000-000017000000}"/>
    <hyperlink ref="E35" location="A124837034L" display="A124837034L" xr:uid="{00000000-0004-0000-0000-000018000000}"/>
    <hyperlink ref="E36" location="A124837070W" display="A124837070W" xr:uid="{00000000-0004-0000-0000-000019000000}"/>
    <hyperlink ref="E37" location="A124837102C" display="A124837102C" xr:uid="{00000000-0004-0000-0000-00001A000000}"/>
    <hyperlink ref="E38" location="A124837154F" display="A124837154F" xr:uid="{00000000-0004-0000-0000-00001B000000}"/>
    <hyperlink ref="E39" location="A124837038W" display="A124837038W" xr:uid="{00000000-0004-0000-0000-00001C000000}"/>
    <hyperlink ref="E40" location="A124837114L" display="A124837114L" xr:uid="{00000000-0004-0000-0000-00001D000000}"/>
    <hyperlink ref="E41" location="A124837118W" display="A124837118W" xr:uid="{00000000-0004-0000-0000-00001E000000}"/>
    <hyperlink ref="E42" location="A124837058F" display="A124837058F" xr:uid="{00000000-0004-0000-0000-00001F000000}"/>
    <hyperlink ref="E43" location="A124837042L" display="A124837042L" xr:uid="{00000000-0004-0000-0000-000020000000}"/>
    <hyperlink ref="E44" location="A124837074F" display="A124837074F" xr:uid="{00000000-0004-0000-0000-000021000000}"/>
    <hyperlink ref="E45" location="A124836262W" display="A124836262W" xr:uid="{00000000-0004-0000-0000-000022000000}"/>
    <hyperlink ref="E46" location="A124836330L" display="A124836330L" xr:uid="{00000000-0004-0000-0000-000023000000}"/>
    <hyperlink ref="E47" location="A124836286R" display="A124836286R" xr:uid="{00000000-0004-0000-0000-000024000000}"/>
    <hyperlink ref="E48" location="A124836334W" display="A124836334W" xr:uid="{00000000-0004-0000-0000-000025000000}"/>
    <hyperlink ref="E49" location="A124836338F" display="A124836338F" xr:uid="{00000000-0004-0000-0000-000026000000}"/>
    <hyperlink ref="E50" location="A124836290F" display="A124836290F" xr:uid="{00000000-0004-0000-0000-000027000000}"/>
    <hyperlink ref="E51" location="A124836294R" display="A124836294R" xr:uid="{00000000-0004-0000-0000-000028000000}"/>
    <hyperlink ref="E52" location="A124836314L" display="A124836314L" xr:uid="{00000000-0004-0000-0000-000029000000}"/>
    <hyperlink ref="E53" location="A124836270W" display="A124836270W" xr:uid="{00000000-0004-0000-0000-00002A000000}"/>
    <hyperlink ref="E54" location="A124836342W" display="A124836342W" xr:uid="{00000000-0004-0000-0000-00002B000000}"/>
    <hyperlink ref="E55" location="A124836318W" display="A124836318W" xr:uid="{00000000-0004-0000-0000-00002C000000}"/>
    <hyperlink ref="E56" location="A124836354F" display="A124836354F" xr:uid="{00000000-0004-0000-0000-00002D000000}"/>
    <hyperlink ref="E57" location="A124836274F" display="A124836274F" xr:uid="{00000000-0004-0000-0000-00002E000000}"/>
    <hyperlink ref="E58" location="A124836234L" display="A124836234L" xr:uid="{00000000-0004-0000-0000-00002F000000}"/>
    <hyperlink ref="E59" location="A124836254W" display="A124836254W" xr:uid="{00000000-0004-0000-0000-000030000000}"/>
    <hyperlink ref="E60" location="A124836298X" display="A124836298X" xr:uid="{00000000-0004-0000-0000-000031000000}"/>
    <hyperlink ref="E61" location="A124836258F" display="A124836258F" xr:uid="{00000000-0004-0000-0000-000032000000}"/>
    <hyperlink ref="E62" location="A124836302C" display="A124836302C" xr:uid="{00000000-0004-0000-0000-000033000000}"/>
    <hyperlink ref="E63" location="A124836306L" display="A124836306L" xr:uid="{00000000-0004-0000-0000-000034000000}"/>
    <hyperlink ref="E64" location="A124836358R" display="A124836358R" xr:uid="{00000000-0004-0000-0000-000035000000}"/>
    <hyperlink ref="E65" location="A124836238W" display="A124836238W" xr:uid="{00000000-0004-0000-0000-000036000000}"/>
    <hyperlink ref="E66" location="A124836346F" display="A124836346F" xr:uid="{00000000-0004-0000-0000-000037000000}"/>
    <hyperlink ref="E67" location="A124836350W" display="A124836350W" xr:uid="{00000000-0004-0000-0000-000038000000}"/>
    <hyperlink ref="E68" location="A124836242L" display="A124836242L" xr:uid="{00000000-0004-0000-0000-000039000000}"/>
    <hyperlink ref="E69" location="A124836278R" display="A124836278R" xr:uid="{00000000-0004-0000-0000-00003A000000}"/>
    <hyperlink ref="E70" location="A124836310C" display="A124836310C" xr:uid="{00000000-0004-0000-0000-00003B000000}"/>
    <hyperlink ref="E71" location="A124836362F" display="A124836362F" xr:uid="{00000000-0004-0000-0000-00003C000000}"/>
    <hyperlink ref="E72" location="A124836246W" display="A124836246W" xr:uid="{00000000-0004-0000-0000-00003D000000}"/>
    <hyperlink ref="E73" location="A124836322L" display="A124836322L" xr:uid="{00000000-0004-0000-0000-00003E000000}"/>
    <hyperlink ref="E74" location="A124836326W" display="A124836326W" xr:uid="{00000000-0004-0000-0000-00003F000000}"/>
    <hyperlink ref="E75" location="A124836266F" display="A124836266F" xr:uid="{00000000-0004-0000-0000-000040000000}"/>
    <hyperlink ref="E76" location="A124836250L" display="A124836250L" xr:uid="{00000000-0004-0000-0000-000041000000}"/>
    <hyperlink ref="E77" location="A124836282F" display="A124836282F" xr:uid="{00000000-0004-0000-0000-000042000000}"/>
    <hyperlink ref="E78" location="A124837186X" display="A124837186X" xr:uid="{00000000-0004-0000-0000-000043000000}"/>
    <hyperlink ref="E79" location="A124837254R" display="A124837254R" xr:uid="{00000000-0004-0000-0000-000044000000}"/>
    <hyperlink ref="E80" location="A124837210L" display="A124837210L" xr:uid="{00000000-0004-0000-0000-000045000000}"/>
    <hyperlink ref="E81" location="A124837258X" display="A124837258X" xr:uid="{00000000-0004-0000-0000-000046000000}"/>
    <hyperlink ref="E82" location="A124837262R" display="A124837262R" xr:uid="{00000000-0004-0000-0000-000047000000}"/>
    <hyperlink ref="E83" location="A124837214W" display="A124837214W" xr:uid="{00000000-0004-0000-0000-000048000000}"/>
    <hyperlink ref="E84" location="A124837218F" display="A124837218F" xr:uid="{00000000-0004-0000-0000-000049000000}"/>
    <hyperlink ref="E85" location="A124837238R" display="A124837238R" xr:uid="{00000000-0004-0000-0000-00004A000000}"/>
    <hyperlink ref="E86" location="A124837194X" display="A124837194X" xr:uid="{00000000-0004-0000-0000-00004B000000}"/>
    <hyperlink ref="E87" location="A124837266X" display="A124837266X" xr:uid="{00000000-0004-0000-0000-00004C000000}"/>
    <hyperlink ref="E88" location="A124837242F" display="A124837242F" xr:uid="{00000000-0004-0000-0000-00004D000000}"/>
    <hyperlink ref="E89" location="A124837278J" display="A124837278J" xr:uid="{00000000-0004-0000-0000-00004E000000}"/>
    <hyperlink ref="E90" location="A124837198J" display="A124837198J" xr:uid="{00000000-0004-0000-0000-00004F000000}"/>
    <hyperlink ref="E91" location="A124837158R" display="A124837158R" xr:uid="{00000000-0004-0000-0000-000050000000}"/>
    <hyperlink ref="E92" location="A124837178X" display="A124837178X" xr:uid="{00000000-0004-0000-0000-000051000000}"/>
    <hyperlink ref="E93" location="A124837222W" display="A124837222W" xr:uid="{00000000-0004-0000-0000-000052000000}"/>
    <hyperlink ref="E94" location="A124837182R" display="A124837182R" xr:uid="{00000000-0004-0000-0000-000053000000}"/>
    <hyperlink ref="E95" location="A124837226F" display="A124837226F" xr:uid="{00000000-0004-0000-0000-000054000000}"/>
    <hyperlink ref="E96" location="A124837230W" display="A124837230W" xr:uid="{00000000-0004-0000-0000-000055000000}"/>
    <hyperlink ref="E97" location="A124837282X" display="A124837282X" xr:uid="{00000000-0004-0000-0000-000056000000}"/>
    <hyperlink ref="E98" location="A124837162F" display="A124837162F" xr:uid="{00000000-0004-0000-0000-000057000000}"/>
    <hyperlink ref="E99" location="A124837270R" display="A124837270R" xr:uid="{00000000-0004-0000-0000-000058000000}"/>
    <hyperlink ref="E100" location="A124837274X" display="A124837274X" xr:uid="{00000000-0004-0000-0000-000059000000}"/>
    <hyperlink ref="E101" location="A124837166R" display="A124837166R" xr:uid="{00000000-0004-0000-0000-00005A000000}"/>
    <hyperlink ref="E102" location="A124837202L" display="A124837202L" xr:uid="{00000000-0004-0000-0000-00005B000000}"/>
    <hyperlink ref="E103" location="A124837234F" display="A124837234F" xr:uid="{00000000-0004-0000-0000-00005C000000}"/>
    <hyperlink ref="E104" location="A124837286J" display="A124837286J" xr:uid="{00000000-0004-0000-0000-00005D000000}"/>
    <hyperlink ref="E105" location="A124837170F" display="A124837170F" xr:uid="{00000000-0004-0000-0000-00005E000000}"/>
    <hyperlink ref="E106" location="A124837246R" display="A124837246R" xr:uid="{00000000-0004-0000-0000-00005F000000}"/>
    <hyperlink ref="E107" location="A124837250F" display="A124837250F" xr:uid="{00000000-0004-0000-0000-000060000000}"/>
    <hyperlink ref="E108" location="A124837190R" display="A124837190R" xr:uid="{00000000-0004-0000-0000-000061000000}"/>
    <hyperlink ref="E109" location="A124837174R" display="A124837174R" xr:uid="{00000000-0004-0000-0000-000062000000}"/>
    <hyperlink ref="E110" location="A124837206W" display="A124837206W" xr:uid="{00000000-0004-0000-0000-000063000000}"/>
    <hyperlink ref="E111" location="A124837318R" display="A124837318R" xr:uid="{00000000-0004-0000-0000-000064000000}"/>
    <hyperlink ref="E112" location="A124837386T" display="A124837386T" xr:uid="{00000000-0004-0000-0000-000065000000}"/>
    <hyperlink ref="E113" location="A124837342R" display="A124837342R" xr:uid="{00000000-0004-0000-0000-000066000000}"/>
    <hyperlink ref="E114" location="A124837390J" display="A124837390J" xr:uid="{00000000-0004-0000-0000-000067000000}"/>
    <hyperlink ref="E115" location="A124837394T" display="A124837394T" xr:uid="{00000000-0004-0000-0000-000068000000}"/>
    <hyperlink ref="E116" location="A124837346X" display="A124837346X" xr:uid="{00000000-0004-0000-0000-000069000000}"/>
    <hyperlink ref="E117" location="A124837350R" display="A124837350R" xr:uid="{00000000-0004-0000-0000-00006A000000}"/>
    <hyperlink ref="E118" location="A124837370X" display="A124837370X" xr:uid="{00000000-0004-0000-0000-00006B000000}"/>
    <hyperlink ref="E119" location="A124837326R" display="A124837326R" xr:uid="{00000000-0004-0000-0000-00006C000000}"/>
    <hyperlink ref="E120" location="A124837398A" display="A124837398A" xr:uid="{00000000-0004-0000-0000-00006D000000}"/>
    <hyperlink ref="E121" location="A124837374J" display="A124837374J" xr:uid="{00000000-0004-0000-0000-00006E000000}"/>
    <hyperlink ref="E122" location="A124837410F" display="A124837410F" xr:uid="{00000000-0004-0000-0000-00006F000000}"/>
    <hyperlink ref="E123" location="A124837330F" display="A124837330F" xr:uid="{00000000-0004-0000-0000-000070000000}"/>
    <hyperlink ref="E124" location="A124837290X" display="A124837290X" xr:uid="{00000000-0004-0000-0000-000071000000}"/>
    <hyperlink ref="E125" location="A124837310W" display="A124837310W" xr:uid="{00000000-0004-0000-0000-000072000000}"/>
    <hyperlink ref="E126" location="A124837354X" display="A124837354X" xr:uid="{00000000-0004-0000-0000-000073000000}"/>
    <hyperlink ref="E127" location="A124837314F" display="A124837314F" xr:uid="{00000000-0004-0000-0000-000074000000}"/>
    <hyperlink ref="E128" location="A124837358J" display="A124837358J" xr:uid="{00000000-0004-0000-0000-000075000000}"/>
    <hyperlink ref="E129" location="A124837362X" display="A124837362X" xr:uid="{00000000-0004-0000-0000-000076000000}"/>
    <hyperlink ref="E130" location="A124837414R" display="A124837414R" xr:uid="{00000000-0004-0000-0000-000077000000}"/>
    <hyperlink ref="E131" location="A124837294J" display="A124837294J" xr:uid="{00000000-0004-0000-0000-000078000000}"/>
    <hyperlink ref="E132" location="A124837402F" display="A124837402F" xr:uid="{00000000-0004-0000-0000-000079000000}"/>
    <hyperlink ref="E133" location="A124837406R" display="A124837406R" xr:uid="{00000000-0004-0000-0000-00007A000000}"/>
    <hyperlink ref="E134" location="A124837298T" display="A124837298T" xr:uid="{00000000-0004-0000-0000-00007B000000}"/>
    <hyperlink ref="E135" location="A124837334R" display="A124837334R" xr:uid="{00000000-0004-0000-0000-00007C000000}"/>
    <hyperlink ref="E136" location="A124837366J" display="A124837366J" xr:uid="{00000000-0004-0000-0000-00007D000000}"/>
    <hyperlink ref="E137" location="A124837418X" display="A124837418X" xr:uid="{00000000-0004-0000-0000-00007E000000}"/>
    <hyperlink ref="E138" location="A124837302W" display="A124837302W" xr:uid="{00000000-0004-0000-0000-00007F000000}"/>
    <hyperlink ref="E139" location="A124837378T" display="A124837378T" xr:uid="{00000000-0004-0000-0000-000080000000}"/>
    <hyperlink ref="E140" location="A124837382J" display="A124837382J" xr:uid="{00000000-0004-0000-0000-000081000000}"/>
    <hyperlink ref="E141" location="A124837322F" display="A124837322F" xr:uid="{00000000-0004-0000-0000-000082000000}"/>
    <hyperlink ref="E142" location="A124837306F" display="A124837306F" xr:uid="{00000000-0004-0000-0000-000083000000}"/>
    <hyperlink ref="E143" location="A124837338X" display="A124837338X" xr:uid="{00000000-0004-0000-0000-000084000000}"/>
    <hyperlink ref="E144" location="A124836394X" display="A124836394X" xr:uid="{00000000-0004-0000-0000-000085000000}"/>
    <hyperlink ref="E145" location="A124836462R" display="A124836462R" xr:uid="{00000000-0004-0000-0000-000086000000}"/>
    <hyperlink ref="E146" location="A124836418F" display="A124836418F" xr:uid="{00000000-0004-0000-0000-000087000000}"/>
    <hyperlink ref="E147" location="A124836466X" display="A124836466X" xr:uid="{00000000-0004-0000-0000-000088000000}"/>
    <hyperlink ref="E148" location="A124836470R" display="A124836470R" xr:uid="{00000000-0004-0000-0000-000089000000}"/>
    <hyperlink ref="E149" location="A124836422W" display="A124836422W" xr:uid="{00000000-0004-0000-0000-00008A000000}"/>
    <hyperlink ref="E150" location="A124836426F" display="A124836426F" xr:uid="{00000000-0004-0000-0000-00008B000000}"/>
    <hyperlink ref="E151" location="A124836446R" display="A124836446R" xr:uid="{00000000-0004-0000-0000-00008C000000}"/>
    <hyperlink ref="E152" location="A124836402L" display="A124836402L" xr:uid="{00000000-0004-0000-0000-00008D000000}"/>
    <hyperlink ref="E153" location="A124836474X" display="A124836474X" xr:uid="{00000000-0004-0000-0000-00008E000000}"/>
    <hyperlink ref="E154" location="A124836450F" display="A124836450F" xr:uid="{00000000-0004-0000-0000-00008F000000}"/>
    <hyperlink ref="E155" location="A124836486J" display="A124836486J" xr:uid="{00000000-0004-0000-0000-000090000000}"/>
    <hyperlink ref="E156" location="A124836406W" display="A124836406W" xr:uid="{00000000-0004-0000-0000-000091000000}"/>
    <hyperlink ref="E157" location="A124836366R" display="A124836366R" xr:uid="{00000000-0004-0000-0000-000092000000}"/>
    <hyperlink ref="E158" location="A124836386X" display="A124836386X" xr:uid="{00000000-0004-0000-0000-000093000000}"/>
    <hyperlink ref="E159" location="A124836430W" display="A124836430W" xr:uid="{00000000-0004-0000-0000-000094000000}"/>
    <hyperlink ref="E160" location="A124836390R" display="A124836390R" xr:uid="{00000000-0004-0000-0000-000095000000}"/>
    <hyperlink ref="E161" location="A124836434F" display="A124836434F" xr:uid="{00000000-0004-0000-0000-000096000000}"/>
    <hyperlink ref="E162" location="A124836438R" display="A124836438R" xr:uid="{00000000-0004-0000-0000-000097000000}"/>
    <hyperlink ref="E163" location="A124836490X" display="A124836490X" xr:uid="{00000000-0004-0000-0000-000098000000}"/>
    <hyperlink ref="E164" location="A124836370F" display="A124836370F" xr:uid="{00000000-0004-0000-0000-000099000000}"/>
    <hyperlink ref="E165" location="A124836478J" display="A124836478J" xr:uid="{00000000-0004-0000-0000-00009A000000}"/>
    <hyperlink ref="E166" location="A124836482X" display="A124836482X" xr:uid="{00000000-0004-0000-0000-00009B000000}"/>
    <hyperlink ref="E167" location="A124836374R" display="A124836374R" xr:uid="{00000000-0004-0000-0000-00009C000000}"/>
    <hyperlink ref="E168" location="A124836410L" display="A124836410L" xr:uid="{00000000-0004-0000-0000-00009D000000}"/>
    <hyperlink ref="E169" location="A124836442F" display="A124836442F" xr:uid="{00000000-0004-0000-0000-00009E000000}"/>
    <hyperlink ref="E170" location="A124836494J" display="A124836494J" xr:uid="{00000000-0004-0000-0000-00009F000000}"/>
    <hyperlink ref="E171" location="A124836378X" display="A124836378X" xr:uid="{00000000-0004-0000-0000-0000A0000000}"/>
    <hyperlink ref="E172" location="A124836454R" display="A124836454R" xr:uid="{00000000-0004-0000-0000-0000A1000000}"/>
    <hyperlink ref="E173" location="A124836458X" display="A124836458X" xr:uid="{00000000-0004-0000-0000-0000A2000000}"/>
    <hyperlink ref="E174" location="A124836398J" display="A124836398J" xr:uid="{00000000-0004-0000-0000-0000A3000000}"/>
    <hyperlink ref="E175" location="A124836382R" display="A124836382R" xr:uid="{00000000-0004-0000-0000-0000A4000000}"/>
    <hyperlink ref="E176" location="A124836414W" display="A124836414W" xr:uid="{00000000-0004-0000-0000-0000A5000000}"/>
    <hyperlink ref="E177" location="A124836526R" display="A124836526R" xr:uid="{00000000-0004-0000-0000-0000A6000000}"/>
    <hyperlink ref="E178" location="A124836594T" display="A124836594T" xr:uid="{00000000-0004-0000-0000-0000A7000000}"/>
    <hyperlink ref="E179" location="A124836550R" display="A124836550R" xr:uid="{00000000-0004-0000-0000-0000A8000000}"/>
    <hyperlink ref="E180" location="A124836598A" display="A124836598A" xr:uid="{00000000-0004-0000-0000-0000A9000000}"/>
    <hyperlink ref="E181" location="A124836602F" display="A124836602F" xr:uid="{00000000-0004-0000-0000-0000AA000000}"/>
    <hyperlink ref="E182" location="A124836554X" display="A124836554X" xr:uid="{00000000-0004-0000-0000-0000AB000000}"/>
    <hyperlink ref="E183" location="A124836558J" display="A124836558J" xr:uid="{00000000-0004-0000-0000-0000AC000000}"/>
    <hyperlink ref="E184" location="A124836578T" display="A124836578T" xr:uid="{00000000-0004-0000-0000-0000AD000000}"/>
    <hyperlink ref="E185" location="A124836534R" display="A124836534R" xr:uid="{00000000-0004-0000-0000-0000AE000000}"/>
    <hyperlink ref="E186" location="A124836606R" display="A124836606R" xr:uid="{00000000-0004-0000-0000-0000AF000000}"/>
    <hyperlink ref="E187" location="A124836582J" display="A124836582J" xr:uid="{00000000-0004-0000-0000-0000B0000000}"/>
    <hyperlink ref="E188" location="A124836618X" display="A124836618X" xr:uid="{00000000-0004-0000-0000-0000B1000000}"/>
    <hyperlink ref="E189" location="A124836538X" display="A124836538X" xr:uid="{00000000-0004-0000-0000-0000B2000000}"/>
    <hyperlink ref="E190" location="A124836498T" display="A124836498T" xr:uid="{00000000-0004-0000-0000-0000B3000000}"/>
    <hyperlink ref="E191" location="A124836518R" display="A124836518R" xr:uid="{00000000-0004-0000-0000-0000B4000000}"/>
    <hyperlink ref="E192" location="A124836562X" display="A124836562X" xr:uid="{00000000-0004-0000-0000-0000B5000000}"/>
    <hyperlink ref="E193" location="A124836522F" display="A124836522F" xr:uid="{00000000-0004-0000-0000-0000B6000000}"/>
    <hyperlink ref="E194" location="A124836566J" display="A124836566J" xr:uid="{00000000-0004-0000-0000-0000B7000000}"/>
    <hyperlink ref="E195" location="A124836570X" display="A124836570X" xr:uid="{00000000-0004-0000-0000-0000B8000000}"/>
    <hyperlink ref="E196" location="A124836622R" display="A124836622R" xr:uid="{00000000-0004-0000-0000-0000B9000000}"/>
    <hyperlink ref="E197" location="A124836502W" display="A124836502W" xr:uid="{00000000-0004-0000-0000-0000BA000000}"/>
    <hyperlink ref="E198" location="A124836610F" display="A124836610F" xr:uid="{00000000-0004-0000-0000-0000BB000000}"/>
    <hyperlink ref="E199" location="A124836614R" display="A124836614R" xr:uid="{00000000-0004-0000-0000-0000BC000000}"/>
    <hyperlink ref="E200" location="A124836506F" display="A124836506F" xr:uid="{00000000-0004-0000-0000-0000BD000000}"/>
    <hyperlink ref="E201" location="A124836542R" display="A124836542R" xr:uid="{00000000-0004-0000-0000-0000BE000000}"/>
    <hyperlink ref="E202" location="A124836574J" display="A124836574J" xr:uid="{00000000-0004-0000-0000-0000BF000000}"/>
    <hyperlink ref="E203" location="A124836626X" display="A124836626X" xr:uid="{00000000-0004-0000-0000-0000C0000000}"/>
    <hyperlink ref="E204" location="A124836510W" display="A124836510W" xr:uid="{00000000-0004-0000-0000-0000C1000000}"/>
    <hyperlink ref="E205" location="A124836586T" display="A124836586T" xr:uid="{00000000-0004-0000-0000-0000C2000000}"/>
    <hyperlink ref="E206" location="A124836590J" display="A124836590J" xr:uid="{00000000-0004-0000-0000-0000C3000000}"/>
    <hyperlink ref="E207" location="A124836530F" display="A124836530F" xr:uid="{00000000-0004-0000-0000-0000C4000000}"/>
    <hyperlink ref="E208" location="A124836514F" display="A124836514F" xr:uid="{00000000-0004-0000-0000-0000C5000000}"/>
    <hyperlink ref="E209" location="A124836546X" display="A124836546X" xr:uid="{00000000-0004-0000-0000-0000C6000000}"/>
    <hyperlink ref="E210" location="A124836790A" display="A124836790A" xr:uid="{00000000-0004-0000-0000-0000C7000000}"/>
    <hyperlink ref="E211" location="A124836858K" display="A124836858K" xr:uid="{00000000-0004-0000-0000-0000C8000000}"/>
    <hyperlink ref="E212" location="A124836814J" display="A124836814J" xr:uid="{00000000-0004-0000-0000-0000C9000000}"/>
    <hyperlink ref="E213" location="A124836862A" display="A124836862A" xr:uid="{00000000-0004-0000-0000-0000CA000000}"/>
    <hyperlink ref="E214" location="A124836866K" display="A124836866K" xr:uid="{00000000-0004-0000-0000-0000CB000000}"/>
    <hyperlink ref="E215" location="A124836818T" display="A124836818T" xr:uid="{00000000-0004-0000-0000-0000CC000000}"/>
    <hyperlink ref="E216" location="A124836822J" display="A124836822J" xr:uid="{00000000-0004-0000-0000-0000CD000000}"/>
    <hyperlink ref="E217" location="A124836842T" display="A124836842T" xr:uid="{00000000-0004-0000-0000-0000CE000000}"/>
    <hyperlink ref="E218" location="A124836798V" display="A124836798V" xr:uid="{00000000-0004-0000-0000-0000CF000000}"/>
    <hyperlink ref="E219" location="A124836870A" display="A124836870A" xr:uid="{00000000-0004-0000-0000-0000D0000000}"/>
    <hyperlink ref="E220" location="A124836846A" display="A124836846A" xr:uid="{00000000-0004-0000-0000-0000D1000000}"/>
    <hyperlink ref="E221" location="A124836882K" display="A124836882K" xr:uid="{00000000-0004-0000-0000-0000D2000000}"/>
    <hyperlink ref="E222" location="A124836802X" display="A124836802X" xr:uid="{00000000-0004-0000-0000-0000D3000000}"/>
    <hyperlink ref="E223" location="A124836762T" display="A124836762T" xr:uid="{00000000-0004-0000-0000-0000D4000000}"/>
    <hyperlink ref="E224" location="A124836782A" display="A124836782A" xr:uid="{00000000-0004-0000-0000-0000D5000000}"/>
    <hyperlink ref="E225" location="A124836826T" display="A124836826T" xr:uid="{00000000-0004-0000-0000-0000D6000000}"/>
    <hyperlink ref="E226" location="A124836786K" display="A124836786K" xr:uid="{00000000-0004-0000-0000-0000D7000000}"/>
    <hyperlink ref="E227" location="A124836830J" display="A124836830J" xr:uid="{00000000-0004-0000-0000-0000D8000000}"/>
    <hyperlink ref="E228" location="A124836834T" display="A124836834T" xr:uid="{00000000-0004-0000-0000-0000D9000000}"/>
    <hyperlink ref="E229" location="A124836886V" display="A124836886V" xr:uid="{00000000-0004-0000-0000-0000DA000000}"/>
    <hyperlink ref="E230" location="A124836766A" display="A124836766A" xr:uid="{00000000-0004-0000-0000-0000DB000000}"/>
    <hyperlink ref="E231" location="A124836874K" display="A124836874K" xr:uid="{00000000-0004-0000-0000-0000DC000000}"/>
    <hyperlink ref="E232" location="A124836878V" display="A124836878V" xr:uid="{00000000-0004-0000-0000-0000DD000000}"/>
    <hyperlink ref="E233" location="A124836770T" display="A124836770T" xr:uid="{00000000-0004-0000-0000-0000DE000000}"/>
    <hyperlink ref="E234" location="A124836806J" display="A124836806J" xr:uid="{00000000-0004-0000-0000-0000DF000000}"/>
    <hyperlink ref="E235" location="A124836838A" display="A124836838A" xr:uid="{00000000-0004-0000-0000-0000E0000000}"/>
    <hyperlink ref="E236" location="A124836890K" display="A124836890K" xr:uid="{00000000-0004-0000-0000-0000E1000000}"/>
    <hyperlink ref="E237" location="A124836774A" display="A124836774A" xr:uid="{00000000-0004-0000-0000-0000E2000000}"/>
    <hyperlink ref="E238" location="A124836850T" display="A124836850T" xr:uid="{00000000-0004-0000-0000-0000E3000000}"/>
    <hyperlink ref="E239" location="A124836854A" display="A124836854A" xr:uid="{00000000-0004-0000-0000-0000E4000000}"/>
    <hyperlink ref="E240" location="A124836794K" display="A124836794K" xr:uid="{00000000-0004-0000-0000-0000E5000000}"/>
    <hyperlink ref="E241" location="A124836778K" display="A124836778K" xr:uid="{00000000-0004-0000-0000-0000E6000000}"/>
    <hyperlink ref="E242" location="A124836810X" display="A124836810X" xr:uid="{00000000-0004-0000-0000-0000E7000000}"/>
    <hyperlink ref="E243" location="A124835998V" display="A124835998V" xr:uid="{00000000-0004-0000-0000-0000E8000000}"/>
    <hyperlink ref="E244" location="A124836066L" display="A124836066L" xr:uid="{00000000-0004-0000-0000-0000E9000000}"/>
    <hyperlink ref="E245" location="A124836022K" display="A124836022K" xr:uid="{00000000-0004-0000-0000-0000EA000000}"/>
    <hyperlink ref="E246" location="A124836070C" display="A124836070C" xr:uid="{00000000-0004-0000-0000-0000EB000000}"/>
    <hyperlink ref="E247" location="A124836074L" display="A124836074L" xr:uid="{00000000-0004-0000-0000-0000EC000000}"/>
    <hyperlink ref="E248" location="A124836026V" display="A124836026V" xr:uid="{00000000-0004-0000-0000-0000ED000000}"/>
    <hyperlink ref="E249" location="A124836030K" display="A124836030K" xr:uid="{00000000-0004-0000-0000-0000EE000000}"/>
    <hyperlink ref="E250" location="A124836050V" display="A124836050V" xr:uid="{00000000-0004-0000-0000-0000EF000000}"/>
    <hyperlink ref="E251" location="A124836006K" display="A124836006K" xr:uid="{00000000-0004-0000-0000-0000F0000000}"/>
    <hyperlink ref="E252" location="A124836078W" display="A124836078W" xr:uid="{00000000-0004-0000-0000-0000F1000000}"/>
    <hyperlink ref="E253" location="A124836054C" display="A124836054C" xr:uid="{00000000-0004-0000-0000-0000F2000000}"/>
    <hyperlink ref="E254" location="A124836090L" display="A124836090L" xr:uid="{00000000-0004-0000-0000-0000F3000000}"/>
    <hyperlink ref="E255" location="A124836010A" display="A124836010A" xr:uid="{00000000-0004-0000-0000-0000F4000000}"/>
    <hyperlink ref="E256" location="A124835970T" display="A124835970T" xr:uid="{00000000-0004-0000-0000-0000F5000000}"/>
    <hyperlink ref="E257" location="A124835990A" display="A124835990A" xr:uid="{00000000-0004-0000-0000-0000F6000000}"/>
    <hyperlink ref="E258" location="A124836034V" display="A124836034V" xr:uid="{00000000-0004-0000-0000-0000F7000000}"/>
    <hyperlink ref="E259" location="A124835994K" display="A124835994K" xr:uid="{00000000-0004-0000-0000-0000F8000000}"/>
    <hyperlink ref="E260" location="A124836038C" display="A124836038C" xr:uid="{00000000-0004-0000-0000-0000F9000000}"/>
    <hyperlink ref="E261" location="A124836042V" display="A124836042V" xr:uid="{00000000-0004-0000-0000-0000FA000000}"/>
    <hyperlink ref="E262" location="A124836094W" display="A124836094W" xr:uid="{00000000-0004-0000-0000-0000FB000000}"/>
    <hyperlink ref="E263" location="A124835974A" display="A124835974A" xr:uid="{00000000-0004-0000-0000-0000FC000000}"/>
    <hyperlink ref="E264" location="A124836082L" display="A124836082L" xr:uid="{00000000-0004-0000-0000-0000FD000000}"/>
    <hyperlink ref="E265" location="A124836086W" display="A124836086W" xr:uid="{00000000-0004-0000-0000-0000FE000000}"/>
    <hyperlink ref="E266" location="A124835978K" display="A124835978K" xr:uid="{00000000-0004-0000-0000-0000FF000000}"/>
    <hyperlink ref="E267" location="A124836014K" display="A124836014K" xr:uid="{00000000-0004-0000-0000-000000010000}"/>
    <hyperlink ref="E268" location="A124836046C" display="A124836046C" xr:uid="{00000000-0004-0000-0000-000001010000}"/>
    <hyperlink ref="E269" location="A124836098F" display="A124836098F" xr:uid="{00000000-0004-0000-0000-000002010000}"/>
    <hyperlink ref="E270" location="A124835982A" display="A124835982A" xr:uid="{00000000-0004-0000-0000-000003010000}"/>
    <hyperlink ref="E271" location="A124836058L" display="A124836058L" xr:uid="{00000000-0004-0000-0000-000004010000}"/>
    <hyperlink ref="E272" location="A124836062C" display="A124836062C" xr:uid="{00000000-0004-0000-0000-000005010000}"/>
    <hyperlink ref="E273" location="A124836002A" display="A124836002A" xr:uid="{00000000-0004-0000-0000-000006010000}"/>
    <hyperlink ref="E274" location="A124835986K" display="A124835986K" xr:uid="{00000000-0004-0000-0000-000007010000}"/>
    <hyperlink ref="E275" location="A124836018V" display="A124836018V" xr:uid="{00000000-0004-0000-0000-000008010000}"/>
    <hyperlink ref="E276" location="A124837582A" display="A124837582A" xr:uid="{00000000-0004-0000-0000-000009010000}"/>
    <hyperlink ref="E277" location="A124837650T" display="A124837650T" xr:uid="{00000000-0004-0000-0000-00000A010000}"/>
    <hyperlink ref="E278" location="A124837606J" display="A124837606J" xr:uid="{00000000-0004-0000-0000-00000B010000}"/>
    <hyperlink ref="E279" location="A124837654A" display="A124837654A" xr:uid="{00000000-0004-0000-0000-00000C010000}"/>
    <hyperlink ref="E280" location="A124837658K" display="A124837658K" xr:uid="{00000000-0004-0000-0000-00000D010000}"/>
    <hyperlink ref="E281" location="A124837610X" display="A124837610X" xr:uid="{00000000-0004-0000-0000-00000E010000}"/>
    <hyperlink ref="E282" location="A124837614J" display="A124837614J" xr:uid="{00000000-0004-0000-0000-00000F010000}"/>
    <hyperlink ref="E283" location="A124837634T" display="A124837634T" xr:uid="{00000000-0004-0000-0000-000010010000}"/>
    <hyperlink ref="E284" location="A124837590A" display="A124837590A" xr:uid="{00000000-0004-0000-0000-000011010000}"/>
    <hyperlink ref="E285" location="A124837638A" display="A124837638A" xr:uid="{00000000-0004-0000-0000-000012010000}"/>
    <hyperlink ref="E286" location="A124837674K" display="A124837674K" xr:uid="{00000000-0004-0000-0000-000013010000}"/>
    <hyperlink ref="E287" location="A124837594K" display="A124837594K" xr:uid="{00000000-0004-0000-0000-000014010000}"/>
    <hyperlink ref="E288" location="A124837554T" display="A124837554T" xr:uid="{00000000-0004-0000-0000-000015010000}"/>
    <hyperlink ref="E289" location="A124837574A" display="A124837574A" xr:uid="{00000000-0004-0000-0000-000016010000}"/>
    <hyperlink ref="E290" location="A124837618T" display="A124837618T" xr:uid="{00000000-0004-0000-0000-000017010000}"/>
    <hyperlink ref="E291" location="A124837578K" display="A124837578K" xr:uid="{00000000-0004-0000-0000-000018010000}"/>
    <hyperlink ref="E292" location="A124837622J" display="A124837622J" xr:uid="{00000000-0004-0000-0000-000019010000}"/>
    <hyperlink ref="E293" location="A124837626T" display="A124837626T" xr:uid="{00000000-0004-0000-0000-00001A010000}"/>
    <hyperlink ref="E294" location="A124837678V" display="A124837678V" xr:uid="{00000000-0004-0000-0000-00001B010000}"/>
    <hyperlink ref="E295" location="A124837558A" display="A124837558A" xr:uid="{00000000-0004-0000-0000-00001C010000}"/>
    <hyperlink ref="E296" location="A124837666K" display="A124837666K" xr:uid="{00000000-0004-0000-0000-00001D010000}"/>
    <hyperlink ref="E297" location="A124837670A" display="A124837670A" xr:uid="{00000000-0004-0000-0000-00001E010000}"/>
    <hyperlink ref="E298" location="A124837562T" display="A124837562T" xr:uid="{00000000-0004-0000-0000-00001F010000}"/>
    <hyperlink ref="E299" location="A124837598V" display="A124837598V" xr:uid="{00000000-0004-0000-0000-000020010000}"/>
    <hyperlink ref="E300" location="A124837630J" display="A124837630J" xr:uid="{00000000-0004-0000-0000-000021010000}"/>
    <hyperlink ref="E301" location="A124837682K" display="A124837682K" xr:uid="{00000000-0004-0000-0000-000022010000}"/>
    <hyperlink ref="E302" location="A124837566A" display="A124837566A" xr:uid="{00000000-0004-0000-0000-000023010000}"/>
    <hyperlink ref="E303" location="A124837642T" display="A124837642T" xr:uid="{00000000-0004-0000-0000-000024010000}"/>
    <hyperlink ref="E304" location="A124837646A" display="A124837646A" xr:uid="{00000000-0004-0000-0000-000025010000}"/>
    <hyperlink ref="E305" location="A124837586K" display="A124837586K" xr:uid="{00000000-0004-0000-0000-000026010000}"/>
    <hyperlink ref="E306" location="A124837570T" display="A124837570T" xr:uid="{00000000-0004-0000-0000-000027010000}"/>
    <hyperlink ref="E307" location="A124837602X" display="A124837602X" xr:uid="{00000000-0004-0000-0000-000028010000}"/>
    <hyperlink ref="E308" location="A124836130V" display="A124836130V" xr:uid="{00000000-0004-0000-0000-000029010000}"/>
    <hyperlink ref="E309" location="A124836198R" display="A124836198R" xr:uid="{00000000-0004-0000-0000-00002A010000}"/>
    <hyperlink ref="E310" location="A124836154L" display="A124836154L" xr:uid="{00000000-0004-0000-0000-00002B010000}"/>
    <hyperlink ref="E311" location="A124836202V" display="A124836202V" xr:uid="{00000000-0004-0000-0000-00002C010000}"/>
    <hyperlink ref="E312" location="A124836206C" display="A124836206C" xr:uid="{00000000-0004-0000-0000-00002D010000}"/>
    <hyperlink ref="E313" location="A124836158W" display="A124836158W" xr:uid="{00000000-0004-0000-0000-00002E010000}"/>
    <hyperlink ref="E314" location="A124836162L" display="A124836162L" xr:uid="{00000000-0004-0000-0000-00002F010000}"/>
    <hyperlink ref="E315" location="A124836182W" display="A124836182W" xr:uid="{00000000-0004-0000-0000-000030010000}"/>
    <hyperlink ref="E316" location="A124836138L" display="A124836138L" xr:uid="{00000000-0004-0000-0000-000031010000}"/>
    <hyperlink ref="E317" location="A124836210V" display="A124836210V" xr:uid="{00000000-0004-0000-0000-000032010000}"/>
    <hyperlink ref="E318" location="A124836186F" display="A124836186F" xr:uid="{00000000-0004-0000-0000-000033010000}"/>
    <hyperlink ref="E319" location="A124836222C" display="A124836222C" xr:uid="{00000000-0004-0000-0000-000034010000}"/>
    <hyperlink ref="E320" location="A124836142C" display="A124836142C" xr:uid="{00000000-0004-0000-0000-000035010000}"/>
    <hyperlink ref="E321" location="A124836102K" display="A124836102K" xr:uid="{00000000-0004-0000-0000-000036010000}"/>
    <hyperlink ref="E322" location="A124836122V" display="A124836122V" xr:uid="{00000000-0004-0000-0000-000037010000}"/>
    <hyperlink ref="E323" location="A124836166W" display="A124836166W" xr:uid="{00000000-0004-0000-0000-000038010000}"/>
    <hyperlink ref="E324" location="A124836126C" display="A124836126C" xr:uid="{00000000-0004-0000-0000-000039010000}"/>
    <hyperlink ref="E325" location="A124836170L" display="A124836170L" xr:uid="{00000000-0004-0000-0000-00003A010000}"/>
    <hyperlink ref="E326" location="A124836174W" display="A124836174W" xr:uid="{00000000-0004-0000-0000-00003B010000}"/>
    <hyperlink ref="E327" location="A124836226L" display="A124836226L" xr:uid="{00000000-0004-0000-0000-00003C010000}"/>
    <hyperlink ref="E328" location="A124836106V" display="A124836106V" xr:uid="{00000000-0004-0000-0000-00003D010000}"/>
    <hyperlink ref="E329" location="A124836214C" display="A124836214C" xr:uid="{00000000-0004-0000-0000-00003E010000}"/>
    <hyperlink ref="E330" location="A124836218L" display="A124836218L" xr:uid="{00000000-0004-0000-0000-00003F010000}"/>
    <hyperlink ref="E331" location="A124836110K" display="A124836110K" xr:uid="{00000000-0004-0000-0000-000040010000}"/>
    <hyperlink ref="E332" location="A124836146L" display="A124836146L" xr:uid="{00000000-0004-0000-0000-000041010000}"/>
    <hyperlink ref="E333" location="A124836178F" display="A124836178F" xr:uid="{00000000-0004-0000-0000-000042010000}"/>
    <hyperlink ref="E334" location="A124836230C" display="A124836230C" xr:uid="{00000000-0004-0000-0000-000043010000}"/>
    <hyperlink ref="E335" location="A124836114V" display="A124836114V" xr:uid="{00000000-0004-0000-0000-000044010000}"/>
    <hyperlink ref="E336" location="A124836190W" display="A124836190W" xr:uid="{00000000-0004-0000-0000-000045010000}"/>
    <hyperlink ref="E337" location="A124836194F" display="A124836194F" xr:uid="{00000000-0004-0000-0000-000046010000}"/>
    <hyperlink ref="E338" location="A124836134C" display="A124836134C" xr:uid="{00000000-0004-0000-0000-000047010000}"/>
    <hyperlink ref="E339" location="A124836118C" display="A124836118C" xr:uid="{00000000-0004-0000-0000-000048010000}"/>
    <hyperlink ref="E340" location="A124836150C" display="A124836150C" xr:uid="{00000000-0004-0000-0000-000049010000}"/>
    <hyperlink ref="E341" location="A124835734R" display="A124835734R" xr:uid="{00000000-0004-0000-0000-00004A010000}"/>
    <hyperlink ref="E342" location="A124835802F" display="A124835802F" xr:uid="{00000000-0004-0000-0000-00004B010000}"/>
    <hyperlink ref="E343" location="A124835758J" display="A124835758J" xr:uid="{00000000-0004-0000-0000-00004C010000}"/>
    <hyperlink ref="E344" location="A124835806R" display="A124835806R" xr:uid="{00000000-0004-0000-0000-00004D010000}"/>
    <hyperlink ref="E345" location="A124835810F" display="A124835810F" xr:uid="{00000000-0004-0000-0000-00004E010000}"/>
    <hyperlink ref="E346" location="A124835762X" display="A124835762X" xr:uid="{00000000-0004-0000-0000-00004F010000}"/>
    <hyperlink ref="E347" location="A124835766J" display="A124835766J" xr:uid="{00000000-0004-0000-0000-000050010000}"/>
    <hyperlink ref="E348" location="A124835786T" display="A124835786T" xr:uid="{00000000-0004-0000-0000-000051010000}"/>
    <hyperlink ref="E349" location="A124835742R" display="A124835742R" xr:uid="{00000000-0004-0000-0000-000052010000}"/>
    <hyperlink ref="E350" location="A124835814R" display="A124835814R" xr:uid="{00000000-0004-0000-0000-000053010000}"/>
    <hyperlink ref="E351" location="A124835790J" display="A124835790J" xr:uid="{00000000-0004-0000-0000-000054010000}"/>
    <hyperlink ref="E352" location="A124835826X" display="A124835826X" xr:uid="{00000000-0004-0000-0000-000055010000}"/>
    <hyperlink ref="E353" location="A124835746X" display="A124835746X" xr:uid="{00000000-0004-0000-0000-000056010000}"/>
    <hyperlink ref="E354" location="A124835706F" display="A124835706F" xr:uid="{00000000-0004-0000-0000-000057010000}"/>
    <hyperlink ref="E355" location="A124835726R" display="A124835726R" xr:uid="{00000000-0004-0000-0000-000058010000}"/>
    <hyperlink ref="E356" location="A124835770X" display="A124835770X" xr:uid="{00000000-0004-0000-0000-000059010000}"/>
    <hyperlink ref="E357" location="A124835730F" display="A124835730F" xr:uid="{00000000-0004-0000-0000-00005A010000}"/>
    <hyperlink ref="E358" location="A124835774J" display="A124835774J" xr:uid="{00000000-0004-0000-0000-00005B010000}"/>
    <hyperlink ref="E359" location="A124835778T" display="A124835778T" xr:uid="{00000000-0004-0000-0000-00005C010000}"/>
    <hyperlink ref="E360" location="A124835830R" display="A124835830R" xr:uid="{00000000-0004-0000-0000-00005D010000}"/>
    <hyperlink ref="E361" location="A124835710W" display="A124835710W" xr:uid="{00000000-0004-0000-0000-00005E010000}"/>
    <hyperlink ref="E362" location="A124835818X" display="A124835818X" xr:uid="{00000000-0004-0000-0000-00005F010000}"/>
    <hyperlink ref="E363" location="A124835822R" display="A124835822R" xr:uid="{00000000-0004-0000-0000-000060010000}"/>
    <hyperlink ref="E364" location="A124835714F" display="A124835714F" xr:uid="{00000000-0004-0000-0000-000061010000}"/>
    <hyperlink ref="E365" location="A124835750R" display="A124835750R" xr:uid="{00000000-0004-0000-0000-000062010000}"/>
    <hyperlink ref="E366" location="A124835782J" display="A124835782J" xr:uid="{00000000-0004-0000-0000-000063010000}"/>
    <hyperlink ref="E367" location="A124835834X" display="A124835834X" xr:uid="{00000000-0004-0000-0000-000064010000}"/>
    <hyperlink ref="E368" location="A124835718R" display="A124835718R" xr:uid="{00000000-0004-0000-0000-000065010000}"/>
    <hyperlink ref="E369" location="A124835794T" display="A124835794T" xr:uid="{00000000-0004-0000-0000-000066010000}"/>
    <hyperlink ref="E370" location="A124835798A" display="A124835798A" xr:uid="{00000000-0004-0000-0000-000067010000}"/>
    <hyperlink ref="E371" location="A124835738X" display="A124835738X" xr:uid="{00000000-0004-0000-0000-000068010000}"/>
    <hyperlink ref="E372" location="A124835722F" display="A124835722F" xr:uid="{00000000-0004-0000-0000-000069010000}"/>
    <hyperlink ref="E373" location="A124835754X" display="A124835754X" xr:uid="{00000000-0004-0000-0000-00006A010000}"/>
    <hyperlink ref="E374" location="A124835866T" display="A124835866T" xr:uid="{00000000-0004-0000-0000-00006B010000}"/>
    <hyperlink ref="E375" location="A124835934J" display="A124835934J" xr:uid="{00000000-0004-0000-0000-00006C010000}"/>
    <hyperlink ref="E376" location="A124835890T" display="A124835890T" xr:uid="{00000000-0004-0000-0000-00006D010000}"/>
    <hyperlink ref="E377" location="A124835938T" display="A124835938T" xr:uid="{00000000-0004-0000-0000-00006E010000}"/>
    <hyperlink ref="E378" location="A124835942J" display="A124835942J" xr:uid="{00000000-0004-0000-0000-00006F010000}"/>
    <hyperlink ref="E379" location="A124835894A" display="A124835894A" xr:uid="{00000000-0004-0000-0000-000070010000}"/>
    <hyperlink ref="E380" location="A124835898K" display="A124835898K" xr:uid="{00000000-0004-0000-0000-000071010000}"/>
    <hyperlink ref="E381" location="A124835918J" display="A124835918J" xr:uid="{00000000-0004-0000-0000-000072010000}"/>
    <hyperlink ref="E382" location="A124835874T" display="A124835874T" xr:uid="{00000000-0004-0000-0000-000073010000}"/>
    <hyperlink ref="E383" location="A124835946T" display="A124835946T" xr:uid="{00000000-0004-0000-0000-000074010000}"/>
    <hyperlink ref="E384" location="A124835922X" display="A124835922X" xr:uid="{00000000-0004-0000-0000-000075010000}"/>
    <hyperlink ref="E385" location="A124835958A" display="A124835958A" xr:uid="{00000000-0004-0000-0000-000076010000}"/>
    <hyperlink ref="E386" location="A124835878A" display="A124835878A" xr:uid="{00000000-0004-0000-0000-000077010000}"/>
    <hyperlink ref="E387" location="A124835838J" display="A124835838J" xr:uid="{00000000-0004-0000-0000-000078010000}"/>
    <hyperlink ref="E388" location="A124835858T" display="A124835858T" xr:uid="{00000000-0004-0000-0000-000079010000}"/>
    <hyperlink ref="E389" location="A124835902R" display="A124835902R" xr:uid="{00000000-0004-0000-0000-00007A010000}"/>
    <hyperlink ref="E390" location="A124835862J" display="A124835862J" xr:uid="{00000000-0004-0000-0000-00007B010000}"/>
    <hyperlink ref="E391" location="A124835906X" display="A124835906X" xr:uid="{00000000-0004-0000-0000-00007C010000}"/>
    <hyperlink ref="E392" location="A124835910R" display="A124835910R" xr:uid="{00000000-0004-0000-0000-00007D010000}"/>
    <hyperlink ref="E393" location="A124835962T" display="A124835962T" xr:uid="{00000000-0004-0000-0000-00007E010000}"/>
    <hyperlink ref="E394" location="A124835842X" display="A124835842X" xr:uid="{00000000-0004-0000-0000-00007F010000}"/>
    <hyperlink ref="E395" location="A124835950J" display="A124835950J" xr:uid="{00000000-0004-0000-0000-000080010000}"/>
    <hyperlink ref="E396" location="A124835954T" display="A124835954T" xr:uid="{00000000-0004-0000-0000-000081010000}"/>
    <hyperlink ref="E397" location="A124835846J" display="A124835846J" xr:uid="{00000000-0004-0000-0000-000082010000}"/>
    <hyperlink ref="E398" location="A124835882T" display="A124835882T" xr:uid="{00000000-0004-0000-0000-000083010000}"/>
    <hyperlink ref="E399" location="A124835914X" display="A124835914X" xr:uid="{00000000-0004-0000-0000-000084010000}"/>
    <hyperlink ref="E400" location="A124835966A" display="A124835966A" xr:uid="{00000000-0004-0000-0000-000085010000}"/>
    <hyperlink ref="E401" location="A124835850X" display="A124835850X" xr:uid="{00000000-0004-0000-0000-000086010000}"/>
    <hyperlink ref="E402" location="A124835926J" display="A124835926J" xr:uid="{00000000-0004-0000-0000-000087010000}"/>
    <hyperlink ref="E403" location="A124835930X" display="A124835930X" xr:uid="{00000000-0004-0000-0000-000088010000}"/>
    <hyperlink ref="E404" location="A124835870J" display="A124835870J" xr:uid="{00000000-0004-0000-0000-000089010000}"/>
    <hyperlink ref="E405" location="A124835854J" display="A124835854J" xr:uid="{00000000-0004-0000-0000-00008A010000}"/>
    <hyperlink ref="E406" location="A124835886A" display="A124835886A" xr:uid="{00000000-0004-0000-0000-00008B010000}"/>
    <hyperlink ref="E407" location="A124836658T" display="A124836658T" xr:uid="{00000000-0004-0000-0000-00008C010000}"/>
    <hyperlink ref="E408" location="A124836726J" display="A124836726J" xr:uid="{00000000-0004-0000-0000-00008D010000}"/>
    <hyperlink ref="E409" location="A124836682T" display="A124836682T" xr:uid="{00000000-0004-0000-0000-00008E010000}"/>
    <hyperlink ref="E410" location="A124836730X" display="A124836730X" xr:uid="{00000000-0004-0000-0000-00008F010000}"/>
    <hyperlink ref="E411" location="A124836734J" display="A124836734J" xr:uid="{00000000-0004-0000-0000-000090010000}"/>
    <hyperlink ref="E412" location="A124836686A" display="A124836686A" xr:uid="{00000000-0004-0000-0000-000091010000}"/>
    <hyperlink ref="E413" location="A124836690T" display="A124836690T" xr:uid="{00000000-0004-0000-0000-000092010000}"/>
    <hyperlink ref="E414" location="A124836710R" display="A124836710R" xr:uid="{00000000-0004-0000-0000-000093010000}"/>
    <hyperlink ref="E415" location="A124836666T" display="A124836666T" xr:uid="{00000000-0004-0000-0000-000094010000}"/>
    <hyperlink ref="E416" location="A124836738T" display="A124836738T" xr:uid="{00000000-0004-0000-0000-000095010000}"/>
    <hyperlink ref="E417" location="A124836750J" display="A124836750J" xr:uid="{00000000-0004-0000-0000-000096010000}"/>
    <hyperlink ref="E418" location="A124836670J" display="A124836670J" xr:uid="{00000000-0004-0000-0000-000097010000}"/>
    <hyperlink ref="E419" location="A124836630R" display="A124836630R" xr:uid="{00000000-0004-0000-0000-000098010000}"/>
    <hyperlink ref="E420" location="A124836650X" display="A124836650X" xr:uid="{00000000-0004-0000-0000-000099010000}"/>
    <hyperlink ref="E421" location="A124836694A" display="A124836694A" xr:uid="{00000000-0004-0000-0000-00009A010000}"/>
    <hyperlink ref="E422" location="A124836654J" display="A124836654J" xr:uid="{00000000-0004-0000-0000-00009B010000}"/>
    <hyperlink ref="E423" location="A124836698K" display="A124836698K" xr:uid="{00000000-0004-0000-0000-00009C010000}"/>
    <hyperlink ref="E424" location="A124836702R" display="A124836702R" xr:uid="{00000000-0004-0000-0000-00009D010000}"/>
    <hyperlink ref="E425" location="A124836754T" display="A124836754T" xr:uid="{00000000-0004-0000-0000-00009E010000}"/>
    <hyperlink ref="E426" location="A124836634X" display="A124836634X" xr:uid="{00000000-0004-0000-0000-00009F010000}"/>
    <hyperlink ref="E427" location="A124836742J" display="A124836742J" xr:uid="{00000000-0004-0000-0000-0000A0010000}"/>
    <hyperlink ref="E428" location="A124836746T" display="A124836746T" xr:uid="{00000000-0004-0000-0000-0000A1010000}"/>
    <hyperlink ref="E429" location="A124836638J" display="A124836638J" xr:uid="{00000000-0004-0000-0000-0000A2010000}"/>
    <hyperlink ref="E430" location="A124836674T" display="A124836674T" xr:uid="{00000000-0004-0000-0000-0000A3010000}"/>
    <hyperlink ref="E431" location="A124836706X" display="A124836706X" xr:uid="{00000000-0004-0000-0000-0000A4010000}"/>
    <hyperlink ref="E432" location="A124836758A" display="A124836758A" xr:uid="{00000000-0004-0000-0000-0000A5010000}"/>
    <hyperlink ref="E433" location="A124836642X" display="A124836642X" xr:uid="{00000000-0004-0000-0000-0000A6010000}"/>
    <hyperlink ref="E434" location="A124836718J" display="A124836718J" xr:uid="{00000000-0004-0000-0000-0000A7010000}"/>
    <hyperlink ref="E435" location="A124836722X" display="A124836722X" xr:uid="{00000000-0004-0000-0000-0000A8010000}"/>
    <hyperlink ref="E436" location="A124836662J" display="A124836662J" xr:uid="{00000000-0004-0000-0000-0000A9010000}"/>
    <hyperlink ref="E437" location="A124836646J" display="A124836646J" xr:uid="{00000000-0004-0000-0000-0000AA010000}"/>
    <hyperlink ref="E438" location="A124836678A" display="A124836678A" xr:uid="{00000000-0004-0000-0000-0000AB010000}"/>
    <hyperlink ref="E439" location="A124837450X" display="A124837450X" xr:uid="{00000000-0004-0000-0000-0000AC010000}"/>
    <hyperlink ref="E440" location="A124837518J" display="A124837518J" xr:uid="{00000000-0004-0000-0000-0000AD010000}"/>
    <hyperlink ref="E441" location="A124837474T" display="A124837474T" xr:uid="{00000000-0004-0000-0000-0000AE010000}"/>
    <hyperlink ref="E442" location="A124837522X" display="A124837522X" xr:uid="{00000000-0004-0000-0000-0000AF010000}"/>
    <hyperlink ref="E443" location="A124837446J" display="A124837446J" xr:uid="{00000000-0004-0000-0000-0000B0010000}"/>
    <hyperlink ref="E444" location="A124837470J" display="A124837470J" xr:uid="{00000000-0004-0000-0000-0000B1010000}"/>
    <hyperlink ref="E445" location="A124836922T" display="A124836922T" xr:uid="{00000000-0004-0000-0000-0000B2010000}"/>
    <hyperlink ref="E446" location="A124836990V" display="A124836990V" xr:uid="{00000000-0004-0000-0000-0000B3010000}"/>
    <hyperlink ref="E447" location="A124836946K" display="A124836946K" xr:uid="{00000000-0004-0000-0000-0000B4010000}"/>
    <hyperlink ref="E448" location="A124836994C" display="A124836994C" xr:uid="{00000000-0004-0000-0000-0000B5010000}"/>
    <hyperlink ref="E449" location="A124836998L" display="A124836998L" xr:uid="{00000000-0004-0000-0000-0000B6010000}"/>
    <hyperlink ref="E450" location="A124836950A" display="A124836950A" xr:uid="{00000000-0004-0000-0000-0000B7010000}"/>
    <hyperlink ref="E451" location="A124836954K" display="A124836954K" xr:uid="{00000000-0004-0000-0000-0000B8010000}"/>
    <hyperlink ref="E452" location="A124836974V" display="A124836974V" xr:uid="{00000000-0004-0000-0000-0000B9010000}"/>
    <hyperlink ref="E453" location="A124836930T" display="A124836930T" xr:uid="{00000000-0004-0000-0000-0000BA010000}"/>
    <hyperlink ref="E454" location="A124837002V" display="A124837002V" xr:uid="{00000000-0004-0000-0000-0000BB010000}"/>
    <hyperlink ref="E455" location="A124836978C" display="A124836978C" xr:uid="{00000000-0004-0000-0000-0000BC010000}"/>
    <hyperlink ref="E456" location="A124837014C" display="A124837014C" xr:uid="{00000000-0004-0000-0000-0000BD010000}"/>
    <hyperlink ref="E457" location="A124836934A" display="A124836934A" xr:uid="{00000000-0004-0000-0000-0000BE010000}"/>
    <hyperlink ref="E458" location="A124836894V" display="A124836894V" xr:uid="{00000000-0004-0000-0000-0000BF010000}"/>
    <hyperlink ref="E459" location="A124836914T" display="A124836914T" xr:uid="{00000000-0004-0000-0000-0000C0010000}"/>
    <hyperlink ref="E460" location="A124836958V" display="A124836958V" xr:uid="{00000000-0004-0000-0000-0000C1010000}"/>
    <hyperlink ref="E461" location="A124836918A" display="A124836918A" xr:uid="{00000000-0004-0000-0000-0000C2010000}"/>
    <hyperlink ref="E462" location="A124836962K" display="A124836962K" xr:uid="{00000000-0004-0000-0000-0000C3010000}"/>
    <hyperlink ref="E463" location="A124836966V" display="A124836966V" xr:uid="{00000000-0004-0000-0000-0000C4010000}"/>
    <hyperlink ref="E464" location="A124837018L" display="A124837018L" xr:uid="{00000000-0004-0000-0000-0000C5010000}"/>
    <hyperlink ref="E465" location="A124836898C" display="A124836898C" xr:uid="{00000000-0004-0000-0000-0000C6010000}"/>
    <hyperlink ref="E466" location="A124837006C" display="A124837006C" xr:uid="{00000000-0004-0000-0000-0000C7010000}"/>
    <hyperlink ref="E467" location="A124837010V" display="A124837010V" xr:uid="{00000000-0004-0000-0000-0000C8010000}"/>
    <hyperlink ref="E468" location="A124836902J" display="A124836902J" xr:uid="{00000000-0004-0000-0000-0000C9010000}"/>
    <hyperlink ref="E469" location="A124836938K" display="A124836938K" xr:uid="{00000000-0004-0000-0000-0000CA010000}"/>
    <hyperlink ref="E470" location="A124836970K" display="A124836970K" xr:uid="{00000000-0004-0000-0000-0000CB010000}"/>
    <hyperlink ref="E471" location="A124837022C" display="A124837022C" xr:uid="{00000000-0004-0000-0000-0000CC010000}"/>
    <hyperlink ref="E472" location="A124836906T" display="A124836906T" xr:uid="{00000000-0004-0000-0000-0000CD010000}"/>
    <hyperlink ref="E473" location="A124836982V" display="A124836982V" xr:uid="{00000000-0004-0000-0000-0000CE010000}"/>
    <hyperlink ref="E474" location="A124836986C" display="A124836986C" xr:uid="{00000000-0004-0000-0000-0000CF010000}"/>
    <hyperlink ref="E475" location="A124836926A" display="A124836926A" xr:uid="{00000000-0004-0000-0000-0000D0010000}"/>
    <hyperlink ref="E476" location="A124836910J" display="A124836910J" xr:uid="{00000000-0004-0000-0000-0000D1010000}"/>
    <hyperlink ref="E477" location="A124836942A" display="A124836942A" xr:uid="{00000000-0004-0000-0000-0000D2010000}"/>
  </hyperlink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Q17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14.7109375" defaultRowHeight="11.25"/>
  <cols>
    <col min="1" max="16384" width="14.7109375" style="1"/>
  </cols>
  <sheetData>
    <row r="1" spans="1:251" s="2" customFormat="1" ht="99.95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3" t="s">
        <v>112</v>
      </c>
      <c r="DK1" s="3" t="s">
        <v>113</v>
      </c>
      <c r="DL1" s="3" t="s">
        <v>114</v>
      </c>
      <c r="DM1" s="3" t="s">
        <v>115</v>
      </c>
      <c r="DN1" s="3" t="s">
        <v>116</v>
      </c>
      <c r="DO1" s="3" t="s">
        <v>117</v>
      </c>
      <c r="DP1" s="3" t="s">
        <v>118</v>
      </c>
      <c r="DQ1" s="3" t="s">
        <v>119</v>
      </c>
      <c r="DR1" s="3" t="s">
        <v>120</v>
      </c>
      <c r="DS1" s="3" t="s">
        <v>121</v>
      </c>
      <c r="DT1" s="3" t="s">
        <v>122</v>
      </c>
      <c r="DU1" s="3" t="s">
        <v>123</v>
      </c>
      <c r="DV1" s="3" t="s">
        <v>124</v>
      </c>
      <c r="DW1" s="3" t="s">
        <v>125</v>
      </c>
      <c r="DX1" s="3" t="s">
        <v>126</v>
      </c>
      <c r="DY1" s="3" t="s">
        <v>127</v>
      </c>
      <c r="DZ1" s="3" t="s">
        <v>128</v>
      </c>
      <c r="EA1" s="3" t="s">
        <v>129</v>
      </c>
      <c r="EB1" s="3" t="s">
        <v>130</v>
      </c>
      <c r="EC1" s="3" t="s">
        <v>131</v>
      </c>
      <c r="ED1" s="3" t="s">
        <v>132</v>
      </c>
      <c r="EE1" s="3" t="s">
        <v>133</v>
      </c>
      <c r="EF1" s="3" t="s">
        <v>134</v>
      </c>
      <c r="EG1" s="3" t="s">
        <v>135</v>
      </c>
      <c r="EH1" s="3" t="s">
        <v>136</v>
      </c>
      <c r="EI1" s="3" t="s">
        <v>137</v>
      </c>
      <c r="EJ1" s="3" t="s">
        <v>138</v>
      </c>
      <c r="EK1" s="3" t="s">
        <v>139</v>
      </c>
      <c r="EL1" s="3" t="s">
        <v>140</v>
      </c>
      <c r="EM1" s="3" t="s">
        <v>141</v>
      </c>
      <c r="EN1" s="3" t="s">
        <v>142</v>
      </c>
      <c r="EO1" s="3" t="s">
        <v>143</v>
      </c>
      <c r="EP1" s="3" t="s">
        <v>144</v>
      </c>
      <c r="EQ1" s="3" t="s">
        <v>145</v>
      </c>
      <c r="ER1" s="3" t="s">
        <v>146</v>
      </c>
      <c r="ES1" s="3" t="s">
        <v>147</v>
      </c>
      <c r="ET1" s="3" t="s">
        <v>148</v>
      </c>
      <c r="EU1" s="3" t="s">
        <v>149</v>
      </c>
      <c r="EV1" s="3" t="s">
        <v>150</v>
      </c>
      <c r="EW1" s="3" t="s">
        <v>151</v>
      </c>
      <c r="EX1" s="3" t="s">
        <v>152</v>
      </c>
      <c r="EY1" s="3" t="s">
        <v>153</v>
      </c>
      <c r="EZ1" s="3" t="s">
        <v>154</v>
      </c>
      <c r="FA1" s="3" t="s">
        <v>155</v>
      </c>
      <c r="FB1" s="3" t="s">
        <v>156</v>
      </c>
      <c r="FC1" s="3" t="s">
        <v>157</v>
      </c>
      <c r="FD1" s="3" t="s">
        <v>158</v>
      </c>
      <c r="FE1" s="3" t="s">
        <v>159</v>
      </c>
      <c r="FF1" s="3" t="s">
        <v>160</v>
      </c>
      <c r="FG1" s="3" t="s">
        <v>161</v>
      </c>
      <c r="FH1" s="3" t="s">
        <v>162</v>
      </c>
      <c r="FI1" s="3" t="s">
        <v>163</v>
      </c>
      <c r="FJ1" s="3" t="s">
        <v>164</v>
      </c>
      <c r="FK1" s="3" t="s">
        <v>165</v>
      </c>
      <c r="FL1" s="3" t="s">
        <v>166</v>
      </c>
      <c r="FM1" s="3" t="s">
        <v>167</v>
      </c>
      <c r="FN1" s="3" t="s">
        <v>168</v>
      </c>
      <c r="FO1" s="3" t="s">
        <v>169</v>
      </c>
      <c r="FP1" s="3" t="s">
        <v>170</v>
      </c>
      <c r="FQ1" s="3" t="s">
        <v>171</v>
      </c>
      <c r="FR1" s="3" t="s">
        <v>172</v>
      </c>
      <c r="FS1" s="3" t="s">
        <v>173</v>
      </c>
      <c r="FT1" s="3" t="s">
        <v>174</v>
      </c>
      <c r="FU1" s="3" t="s">
        <v>175</v>
      </c>
      <c r="FV1" s="3" t="s">
        <v>176</v>
      </c>
      <c r="FW1" s="3" t="s">
        <v>177</v>
      </c>
      <c r="FX1" s="3" t="s">
        <v>178</v>
      </c>
      <c r="FY1" s="3" t="s">
        <v>179</v>
      </c>
      <c r="FZ1" s="3" t="s">
        <v>180</v>
      </c>
      <c r="GA1" s="3" t="s">
        <v>181</v>
      </c>
      <c r="GB1" s="3" t="s">
        <v>182</v>
      </c>
      <c r="GC1" s="3" t="s">
        <v>183</v>
      </c>
      <c r="GD1" s="3" t="s">
        <v>184</v>
      </c>
      <c r="GE1" s="3" t="s">
        <v>185</v>
      </c>
      <c r="GF1" s="3" t="s">
        <v>186</v>
      </c>
      <c r="GG1" s="3" t="s">
        <v>187</v>
      </c>
      <c r="GH1" s="3" t="s">
        <v>188</v>
      </c>
      <c r="GI1" s="3" t="s">
        <v>189</v>
      </c>
      <c r="GJ1" s="3" t="s">
        <v>190</v>
      </c>
      <c r="GK1" s="3" t="s">
        <v>191</v>
      </c>
      <c r="GL1" s="3" t="s">
        <v>192</v>
      </c>
      <c r="GM1" s="3" t="s">
        <v>193</v>
      </c>
      <c r="GN1" s="3" t="s">
        <v>194</v>
      </c>
      <c r="GO1" s="3" t="s">
        <v>195</v>
      </c>
      <c r="GP1" s="3" t="s">
        <v>196</v>
      </c>
      <c r="GQ1" s="3" t="s">
        <v>197</v>
      </c>
      <c r="GR1" s="3" t="s">
        <v>198</v>
      </c>
      <c r="GS1" s="3" t="s">
        <v>199</v>
      </c>
      <c r="GT1" s="3" t="s">
        <v>200</v>
      </c>
      <c r="GU1" s="3" t="s">
        <v>201</v>
      </c>
      <c r="GV1" s="3" t="s">
        <v>202</v>
      </c>
      <c r="GW1" s="3" t="s">
        <v>203</v>
      </c>
      <c r="GX1" s="3" t="s">
        <v>204</v>
      </c>
      <c r="GY1" s="3" t="s">
        <v>205</v>
      </c>
      <c r="GZ1" s="3" t="s">
        <v>206</v>
      </c>
      <c r="HA1" s="3" t="s">
        <v>207</v>
      </c>
      <c r="HB1" s="3" t="s">
        <v>208</v>
      </c>
      <c r="HC1" s="3" t="s">
        <v>209</v>
      </c>
      <c r="HD1" s="3" t="s">
        <v>210</v>
      </c>
      <c r="HE1" s="3" t="s">
        <v>211</v>
      </c>
      <c r="HF1" s="3" t="s">
        <v>212</v>
      </c>
      <c r="HG1" s="3" t="s">
        <v>213</v>
      </c>
      <c r="HH1" s="3" t="s">
        <v>214</v>
      </c>
      <c r="HI1" s="3" t="s">
        <v>215</v>
      </c>
      <c r="HJ1" s="3" t="s">
        <v>216</v>
      </c>
      <c r="HK1" s="3" t="s">
        <v>217</v>
      </c>
      <c r="HL1" s="3" t="s">
        <v>218</v>
      </c>
      <c r="HM1" s="3" t="s">
        <v>219</v>
      </c>
      <c r="HN1" s="3" t="s">
        <v>220</v>
      </c>
      <c r="HO1" s="3" t="s">
        <v>221</v>
      </c>
      <c r="HP1" s="3" t="s">
        <v>222</v>
      </c>
      <c r="HQ1" s="3" t="s">
        <v>223</v>
      </c>
      <c r="HR1" s="3" t="s">
        <v>224</v>
      </c>
      <c r="HS1" s="3" t="s">
        <v>225</v>
      </c>
      <c r="HT1" s="3" t="s">
        <v>226</v>
      </c>
      <c r="HU1" s="3" t="s">
        <v>227</v>
      </c>
      <c r="HV1" s="3" t="s">
        <v>228</v>
      </c>
      <c r="HW1" s="3" t="s">
        <v>229</v>
      </c>
      <c r="HX1" s="3" t="s">
        <v>230</v>
      </c>
      <c r="HY1" s="3" t="s">
        <v>231</v>
      </c>
      <c r="HZ1" s="3" t="s">
        <v>232</v>
      </c>
      <c r="IA1" s="3" t="s">
        <v>233</v>
      </c>
      <c r="IB1" s="3" t="s">
        <v>234</v>
      </c>
      <c r="IC1" s="3" t="s">
        <v>235</v>
      </c>
      <c r="ID1" s="3" t="s">
        <v>236</v>
      </c>
      <c r="IE1" s="3" t="s">
        <v>237</v>
      </c>
      <c r="IF1" s="3" t="s">
        <v>238</v>
      </c>
      <c r="IG1" s="3" t="s">
        <v>239</v>
      </c>
      <c r="IH1" s="3" t="s">
        <v>240</v>
      </c>
      <c r="II1" s="3" t="s">
        <v>241</v>
      </c>
      <c r="IJ1" s="3" t="s">
        <v>242</v>
      </c>
      <c r="IK1" s="3" t="s">
        <v>243</v>
      </c>
      <c r="IL1" s="3" t="s">
        <v>244</v>
      </c>
      <c r="IM1" s="3" t="s">
        <v>245</v>
      </c>
      <c r="IN1" s="3" t="s">
        <v>246</v>
      </c>
      <c r="IO1" s="3" t="s">
        <v>247</v>
      </c>
      <c r="IP1" s="3" t="s">
        <v>248</v>
      </c>
      <c r="IQ1" s="3" t="s">
        <v>249</v>
      </c>
    </row>
    <row r="2" spans="1:251">
      <c r="A2" s="4" t="s">
        <v>250</v>
      </c>
      <c r="B2" s="7" t="s">
        <v>259</v>
      </c>
      <c r="C2" s="7" t="s">
        <v>259</v>
      </c>
      <c r="D2" s="7" t="s">
        <v>259</v>
      </c>
      <c r="E2" s="7" t="s">
        <v>259</v>
      </c>
      <c r="F2" s="7" t="s">
        <v>259</v>
      </c>
      <c r="G2" s="7" t="s">
        <v>259</v>
      </c>
      <c r="H2" s="7" t="s">
        <v>259</v>
      </c>
      <c r="I2" s="7" t="s">
        <v>259</v>
      </c>
      <c r="J2" s="7" t="s">
        <v>259</v>
      </c>
      <c r="K2" s="7" t="s">
        <v>259</v>
      </c>
      <c r="L2" s="7" t="s">
        <v>259</v>
      </c>
      <c r="M2" s="7" t="s">
        <v>259</v>
      </c>
      <c r="N2" s="7" t="s">
        <v>259</v>
      </c>
      <c r="O2" s="7" t="s">
        <v>259</v>
      </c>
      <c r="P2" s="7" t="s">
        <v>259</v>
      </c>
      <c r="Q2" s="7" t="s">
        <v>259</v>
      </c>
      <c r="R2" s="7" t="s">
        <v>259</v>
      </c>
      <c r="S2" s="7" t="s">
        <v>259</v>
      </c>
      <c r="T2" s="7" t="s">
        <v>259</v>
      </c>
      <c r="U2" s="7" t="s">
        <v>259</v>
      </c>
      <c r="V2" s="7" t="s">
        <v>259</v>
      </c>
      <c r="W2" s="7" t="s">
        <v>259</v>
      </c>
      <c r="X2" s="7" t="s">
        <v>259</v>
      </c>
      <c r="Y2" s="7" t="s">
        <v>259</v>
      </c>
      <c r="Z2" s="7" t="s">
        <v>259</v>
      </c>
      <c r="AA2" s="7" t="s">
        <v>259</v>
      </c>
      <c r="AB2" s="7" t="s">
        <v>259</v>
      </c>
      <c r="AC2" s="7" t="s">
        <v>259</v>
      </c>
      <c r="AD2" s="7" t="s">
        <v>259</v>
      </c>
      <c r="AE2" s="7" t="s">
        <v>259</v>
      </c>
      <c r="AF2" s="7" t="s">
        <v>259</v>
      </c>
      <c r="AG2" s="7" t="s">
        <v>259</v>
      </c>
      <c r="AH2" s="7" t="s">
        <v>259</v>
      </c>
      <c r="AI2" s="7" t="s">
        <v>259</v>
      </c>
      <c r="AJ2" s="7" t="s">
        <v>259</v>
      </c>
      <c r="AK2" s="7" t="s">
        <v>259</v>
      </c>
      <c r="AL2" s="7" t="s">
        <v>259</v>
      </c>
      <c r="AM2" s="7" t="s">
        <v>259</v>
      </c>
      <c r="AN2" s="7" t="s">
        <v>259</v>
      </c>
      <c r="AO2" s="7" t="s">
        <v>259</v>
      </c>
      <c r="AP2" s="7" t="s">
        <v>259</v>
      </c>
      <c r="AQ2" s="7" t="s">
        <v>259</v>
      </c>
      <c r="AR2" s="7" t="s">
        <v>259</v>
      </c>
      <c r="AS2" s="7" t="s">
        <v>259</v>
      </c>
      <c r="AT2" s="7" t="s">
        <v>259</v>
      </c>
      <c r="AU2" s="7" t="s">
        <v>259</v>
      </c>
      <c r="AV2" s="7" t="s">
        <v>259</v>
      </c>
      <c r="AW2" s="7" t="s">
        <v>259</v>
      </c>
      <c r="AX2" s="7" t="s">
        <v>259</v>
      </c>
      <c r="AY2" s="7" t="s">
        <v>259</v>
      </c>
      <c r="AZ2" s="7" t="s">
        <v>259</v>
      </c>
      <c r="BA2" s="7" t="s">
        <v>259</v>
      </c>
      <c r="BB2" s="7" t="s">
        <v>259</v>
      </c>
      <c r="BC2" s="7" t="s">
        <v>259</v>
      </c>
      <c r="BD2" s="7" t="s">
        <v>259</v>
      </c>
      <c r="BE2" s="7" t="s">
        <v>259</v>
      </c>
      <c r="BF2" s="7" t="s">
        <v>259</v>
      </c>
      <c r="BG2" s="7" t="s">
        <v>259</v>
      </c>
      <c r="BH2" s="7" t="s">
        <v>259</v>
      </c>
      <c r="BI2" s="7" t="s">
        <v>259</v>
      </c>
      <c r="BJ2" s="7" t="s">
        <v>259</v>
      </c>
      <c r="BK2" s="7" t="s">
        <v>259</v>
      </c>
      <c r="BL2" s="7" t="s">
        <v>259</v>
      </c>
      <c r="BM2" s="7" t="s">
        <v>259</v>
      </c>
      <c r="BN2" s="7" t="s">
        <v>259</v>
      </c>
      <c r="BO2" s="7" t="s">
        <v>259</v>
      </c>
      <c r="BP2" s="7" t="s">
        <v>259</v>
      </c>
      <c r="BQ2" s="7" t="s">
        <v>259</v>
      </c>
      <c r="BR2" s="7" t="s">
        <v>259</v>
      </c>
      <c r="BS2" s="7" t="s">
        <v>259</v>
      </c>
      <c r="BT2" s="7" t="s">
        <v>259</v>
      </c>
      <c r="BU2" s="7" t="s">
        <v>259</v>
      </c>
      <c r="BV2" s="7" t="s">
        <v>259</v>
      </c>
      <c r="BW2" s="7" t="s">
        <v>259</v>
      </c>
      <c r="BX2" s="7" t="s">
        <v>259</v>
      </c>
      <c r="BY2" s="7" t="s">
        <v>259</v>
      </c>
      <c r="BZ2" s="7" t="s">
        <v>259</v>
      </c>
      <c r="CA2" s="7" t="s">
        <v>259</v>
      </c>
      <c r="CB2" s="7" t="s">
        <v>259</v>
      </c>
      <c r="CC2" s="7" t="s">
        <v>259</v>
      </c>
      <c r="CD2" s="7" t="s">
        <v>259</v>
      </c>
      <c r="CE2" s="7" t="s">
        <v>259</v>
      </c>
      <c r="CF2" s="7" t="s">
        <v>259</v>
      </c>
      <c r="CG2" s="7" t="s">
        <v>259</v>
      </c>
      <c r="CH2" s="7" t="s">
        <v>259</v>
      </c>
      <c r="CI2" s="7" t="s">
        <v>259</v>
      </c>
      <c r="CJ2" s="7" t="s">
        <v>259</v>
      </c>
      <c r="CK2" s="7" t="s">
        <v>259</v>
      </c>
      <c r="CL2" s="7" t="s">
        <v>259</v>
      </c>
      <c r="CM2" s="7" t="s">
        <v>259</v>
      </c>
      <c r="CN2" s="7" t="s">
        <v>259</v>
      </c>
      <c r="CO2" s="7" t="s">
        <v>259</v>
      </c>
      <c r="CP2" s="7" t="s">
        <v>259</v>
      </c>
      <c r="CQ2" s="7" t="s">
        <v>259</v>
      </c>
      <c r="CR2" s="7" t="s">
        <v>259</v>
      </c>
      <c r="CS2" s="7" t="s">
        <v>259</v>
      </c>
      <c r="CT2" s="7" t="s">
        <v>259</v>
      </c>
      <c r="CU2" s="7" t="s">
        <v>259</v>
      </c>
      <c r="CV2" s="7" t="s">
        <v>259</v>
      </c>
      <c r="CW2" s="7" t="s">
        <v>259</v>
      </c>
      <c r="CX2" s="7" t="s">
        <v>259</v>
      </c>
      <c r="CY2" s="7" t="s">
        <v>259</v>
      </c>
      <c r="CZ2" s="7" t="s">
        <v>259</v>
      </c>
      <c r="DA2" s="7" t="s">
        <v>259</v>
      </c>
      <c r="DB2" s="7" t="s">
        <v>259</v>
      </c>
      <c r="DC2" s="7" t="s">
        <v>259</v>
      </c>
      <c r="DD2" s="7" t="s">
        <v>259</v>
      </c>
      <c r="DE2" s="7" t="s">
        <v>259</v>
      </c>
      <c r="DF2" s="7" t="s">
        <v>259</v>
      </c>
      <c r="DG2" s="7" t="s">
        <v>259</v>
      </c>
      <c r="DH2" s="7" t="s">
        <v>259</v>
      </c>
      <c r="DI2" s="7" t="s">
        <v>259</v>
      </c>
      <c r="DJ2" s="7" t="s">
        <v>259</v>
      </c>
      <c r="DK2" s="7" t="s">
        <v>259</v>
      </c>
      <c r="DL2" s="7" t="s">
        <v>259</v>
      </c>
      <c r="DM2" s="7" t="s">
        <v>259</v>
      </c>
      <c r="DN2" s="7" t="s">
        <v>259</v>
      </c>
      <c r="DO2" s="7" t="s">
        <v>259</v>
      </c>
      <c r="DP2" s="7" t="s">
        <v>259</v>
      </c>
      <c r="DQ2" s="7" t="s">
        <v>259</v>
      </c>
      <c r="DR2" s="7" t="s">
        <v>259</v>
      </c>
      <c r="DS2" s="7" t="s">
        <v>259</v>
      </c>
      <c r="DT2" s="7" t="s">
        <v>259</v>
      </c>
      <c r="DU2" s="7" t="s">
        <v>259</v>
      </c>
      <c r="DV2" s="7" t="s">
        <v>259</v>
      </c>
      <c r="DW2" s="7" t="s">
        <v>259</v>
      </c>
      <c r="DX2" s="7" t="s">
        <v>259</v>
      </c>
      <c r="DY2" s="7" t="s">
        <v>259</v>
      </c>
      <c r="DZ2" s="7" t="s">
        <v>259</v>
      </c>
      <c r="EA2" s="7" t="s">
        <v>259</v>
      </c>
      <c r="EB2" s="7" t="s">
        <v>259</v>
      </c>
      <c r="EC2" s="7" t="s">
        <v>259</v>
      </c>
      <c r="ED2" s="7" t="s">
        <v>259</v>
      </c>
      <c r="EE2" s="7" t="s">
        <v>259</v>
      </c>
      <c r="EF2" s="7" t="s">
        <v>259</v>
      </c>
      <c r="EG2" s="7" t="s">
        <v>259</v>
      </c>
      <c r="EH2" s="7" t="s">
        <v>259</v>
      </c>
      <c r="EI2" s="7" t="s">
        <v>259</v>
      </c>
      <c r="EJ2" s="7" t="s">
        <v>259</v>
      </c>
      <c r="EK2" s="7" t="s">
        <v>259</v>
      </c>
      <c r="EL2" s="7" t="s">
        <v>259</v>
      </c>
      <c r="EM2" s="7" t="s">
        <v>259</v>
      </c>
      <c r="EN2" s="7" t="s">
        <v>259</v>
      </c>
      <c r="EO2" s="7" t="s">
        <v>259</v>
      </c>
      <c r="EP2" s="7" t="s">
        <v>259</v>
      </c>
      <c r="EQ2" s="7" t="s">
        <v>259</v>
      </c>
      <c r="ER2" s="7" t="s">
        <v>259</v>
      </c>
      <c r="ES2" s="7" t="s">
        <v>259</v>
      </c>
      <c r="ET2" s="7" t="s">
        <v>259</v>
      </c>
      <c r="EU2" s="7" t="s">
        <v>259</v>
      </c>
      <c r="EV2" s="7" t="s">
        <v>259</v>
      </c>
      <c r="EW2" s="7" t="s">
        <v>259</v>
      </c>
      <c r="EX2" s="7" t="s">
        <v>259</v>
      </c>
      <c r="EY2" s="7" t="s">
        <v>259</v>
      </c>
      <c r="EZ2" s="7" t="s">
        <v>259</v>
      </c>
      <c r="FA2" s="7" t="s">
        <v>259</v>
      </c>
      <c r="FB2" s="7" t="s">
        <v>259</v>
      </c>
      <c r="FC2" s="7" t="s">
        <v>259</v>
      </c>
      <c r="FD2" s="7" t="s">
        <v>259</v>
      </c>
      <c r="FE2" s="7" t="s">
        <v>259</v>
      </c>
      <c r="FF2" s="7" t="s">
        <v>259</v>
      </c>
      <c r="FG2" s="7" t="s">
        <v>259</v>
      </c>
      <c r="FH2" s="7" t="s">
        <v>259</v>
      </c>
      <c r="FI2" s="7" t="s">
        <v>259</v>
      </c>
      <c r="FJ2" s="7" t="s">
        <v>259</v>
      </c>
      <c r="FK2" s="7" t="s">
        <v>259</v>
      </c>
      <c r="FL2" s="7" t="s">
        <v>259</v>
      </c>
      <c r="FM2" s="7" t="s">
        <v>259</v>
      </c>
      <c r="FN2" s="7" t="s">
        <v>259</v>
      </c>
      <c r="FO2" s="7" t="s">
        <v>259</v>
      </c>
      <c r="FP2" s="7" t="s">
        <v>259</v>
      </c>
      <c r="FQ2" s="7" t="s">
        <v>259</v>
      </c>
      <c r="FR2" s="7" t="s">
        <v>259</v>
      </c>
      <c r="FS2" s="7" t="s">
        <v>259</v>
      </c>
      <c r="FT2" s="7" t="s">
        <v>259</v>
      </c>
      <c r="FU2" s="7" t="s">
        <v>259</v>
      </c>
      <c r="FV2" s="7" t="s">
        <v>259</v>
      </c>
      <c r="FW2" s="7" t="s">
        <v>259</v>
      </c>
      <c r="FX2" s="7" t="s">
        <v>259</v>
      </c>
      <c r="FY2" s="7" t="s">
        <v>259</v>
      </c>
      <c r="FZ2" s="7" t="s">
        <v>259</v>
      </c>
      <c r="GA2" s="7" t="s">
        <v>259</v>
      </c>
      <c r="GB2" s="7" t="s">
        <v>259</v>
      </c>
      <c r="GC2" s="7" t="s">
        <v>259</v>
      </c>
      <c r="GD2" s="7" t="s">
        <v>259</v>
      </c>
      <c r="GE2" s="7" t="s">
        <v>259</v>
      </c>
      <c r="GF2" s="7" t="s">
        <v>259</v>
      </c>
      <c r="GG2" s="7" t="s">
        <v>259</v>
      </c>
      <c r="GH2" s="7" t="s">
        <v>259</v>
      </c>
      <c r="GI2" s="7" t="s">
        <v>259</v>
      </c>
      <c r="GJ2" s="7" t="s">
        <v>259</v>
      </c>
      <c r="GK2" s="7" t="s">
        <v>259</v>
      </c>
      <c r="GL2" s="7" t="s">
        <v>259</v>
      </c>
      <c r="GM2" s="7" t="s">
        <v>259</v>
      </c>
      <c r="GN2" s="7" t="s">
        <v>259</v>
      </c>
      <c r="GO2" s="7" t="s">
        <v>259</v>
      </c>
      <c r="GP2" s="7" t="s">
        <v>259</v>
      </c>
      <c r="GQ2" s="7" t="s">
        <v>259</v>
      </c>
      <c r="GR2" s="7" t="s">
        <v>259</v>
      </c>
      <c r="GS2" s="7" t="s">
        <v>259</v>
      </c>
      <c r="GT2" s="7" t="s">
        <v>259</v>
      </c>
      <c r="GU2" s="7" t="s">
        <v>259</v>
      </c>
      <c r="GV2" s="7" t="s">
        <v>259</v>
      </c>
      <c r="GW2" s="7" t="s">
        <v>259</v>
      </c>
      <c r="GX2" s="7" t="s">
        <v>259</v>
      </c>
      <c r="GY2" s="7" t="s">
        <v>259</v>
      </c>
      <c r="GZ2" s="7" t="s">
        <v>259</v>
      </c>
      <c r="HA2" s="7" t="s">
        <v>259</v>
      </c>
      <c r="HB2" s="7" t="s">
        <v>259</v>
      </c>
      <c r="HC2" s="7" t="s">
        <v>259</v>
      </c>
      <c r="HD2" s="7" t="s">
        <v>259</v>
      </c>
      <c r="HE2" s="7" t="s">
        <v>259</v>
      </c>
      <c r="HF2" s="7" t="s">
        <v>259</v>
      </c>
      <c r="HG2" s="7" t="s">
        <v>259</v>
      </c>
      <c r="HH2" s="7" t="s">
        <v>259</v>
      </c>
      <c r="HI2" s="7" t="s">
        <v>259</v>
      </c>
      <c r="HJ2" s="7" t="s">
        <v>259</v>
      </c>
      <c r="HK2" s="7" t="s">
        <v>259</v>
      </c>
      <c r="HL2" s="7" t="s">
        <v>259</v>
      </c>
      <c r="HM2" s="7" t="s">
        <v>259</v>
      </c>
      <c r="HN2" s="7" t="s">
        <v>259</v>
      </c>
      <c r="HO2" s="7" t="s">
        <v>259</v>
      </c>
      <c r="HP2" s="7" t="s">
        <v>259</v>
      </c>
      <c r="HQ2" s="7" t="s">
        <v>259</v>
      </c>
      <c r="HR2" s="7" t="s">
        <v>259</v>
      </c>
      <c r="HS2" s="7" t="s">
        <v>259</v>
      </c>
      <c r="HT2" s="7" t="s">
        <v>259</v>
      </c>
      <c r="HU2" s="7" t="s">
        <v>259</v>
      </c>
      <c r="HV2" s="7" t="s">
        <v>259</v>
      </c>
      <c r="HW2" s="7" t="s">
        <v>259</v>
      </c>
      <c r="HX2" s="7" t="s">
        <v>259</v>
      </c>
      <c r="HY2" s="7" t="s">
        <v>259</v>
      </c>
      <c r="HZ2" s="7" t="s">
        <v>259</v>
      </c>
      <c r="IA2" s="7" t="s">
        <v>259</v>
      </c>
      <c r="IB2" s="7" t="s">
        <v>259</v>
      </c>
      <c r="IC2" s="7" t="s">
        <v>259</v>
      </c>
      <c r="ID2" s="7" t="s">
        <v>259</v>
      </c>
      <c r="IE2" s="7" t="s">
        <v>259</v>
      </c>
      <c r="IF2" s="7" t="s">
        <v>259</v>
      </c>
      <c r="IG2" s="7" t="s">
        <v>259</v>
      </c>
      <c r="IH2" s="7" t="s">
        <v>259</v>
      </c>
      <c r="II2" s="7" t="s">
        <v>259</v>
      </c>
      <c r="IJ2" s="7" t="s">
        <v>259</v>
      </c>
      <c r="IK2" s="7" t="s">
        <v>259</v>
      </c>
      <c r="IL2" s="7" t="s">
        <v>259</v>
      </c>
      <c r="IM2" s="7" t="s">
        <v>259</v>
      </c>
      <c r="IN2" s="7" t="s">
        <v>259</v>
      </c>
      <c r="IO2" s="7" t="s">
        <v>259</v>
      </c>
      <c r="IP2" s="7" t="s">
        <v>259</v>
      </c>
      <c r="IQ2" s="7" t="s">
        <v>259</v>
      </c>
    </row>
    <row r="3" spans="1:251">
      <c r="A3" s="4" t="s">
        <v>251</v>
      </c>
      <c r="B3" s="8" t="s">
        <v>260</v>
      </c>
      <c r="C3" s="8" t="s">
        <v>260</v>
      </c>
      <c r="D3" s="8" t="s">
        <v>260</v>
      </c>
      <c r="E3" s="8" t="s">
        <v>260</v>
      </c>
      <c r="F3" s="8" t="s">
        <v>260</v>
      </c>
      <c r="G3" s="8" t="s">
        <v>260</v>
      </c>
      <c r="H3" s="8" t="s">
        <v>260</v>
      </c>
      <c r="I3" s="8" t="s">
        <v>260</v>
      </c>
      <c r="J3" s="8" t="s">
        <v>260</v>
      </c>
      <c r="K3" s="8" t="s">
        <v>260</v>
      </c>
      <c r="L3" s="8" t="s">
        <v>260</v>
      </c>
      <c r="M3" s="8" t="s">
        <v>260</v>
      </c>
      <c r="N3" s="8" t="s">
        <v>260</v>
      </c>
      <c r="O3" s="8" t="s">
        <v>260</v>
      </c>
      <c r="P3" s="8" t="s">
        <v>260</v>
      </c>
      <c r="Q3" s="8" t="s">
        <v>260</v>
      </c>
      <c r="R3" s="8" t="s">
        <v>260</v>
      </c>
      <c r="S3" s="8" t="s">
        <v>260</v>
      </c>
      <c r="T3" s="8" t="s">
        <v>260</v>
      </c>
      <c r="U3" s="8" t="s">
        <v>260</v>
      </c>
      <c r="V3" s="8" t="s">
        <v>260</v>
      </c>
      <c r="W3" s="8" t="s">
        <v>260</v>
      </c>
      <c r="X3" s="8" t="s">
        <v>260</v>
      </c>
      <c r="Y3" s="8" t="s">
        <v>260</v>
      </c>
      <c r="Z3" s="8" t="s">
        <v>260</v>
      </c>
      <c r="AA3" s="8" t="s">
        <v>260</v>
      </c>
      <c r="AB3" s="8" t="s">
        <v>260</v>
      </c>
      <c r="AC3" s="8" t="s">
        <v>260</v>
      </c>
      <c r="AD3" s="8" t="s">
        <v>260</v>
      </c>
      <c r="AE3" s="8" t="s">
        <v>260</v>
      </c>
      <c r="AF3" s="8" t="s">
        <v>260</v>
      </c>
      <c r="AG3" s="8" t="s">
        <v>260</v>
      </c>
      <c r="AH3" s="8" t="s">
        <v>260</v>
      </c>
      <c r="AI3" s="8" t="s">
        <v>260</v>
      </c>
      <c r="AJ3" s="8" t="s">
        <v>260</v>
      </c>
      <c r="AK3" s="8" t="s">
        <v>260</v>
      </c>
      <c r="AL3" s="8" t="s">
        <v>260</v>
      </c>
      <c r="AM3" s="8" t="s">
        <v>260</v>
      </c>
      <c r="AN3" s="8" t="s">
        <v>260</v>
      </c>
      <c r="AO3" s="8" t="s">
        <v>260</v>
      </c>
      <c r="AP3" s="8" t="s">
        <v>260</v>
      </c>
      <c r="AQ3" s="8" t="s">
        <v>260</v>
      </c>
      <c r="AR3" s="8" t="s">
        <v>260</v>
      </c>
      <c r="AS3" s="8" t="s">
        <v>260</v>
      </c>
      <c r="AT3" s="8" t="s">
        <v>260</v>
      </c>
      <c r="AU3" s="8" t="s">
        <v>260</v>
      </c>
      <c r="AV3" s="8" t="s">
        <v>260</v>
      </c>
      <c r="AW3" s="8" t="s">
        <v>260</v>
      </c>
      <c r="AX3" s="8" t="s">
        <v>260</v>
      </c>
      <c r="AY3" s="8" t="s">
        <v>260</v>
      </c>
      <c r="AZ3" s="8" t="s">
        <v>260</v>
      </c>
      <c r="BA3" s="8" t="s">
        <v>260</v>
      </c>
      <c r="BB3" s="8" t="s">
        <v>260</v>
      </c>
      <c r="BC3" s="8" t="s">
        <v>260</v>
      </c>
      <c r="BD3" s="8" t="s">
        <v>260</v>
      </c>
      <c r="BE3" s="8" t="s">
        <v>260</v>
      </c>
      <c r="BF3" s="8" t="s">
        <v>260</v>
      </c>
      <c r="BG3" s="8" t="s">
        <v>260</v>
      </c>
      <c r="BH3" s="8" t="s">
        <v>260</v>
      </c>
      <c r="BI3" s="8" t="s">
        <v>260</v>
      </c>
      <c r="BJ3" s="8" t="s">
        <v>260</v>
      </c>
      <c r="BK3" s="8" t="s">
        <v>260</v>
      </c>
      <c r="BL3" s="8" t="s">
        <v>260</v>
      </c>
      <c r="BM3" s="8" t="s">
        <v>260</v>
      </c>
      <c r="BN3" s="8" t="s">
        <v>260</v>
      </c>
      <c r="BO3" s="8" t="s">
        <v>260</v>
      </c>
      <c r="BP3" s="8" t="s">
        <v>260</v>
      </c>
      <c r="BQ3" s="8" t="s">
        <v>260</v>
      </c>
      <c r="BR3" s="8" t="s">
        <v>260</v>
      </c>
      <c r="BS3" s="8" t="s">
        <v>260</v>
      </c>
      <c r="BT3" s="8" t="s">
        <v>260</v>
      </c>
      <c r="BU3" s="8" t="s">
        <v>260</v>
      </c>
      <c r="BV3" s="8" t="s">
        <v>260</v>
      </c>
      <c r="BW3" s="8" t="s">
        <v>260</v>
      </c>
      <c r="BX3" s="8" t="s">
        <v>260</v>
      </c>
      <c r="BY3" s="8" t="s">
        <v>260</v>
      </c>
      <c r="BZ3" s="8" t="s">
        <v>260</v>
      </c>
      <c r="CA3" s="8" t="s">
        <v>260</v>
      </c>
      <c r="CB3" s="8" t="s">
        <v>260</v>
      </c>
      <c r="CC3" s="8" t="s">
        <v>260</v>
      </c>
      <c r="CD3" s="8" t="s">
        <v>260</v>
      </c>
      <c r="CE3" s="8" t="s">
        <v>260</v>
      </c>
      <c r="CF3" s="8" t="s">
        <v>260</v>
      </c>
      <c r="CG3" s="8" t="s">
        <v>260</v>
      </c>
      <c r="CH3" s="8" t="s">
        <v>260</v>
      </c>
      <c r="CI3" s="8" t="s">
        <v>260</v>
      </c>
      <c r="CJ3" s="8" t="s">
        <v>260</v>
      </c>
      <c r="CK3" s="8" t="s">
        <v>260</v>
      </c>
      <c r="CL3" s="8" t="s">
        <v>260</v>
      </c>
      <c r="CM3" s="8" t="s">
        <v>260</v>
      </c>
      <c r="CN3" s="8" t="s">
        <v>260</v>
      </c>
      <c r="CO3" s="8" t="s">
        <v>260</v>
      </c>
      <c r="CP3" s="8" t="s">
        <v>260</v>
      </c>
      <c r="CQ3" s="8" t="s">
        <v>260</v>
      </c>
      <c r="CR3" s="8" t="s">
        <v>260</v>
      </c>
      <c r="CS3" s="8" t="s">
        <v>260</v>
      </c>
      <c r="CT3" s="8" t="s">
        <v>260</v>
      </c>
      <c r="CU3" s="8" t="s">
        <v>260</v>
      </c>
      <c r="CV3" s="8" t="s">
        <v>260</v>
      </c>
      <c r="CW3" s="8" t="s">
        <v>260</v>
      </c>
      <c r="CX3" s="8" t="s">
        <v>260</v>
      </c>
      <c r="CY3" s="8" t="s">
        <v>260</v>
      </c>
      <c r="CZ3" s="8" t="s">
        <v>260</v>
      </c>
      <c r="DA3" s="8" t="s">
        <v>260</v>
      </c>
      <c r="DB3" s="8" t="s">
        <v>260</v>
      </c>
      <c r="DC3" s="8" t="s">
        <v>260</v>
      </c>
      <c r="DD3" s="8" t="s">
        <v>260</v>
      </c>
      <c r="DE3" s="8" t="s">
        <v>260</v>
      </c>
      <c r="DF3" s="8" t="s">
        <v>260</v>
      </c>
      <c r="DG3" s="8" t="s">
        <v>260</v>
      </c>
      <c r="DH3" s="8" t="s">
        <v>260</v>
      </c>
      <c r="DI3" s="8" t="s">
        <v>260</v>
      </c>
      <c r="DJ3" s="8" t="s">
        <v>260</v>
      </c>
      <c r="DK3" s="8" t="s">
        <v>260</v>
      </c>
      <c r="DL3" s="8" t="s">
        <v>260</v>
      </c>
      <c r="DM3" s="8" t="s">
        <v>260</v>
      </c>
      <c r="DN3" s="8" t="s">
        <v>260</v>
      </c>
      <c r="DO3" s="8" t="s">
        <v>260</v>
      </c>
      <c r="DP3" s="8" t="s">
        <v>260</v>
      </c>
      <c r="DQ3" s="8" t="s">
        <v>260</v>
      </c>
      <c r="DR3" s="8" t="s">
        <v>260</v>
      </c>
      <c r="DS3" s="8" t="s">
        <v>260</v>
      </c>
      <c r="DT3" s="8" t="s">
        <v>260</v>
      </c>
      <c r="DU3" s="8" t="s">
        <v>260</v>
      </c>
      <c r="DV3" s="8" t="s">
        <v>260</v>
      </c>
      <c r="DW3" s="8" t="s">
        <v>260</v>
      </c>
      <c r="DX3" s="8" t="s">
        <v>260</v>
      </c>
      <c r="DY3" s="8" t="s">
        <v>260</v>
      </c>
      <c r="DZ3" s="8" t="s">
        <v>260</v>
      </c>
      <c r="EA3" s="8" t="s">
        <v>260</v>
      </c>
      <c r="EB3" s="8" t="s">
        <v>260</v>
      </c>
      <c r="EC3" s="8" t="s">
        <v>260</v>
      </c>
      <c r="ED3" s="8" t="s">
        <v>260</v>
      </c>
      <c r="EE3" s="8" t="s">
        <v>260</v>
      </c>
      <c r="EF3" s="8" t="s">
        <v>260</v>
      </c>
      <c r="EG3" s="8" t="s">
        <v>260</v>
      </c>
      <c r="EH3" s="8" t="s">
        <v>260</v>
      </c>
      <c r="EI3" s="8" t="s">
        <v>260</v>
      </c>
      <c r="EJ3" s="8" t="s">
        <v>260</v>
      </c>
      <c r="EK3" s="8" t="s">
        <v>260</v>
      </c>
      <c r="EL3" s="8" t="s">
        <v>260</v>
      </c>
      <c r="EM3" s="8" t="s">
        <v>260</v>
      </c>
      <c r="EN3" s="8" t="s">
        <v>260</v>
      </c>
      <c r="EO3" s="8" t="s">
        <v>260</v>
      </c>
      <c r="EP3" s="8" t="s">
        <v>260</v>
      </c>
      <c r="EQ3" s="8" t="s">
        <v>260</v>
      </c>
      <c r="ER3" s="8" t="s">
        <v>260</v>
      </c>
      <c r="ES3" s="8" t="s">
        <v>260</v>
      </c>
      <c r="ET3" s="8" t="s">
        <v>260</v>
      </c>
      <c r="EU3" s="8" t="s">
        <v>260</v>
      </c>
      <c r="EV3" s="8" t="s">
        <v>260</v>
      </c>
      <c r="EW3" s="8" t="s">
        <v>260</v>
      </c>
      <c r="EX3" s="8" t="s">
        <v>260</v>
      </c>
      <c r="EY3" s="8" t="s">
        <v>260</v>
      </c>
      <c r="EZ3" s="8" t="s">
        <v>260</v>
      </c>
      <c r="FA3" s="8" t="s">
        <v>260</v>
      </c>
      <c r="FB3" s="8" t="s">
        <v>260</v>
      </c>
      <c r="FC3" s="8" t="s">
        <v>260</v>
      </c>
      <c r="FD3" s="8" t="s">
        <v>260</v>
      </c>
      <c r="FE3" s="8" t="s">
        <v>260</v>
      </c>
      <c r="FF3" s="8" t="s">
        <v>260</v>
      </c>
      <c r="FG3" s="8" t="s">
        <v>260</v>
      </c>
      <c r="FH3" s="8" t="s">
        <v>260</v>
      </c>
      <c r="FI3" s="8" t="s">
        <v>260</v>
      </c>
      <c r="FJ3" s="8" t="s">
        <v>260</v>
      </c>
      <c r="FK3" s="8" t="s">
        <v>260</v>
      </c>
      <c r="FL3" s="8" t="s">
        <v>260</v>
      </c>
      <c r="FM3" s="8" t="s">
        <v>260</v>
      </c>
      <c r="FN3" s="8" t="s">
        <v>260</v>
      </c>
      <c r="FO3" s="8" t="s">
        <v>260</v>
      </c>
      <c r="FP3" s="8" t="s">
        <v>260</v>
      </c>
      <c r="FQ3" s="8" t="s">
        <v>260</v>
      </c>
      <c r="FR3" s="8" t="s">
        <v>260</v>
      </c>
      <c r="FS3" s="8" t="s">
        <v>260</v>
      </c>
      <c r="FT3" s="8" t="s">
        <v>260</v>
      </c>
      <c r="FU3" s="8" t="s">
        <v>260</v>
      </c>
      <c r="FV3" s="8" t="s">
        <v>260</v>
      </c>
      <c r="FW3" s="8" t="s">
        <v>260</v>
      </c>
      <c r="FX3" s="8" t="s">
        <v>260</v>
      </c>
      <c r="FY3" s="8" t="s">
        <v>260</v>
      </c>
      <c r="FZ3" s="8" t="s">
        <v>260</v>
      </c>
      <c r="GA3" s="8" t="s">
        <v>260</v>
      </c>
      <c r="GB3" s="8" t="s">
        <v>260</v>
      </c>
      <c r="GC3" s="8" t="s">
        <v>260</v>
      </c>
      <c r="GD3" s="8" t="s">
        <v>260</v>
      </c>
      <c r="GE3" s="8" t="s">
        <v>260</v>
      </c>
      <c r="GF3" s="8" t="s">
        <v>260</v>
      </c>
      <c r="GG3" s="8" t="s">
        <v>260</v>
      </c>
      <c r="GH3" s="8" t="s">
        <v>260</v>
      </c>
      <c r="GI3" s="8" t="s">
        <v>260</v>
      </c>
      <c r="GJ3" s="8" t="s">
        <v>260</v>
      </c>
      <c r="GK3" s="8" t="s">
        <v>260</v>
      </c>
      <c r="GL3" s="8" t="s">
        <v>260</v>
      </c>
      <c r="GM3" s="8" t="s">
        <v>260</v>
      </c>
      <c r="GN3" s="8" t="s">
        <v>260</v>
      </c>
      <c r="GO3" s="8" t="s">
        <v>260</v>
      </c>
      <c r="GP3" s="8" t="s">
        <v>260</v>
      </c>
      <c r="GQ3" s="8" t="s">
        <v>260</v>
      </c>
      <c r="GR3" s="8" t="s">
        <v>260</v>
      </c>
      <c r="GS3" s="8" t="s">
        <v>260</v>
      </c>
      <c r="GT3" s="8" t="s">
        <v>260</v>
      </c>
      <c r="GU3" s="8" t="s">
        <v>260</v>
      </c>
      <c r="GV3" s="8" t="s">
        <v>260</v>
      </c>
      <c r="GW3" s="8" t="s">
        <v>260</v>
      </c>
      <c r="GX3" s="8" t="s">
        <v>260</v>
      </c>
      <c r="GY3" s="8" t="s">
        <v>260</v>
      </c>
      <c r="GZ3" s="8" t="s">
        <v>260</v>
      </c>
      <c r="HA3" s="8" t="s">
        <v>260</v>
      </c>
      <c r="HB3" s="8" t="s">
        <v>260</v>
      </c>
      <c r="HC3" s="8" t="s">
        <v>260</v>
      </c>
      <c r="HD3" s="8" t="s">
        <v>260</v>
      </c>
      <c r="HE3" s="8" t="s">
        <v>260</v>
      </c>
      <c r="HF3" s="8" t="s">
        <v>260</v>
      </c>
      <c r="HG3" s="8" t="s">
        <v>260</v>
      </c>
      <c r="HH3" s="8" t="s">
        <v>260</v>
      </c>
      <c r="HI3" s="8" t="s">
        <v>260</v>
      </c>
      <c r="HJ3" s="8" t="s">
        <v>260</v>
      </c>
      <c r="HK3" s="8" t="s">
        <v>260</v>
      </c>
      <c r="HL3" s="8" t="s">
        <v>260</v>
      </c>
      <c r="HM3" s="8" t="s">
        <v>260</v>
      </c>
      <c r="HN3" s="8" t="s">
        <v>260</v>
      </c>
      <c r="HO3" s="8" t="s">
        <v>260</v>
      </c>
      <c r="HP3" s="8" t="s">
        <v>260</v>
      </c>
      <c r="HQ3" s="8" t="s">
        <v>260</v>
      </c>
      <c r="HR3" s="8" t="s">
        <v>260</v>
      </c>
      <c r="HS3" s="8" t="s">
        <v>260</v>
      </c>
      <c r="HT3" s="8" t="s">
        <v>260</v>
      </c>
      <c r="HU3" s="8" t="s">
        <v>260</v>
      </c>
      <c r="HV3" s="8" t="s">
        <v>260</v>
      </c>
      <c r="HW3" s="8" t="s">
        <v>260</v>
      </c>
      <c r="HX3" s="8" t="s">
        <v>260</v>
      </c>
      <c r="HY3" s="8" t="s">
        <v>260</v>
      </c>
      <c r="HZ3" s="8" t="s">
        <v>260</v>
      </c>
      <c r="IA3" s="8" t="s">
        <v>260</v>
      </c>
      <c r="IB3" s="8" t="s">
        <v>260</v>
      </c>
      <c r="IC3" s="8" t="s">
        <v>260</v>
      </c>
      <c r="ID3" s="8" t="s">
        <v>260</v>
      </c>
      <c r="IE3" s="8" t="s">
        <v>260</v>
      </c>
      <c r="IF3" s="8" t="s">
        <v>260</v>
      </c>
      <c r="IG3" s="8" t="s">
        <v>260</v>
      </c>
      <c r="IH3" s="8" t="s">
        <v>260</v>
      </c>
      <c r="II3" s="8" t="s">
        <v>260</v>
      </c>
      <c r="IJ3" s="8" t="s">
        <v>260</v>
      </c>
      <c r="IK3" s="8" t="s">
        <v>260</v>
      </c>
      <c r="IL3" s="8" t="s">
        <v>260</v>
      </c>
      <c r="IM3" s="8" t="s">
        <v>260</v>
      </c>
      <c r="IN3" s="8" t="s">
        <v>260</v>
      </c>
      <c r="IO3" s="8" t="s">
        <v>260</v>
      </c>
      <c r="IP3" s="8" t="s">
        <v>260</v>
      </c>
      <c r="IQ3" s="8" t="s">
        <v>260</v>
      </c>
    </row>
    <row r="4" spans="1:251">
      <c r="A4" s="4" t="s">
        <v>252</v>
      </c>
      <c r="B4" s="8" t="s">
        <v>261</v>
      </c>
      <c r="C4" s="8" t="s">
        <v>261</v>
      </c>
      <c r="D4" s="8" t="s">
        <v>261</v>
      </c>
      <c r="E4" s="8" t="s">
        <v>261</v>
      </c>
      <c r="F4" s="8" t="s">
        <v>261</v>
      </c>
      <c r="G4" s="8" t="s">
        <v>261</v>
      </c>
      <c r="H4" s="8" t="s">
        <v>261</v>
      </c>
      <c r="I4" s="8" t="s">
        <v>261</v>
      </c>
      <c r="J4" s="8" t="s">
        <v>261</v>
      </c>
      <c r="K4" s="8" t="s">
        <v>261</v>
      </c>
      <c r="L4" s="8" t="s">
        <v>261</v>
      </c>
      <c r="M4" s="8" t="s">
        <v>261</v>
      </c>
      <c r="N4" s="8" t="s">
        <v>261</v>
      </c>
      <c r="O4" s="8" t="s">
        <v>261</v>
      </c>
      <c r="P4" s="8" t="s">
        <v>261</v>
      </c>
      <c r="Q4" s="8" t="s">
        <v>261</v>
      </c>
      <c r="R4" s="8" t="s">
        <v>261</v>
      </c>
      <c r="S4" s="8" t="s">
        <v>261</v>
      </c>
      <c r="T4" s="8" t="s">
        <v>261</v>
      </c>
      <c r="U4" s="8" t="s">
        <v>261</v>
      </c>
      <c r="V4" s="8" t="s">
        <v>261</v>
      </c>
      <c r="W4" s="8" t="s">
        <v>261</v>
      </c>
      <c r="X4" s="8" t="s">
        <v>261</v>
      </c>
      <c r="Y4" s="8" t="s">
        <v>261</v>
      </c>
      <c r="Z4" s="8" t="s">
        <v>261</v>
      </c>
      <c r="AA4" s="8" t="s">
        <v>261</v>
      </c>
      <c r="AB4" s="8" t="s">
        <v>261</v>
      </c>
      <c r="AC4" s="8" t="s">
        <v>261</v>
      </c>
      <c r="AD4" s="8" t="s">
        <v>261</v>
      </c>
      <c r="AE4" s="8" t="s">
        <v>261</v>
      </c>
      <c r="AF4" s="8" t="s">
        <v>261</v>
      </c>
      <c r="AG4" s="8" t="s">
        <v>261</v>
      </c>
      <c r="AH4" s="8" t="s">
        <v>261</v>
      </c>
      <c r="AI4" s="8" t="s">
        <v>261</v>
      </c>
      <c r="AJ4" s="8" t="s">
        <v>261</v>
      </c>
      <c r="AK4" s="8" t="s">
        <v>261</v>
      </c>
      <c r="AL4" s="8" t="s">
        <v>261</v>
      </c>
      <c r="AM4" s="8" t="s">
        <v>261</v>
      </c>
      <c r="AN4" s="8" t="s">
        <v>261</v>
      </c>
      <c r="AO4" s="8" t="s">
        <v>261</v>
      </c>
      <c r="AP4" s="8" t="s">
        <v>261</v>
      </c>
      <c r="AQ4" s="8" t="s">
        <v>261</v>
      </c>
      <c r="AR4" s="8" t="s">
        <v>261</v>
      </c>
      <c r="AS4" s="8" t="s">
        <v>261</v>
      </c>
      <c r="AT4" s="8" t="s">
        <v>261</v>
      </c>
      <c r="AU4" s="8" t="s">
        <v>261</v>
      </c>
      <c r="AV4" s="8" t="s">
        <v>261</v>
      </c>
      <c r="AW4" s="8" t="s">
        <v>261</v>
      </c>
      <c r="AX4" s="8" t="s">
        <v>261</v>
      </c>
      <c r="AY4" s="8" t="s">
        <v>261</v>
      </c>
      <c r="AZ4" s="8" t="s">
        <v>261</v>
      </c>
      <c r="BA4" s="8" t="s">
        <v>261</v>
      </c>
      <c r="BB4" s="8" t="s">
        <v>261</v>
      </c>
      <c r="BC4" s="8" t="s">
        <v>261</v>
      </c>
      <c r="BD4" s="8" t="s">
        <v>261</v>
      </c>
      <c r="BE4" s="8" t="s">
        <v>261</v>
      </c>
      <c r="BF4" s="8" t="s">
        <v>261</v>
      </c>
      <c r="BG4" s="8" t="s">
        <v>261</v>
      </c>
      <c r="BH4" s="8" t="s">
        <v>261</v>
      </c>
      <c r="BI4" s="8" t="s">
        <v>261</v>
      </c>
      <c r="BJ4" s="8" t="s">
        <v>261</v>
      </c>
      <c r="BK4" s="8" t="s">
        <v>261</v>
      </c>
      <c r="BL4" s="8" t="s">
        <v>261</v>
      </c>
      <c r="BM4" s="8" t="s">
        <v>261</v>
      </c>
      <c r="BN4" s="8" t="s">
        <v>261</v>
      </c>
      <c r="BO4" s="8" t="s">
        <v>261</v>
      </c>
      <c r="BP4" s="8" t="s">
        <v>261</v>
      </c>
      <c r="BQ4" s="8" t="s">
        <v>261</v>
      </c>
      <c r="BR4" s="8" t="s">
        <v>261</v>
      </c>
      <c r="BS4" s="8" t="s">
        <v>261</v>
      </c>
      <c r="BT4" s="8" t="s">
        <v>261</v>
      </c>
      <c r="BU4" s="8" t="s">
        <v>261</v>
      </c>
      <c r="BV4" s="8" t="s">
        <v>261</v>
      </c>
      <c r="BW4" s="8" t="s">
        <v>261</v>
      </c>
      <c r="BX4" s="8" t="s">
        <v>261</v>
      </c>
      <c r="BY4" s="8" t="s">
        <v>261</v>
      </c>
      <c r="BZ4" s="8" t="s">
        <v>261</v>
      </c>
      <c r="CA4" s="8" t="s">
        <v>261</v>
      </c>
      <c r="CB4" s="8" t="s">
        <v>261</v>
      </c>
      <c r="CC4" s="8" t="s">
        <v>261</v>
      </c>
      <c r="CD4" s="8" t="s">
        <v>261</v>
      </c>
      <c r="CE4" s="8" t="s">
        <v>261</v>
      </c>
      <c r="CF4" s="8" t="s">
        <v>261</v>
      </c>
      <c r="CG4" s="8" t="s">
        <v>261</v>
      </c>
      <c r="CH4" s="8" t="s">
        <v>261</v>
      </c>
      <c r="CI4" s="8" t="s">
        <v>261</v>
      </c>
      <c r="CJ4" s="8" t="s">
        <v>261</v>
      </c>
      <c r="CK4" s="8" t="s">
        <v>261</v>
      </c>
      <c r="CL4" s="8" t="s">
        <v>261</v>
      </c>
      <c r="CM4" s="8" t="s">
        <v>261</v>
      </c>
      <c r="CN4" s="8" t="s">
        <v>261</v>
      </c>
      <c r="CO4" s="8" t="s">
        <v>261</v>
      </c>
      <c r="CP4" s="8" t="s">
        <v>261</v>
      </c>
      <c r="CQ4" s="8" t="s">
        <v>261</v>
      </c>
      <c r="CR4" s="8" t="s">
        <v>261</v>
      </c>
      <c r="CS4" s="8" t="s">
        <v>261</v>
      </c>
      <c r="CT4" s="8" t="s">
        <v>261</v>
      </c>
      <c r="CU4" s="8" t="s">
        <v>261</v>
      </c>
      <c r="CV4" s="8" t="s">
        <v>261</v>
      </c>
      <c r="CW4" s="8" t="s">
        <v>261</v>
      </c>
      <c r="CX4" s="8" t="s">
        <v>261</v>
      </c>
      <c r="CY4" s="8" t="s">
        <v>261</v>
      </c>
      <c r="CZ4" s="8" t="s">
        <v>261</v>
      </c>
      <c r="DA4" s="8" t="s">
        <v>261</v>
      </c>
      <c r="DB4" s="8" t="s">
        <v>261</v>
      </c>
      <c r="DC4" s="8" t="s">
        <v>261</v>
      </c>
      <c r="DD4" s="8" t="s">
        <v>261</v>
      </c>
      <c r="DE4" s="8" t="s">
        <v>261</v>
      </c>
      <c r="DF4" s="8" t="s">
        <v>261</v>
      </c>
      <c r="DG4" s="8" t="s">
        <v>261</v>
      </c>
      <c r="DH4" s="8" t="s">
        <v>261</v>
      </c>
      <c r="DI4" s="8" t="s">
        <v>261</v>
      </c>
      <c r="DJ4" s="8" t="s">
        <v>261</v>
      </c>
      <c r="DK4" s="8" t="s">
        <v>261</v>
      </c>
      <c r="DL4" s="8" t="s">
        <v>261</v>
      </c>
      <c r="DM4" s="8" t="s">
        <v>261</v>
      </c>
      <c r="DN4" s="8" t="s">
        <v>261</v>
      </c>
      <c r="DO4" s="8" t="s">
        <v>261</v>
      </c>
      <c r="DP4" s="8" t="s">
        <v>261</v>
      </c>
      <c r="DQ4" s="8" t="s">
        <v>261</v>
      </c>
      <c r="DR4" s="8" t="s">
        <v>261</v>
      </c>
      <c r="DS4" s="8" t="s">
        <v>261</v>
      </c>
      <c r="DT4" s="8" t="s">
        <v>261</v>
      </c>
      <c r="DU4" s="8" t="s">
        <v>261</v>
      </c>
      <c r="DV4" s="8" t="s">
        <v>261</v>
      </c>
      <c r="DW4" s="8" t="s">
        <v>261</v>
      </c>
      <c r="DX4" s="8" t="s">
        <v>261</v>
      </c>
      <c r="DY4" s="8" t="s">
        <v>261</v>
      </c>
      <c r="DZ4" s="8" t="s">
        <v>261</v>
      </c>
      <c r="EA4" s="8" t="s">
        <v>261</v>
      </c>
      <c r="EB4" s="8" t="s">
        <v>261</v>
      </c>
      <c r="EC4" s="8" t="s">
        <v>261</v>
      </c>
      <c r="ED4" s="8" t="s">
        <v>261</v>
      </c>
      <c r="EE4" s="8" t="s">
        <v>261</v>
      </c>
      <c r="EF4" s="8" t="s">
        <v>261</v>
      </c>
      <c r="EG4" s="8" t="s">
        <v>261</v>
      </c>
      <c r="EH4" s="8" t="s">
        <v>261</v>
      </c>
      <c r="EI4" s="8" t="s">
        <v>261</v>
      </c>
      <c r="EJ4" s="8" t="s">
        <v>261</v>
      </c>
      <c r="EK4" s="8" t="s">
        <v>261</v>
      </c>
      <c r="EL4" s="8" t="s">
        <v>261</v>
      </c>
      <c r="EM4" s="8" t="s">
        <v>261</v>
      </c>
      <c r="EN4" s="8" t="s">
        <v>261</v>
      </c>
      <c r="EO4" s="8" t="s">
        <v>261</v>
      </c>
      <c r="EP4" s="8" t="s">
        <v>261</v>
      </c>
      <c r="EQ4" s="8" t="s">
        <v>261</v>
      </c>
      <c r="ER4" s="8" t="s">
        <v>261</v>
      </c>
      <c r="ES4" s="8" t="s">
        <v>261</v>
      </c>
      <c r="ET4" s="8" t="s">
        <v>261</v>
      </c>
      <c r="EU4" s="8" t="s">
        <v>261</v>
      </c>
      <c r="EV4" s="8" t="s">
        <v>261</v>
      </c>
      <c r="EW4" s="8" t="s">
        <v>261</v>
      </c>
      <c r="EX4" s="8" t="s">
        <v>261</v>
      </c>
      <c r="EY4" s="8" t="s">
        <v>261</v>
      </c>
      <c r="EZ4" s="8" t="s">
        <v>261</v>
      </c>
      <c r="FA4" s="8" t="s">
        <v>261</v>
      </c>
      <c r="FB4" s="8" t="s">
        <v>261</v>
      </c>
      <c r="FC4" s="8" t="s">
        <v>261</v>
      </c>
      <c r="FD4" s="8" t="s">
        <v>261</v>
      </c>
      <c r="FE4" s="8" t="s">
        <v>261</v>
      </c>
      <c r="FF4" s="8" t="s">
        <v>261</v>
      </c>
      <c r="FG4" s="8" t="s">
        <v>261</v>
      </c>
      <c r="FH4" s="8" t="s">
        <v>261</v>
      </c>
      <c r="FI4" s="8" t="s">
        <v>261</v>
      </c>
      <c r="FJ4" s="8" t="s">
        <v>261</v>
      </c>
      <c r="FK4" s="8" t="s">
        <v>261</v>
      </c>
      <c r="FL4" s="8" t="s">
        <v>261</v>
      </c>
      <c r="FM4" s="8" t="s">
        <v>261</v>
      </c>
      <c r="FN4" s="8" t="s">
        <v>261</v>
      </c>
      <c r="FO4" s="8" t="s">
        <v>261</v>
      </c>
      <c r="FP4" s="8" t="s">
        <v>261</v>
      </c>
      <c r="FQ4" s="8" t="s">
        <v>261</v>
      </c>
      <c r="FR4" s="8" t="s">
        <v>261</v>
      </c>
      <c r="FS4" s="8" t="s">
        <v>261</v>
      </c>
      <c r="FT4" s="8" t="s">
        <v>261</v>
      </c>
      <c r="FU4" s="8" t="s">
        <v>261</v>
      </c>
      <c r="FV4" s="8" t="s">
        <v>261</v>
      </c>
      <c r="FW4" s="8" t="s">
        <v>261</v>
      </c>
      <c r="FX4" s="8" t="s">
        <v>261</v>
      </c>
      <c r="FY4" s="8" t="s">
        <v>261</v>
      </c>
      <c r="FZ4" s="8" t="s">
        <v>261</v>
      </c>
      <c r="GA4" s="8" t="s">
        <v>261</v>
      </c>
      <c r="GB4" s="8" t="s">
        <v>261</v>
      </c>
      <c r="GC4" s="8" t="s">
        <v>261</v>
      </c>
      <c r="GD4" s="8" t="s">
        <v>261</v>
      </c>
      <c r="GE4" s="8" t="s">
        <v>261</v>
      </c>
      <c r="GF4" s="8" t="s">
        <v>261</v>
      </c>
      <c r="GG4" s="8" t="s">
        <v>261</v>
      </c>
      <c r="GH4" s="8" t="s">
        <v>261</v>
      </c>
      <c r="GI4" s="8" t="s">
        <v>261</v>
      </c>
      <c r="GJ4" s="8" t="s">
        <v>261</v>
      </c>
      <c r="GK4" s="8" t="s">
        <v>261</v>
      </c>
      <c r="GL4" s="8" t="s">
        <v>261</v>
      </c>
      <c r="GM4" s="8" t="s">
        <v>261</v>
      </c>
      <c r="GN4" s="8" t="s">
        <v>261</v>
      </c>
      <c r="GO4" s="8" t="s">
        <v>261</v>
      </c>
      <c r="GP4" s="8" t="s">
        <v>261</v>
      </c>
      <c r="GQ4" s="8" t="s">
        <v>261</v>
      </c>
      <c r="GR4" s="8" t="s">
        <v>261</v>
      </c>
      <c r="GS4" s="8" t="s">
        <v>261</v>
      </c>
      <c r="GT4" s="8" t="s">
        <v>261</v>
      </c>
      <c r="GU4" s="8" t="s">
        <v>261</v>
      </c>
      <c r="GV4" s="8" t="s">
        <v>261</v>
      </c>
      <c r="GW4" s="8" t="s">
        <v>261</v>
      </c>
      <c r="GX4" s="8" t="s">
        <v>261</v>
      </c>
      <c r="GY4" s="8" t="s">
        <v>261</v>
      </c>
      <c r="GZ4" s="8" t="s">
        <v>261</v>
      </c>
      <c r="HA4" s="8" t="s">
        <v>261</v>
      </c>
      <c r="HB4" s="8" t="s">
        <v>261</v>
      </c>
      <c r="HC4" s="8" t="s">
        <v>261</v>
      </c>
      <c r="HD4" s="8" t="s">
        <v>261</v>
      </c>
      <c r="HE4" s="8" t="s">
        <v>261</v>
      </c>
      <c r="HF4" s="8" t="s">
        <v>261</v>
      </c>
      <c r="HG4" s="8" t="s">
        <v>261</v>
      </c>
      <c r="HH4" s="8" t="s">
        <v>261</v>
      </c>
      <c r="HI4" s="8" t="s">
        <v>261</v>
      </c>
      <c r="HJ4" s="8" t="s">
        <v>261</v>
      </c>
      <c r="HK4" s="8" t="s">
        <v>261</v>
      </c>
      <c r="HL4" s="8" t="s">
        <v>261</v>
      </c>
      <c r="HM4" s="8" t="s">
        <v>261</v>
      </c>
      <c r="HN4" s="8" t="s">
        <v>261</v>
      </c>
      <c r="HO4" s="8" t="s">
        <v>261</v>
      </c>
      <c r="HP4" s="8" t="s">
        <v>261</v>
      </c>
      <c r="HQ4" s="8" t="s">
        <v>261</v>
      </c>
      <c r="HR4" s="8" t="s">
        <v>261</v>
      </c>
      <c r="HS4" s="8" t="s">
        <v>261</v>
      </c>
      <c r="HT4" s="8" t="s">
        <v>261</v>
      </c>
      <c r="HU4" s="8" t="s">
        <v>261</v>
      </c>
      <c r="HV4" s="8" t="s">
        <v>261</v>
      </c>
      <c r="HW4" s="8" t="s">
        <v>261</v>
      </c>
      <c r="HX4" s="8" t="s">
        <v>261</v>
      </c>
      <c r="HY4" s="8" t="s">
        <v>261</v>
      </c>
      <c r="HZ4" s="8" t="s">
        <v>261</v>
      </c>
      <c r="IA4" s="8" t="s">
        <v>261</v>
      </c>
      <c r="IB4" s="8" t="s">
        <v>261</v>
      </c>
      <c r="IC4" s="8" t="s">
        <v>261</v>
      </c>
      <c r="ID4" s="8" t="s">
        <v>261</v>
      </c>
      <c r="IE4" s="8" t="s">
        <v>261</v>
      </c>
      <c r="IF4" s="8" t="s">
        <v>261</v>
      </c>
      <c r="IG4" s="8" t="s">
        <v>261</v>
      </c>
      <c r="IH4" s="8" t="s">
        <v>261</v>
      </c>
      <c r="II4" s="8" t="s">
        <v>261</v>
      </c>
      <c r="IJ4" s="8" t="s">
        <v>261</v>
      </c>
      <c r="IK4" s="8" t="s">
        <v>261</v>
      </c>
      <c r="IL4" s="8" t="s">
        <v>261</v>
      </c>
      <c r="IM4" s="8" t="s">
        <v>261</v>
      </c>
      <c r="IN4" s="8" t="s">
        <v>261</v>
      </c>
      <c r="IO4" s="8" t="s">
        <v>261</v>
      </c>
      <c r="IP4" s="8" t="s">
        <v>261</v>
      </c>
      <c r="IQ4" s="8" t="s">
        <v>261</v>
      </c>
    </row>
    <row r="5" spans="1:251">
      <c r="A5" s="4" t="s">
        <v>253</v>
      </c>
      <c r="B5" s="8" t="s">
        <v>953</v>
      </c>
      <c r="C5" s="8" t="s">
        <v>953</v>
      </c>
      <c r="D5" s="8" t="s">
        <v>953</v>
      </c>
      <c r="E5" s="8" t="s">
        <v>953</v>
      </c>
      <c r="F5" s="8" t="s">
        <v>953</v>
      </c>
      <c r="G5" s="8" t="s">
        <v>953</v>
      </c>
      <c r="H5" s="8" t="s">
        <v>953</v>
      </c>
      <c r="I5" s="8" t="s">
        <v>953</v>
      </c>
      <c r="J5" s="8" t="s">
        <v>953</v>
      </c>
      <c r="K5" s="8" t="s">
        <v>953</v>
      </c>
      <c r="L5" s="8" t="s">
        <v>953</v>
      </c>
      <c r="M5" s="8" t="s">
        <v>953</v>
      </c>
      <c r="N5" s="8" t="s">
        <v>953</v>
      </c>
      <c r="O5" s="8" t="s">
        <v>953</v>
      </c>
      <c r="P5" s="8" t="s">
        <v>953</v>
      </c>
      <c r="Q5" s="8" t="s">
        <v>953</v>
      </c>
      <c r="R5" s="8" t="s">
        <v>953</v>
      </c>
      <c r="S5" s="8" t="s">
        <v>953</v>
      </c>
      <c r="T5" s="8" t="s">
        <v>953</v>
      </c>
      <c r="U5" s="8" t="s">
        <v>953</v>
      </c>
      <c r="V5" s="8" t="s">
        <v>953</v>
      </c>
      <c r="W5" s="8" t="s">
        <v>953</v>
      </c>
      <c r="X5" s="8" t="s">
        <v>953</v>
      </c>
      <c r="Y5" s="8" t="s">
        <v>953</v>
      </c>
      <c r="Z5" s="8" t="s">
        <v>953</v>
      </c>
      <c r="AA5" s="8" t="s">
        <v>953</v>
      </c>
      <c r="AB5" s="8" t="s">
        <v>953</v>
      </c>
      <c r="AC5" s="8" t="s">
        <v>953</v>
      </c>
      <c r="AD5" s="8" t="s">
        <v>953</v>
      </c>
      <c r="AE5" s="8" t="s">
        <v>953</v>
      </c>
      <c r="AF5" s="8" t="s">
        <v>953</v>
      </c>
      <c r="AG5" s="8" t="s">
        <v>953</v>
      </c>
      <c r="AH5" s="8" t="s">
        <v>953</v>
      </c>
      <c r="AI5" s="8" t="s">
        <v>953</v>
      </c>
      <c r="AJ5" s="8" t="s">
        <v>953</v>
      </c>
      <c r="AK5" s="8" t="s">
        <v>953</v>
      </c>
      <c r="AL5" s="8" t="s">
        <v>953</v>
      </c>
      <c r="AM5" s="8" t="s">
        <v>953</v>
      </c>
      <c r="AN5" s="8" t="s">
        <v>953</v>
      </c>
      <c r="AO5" s="8" t="s">
        <v>953</v>
      </c>
      <c r="AP5" s="8" t="s">
        <v>953</v>
      </c>
      <c r="AQ5" s="8" t="s">
        <v>953</v>
      </c>
      <c r="AR5" s="8" t="s">
        <v>953</v>
      </c>
      <c r="AS5" s="8" t="s">
        <v>953</v>
      </c>
      <c r="AT5" s="8" t="s">
        <v>953</v>
      </c>
      <c r="AU5" s="8" t="s">
        <v>953</v>
      </c>
      <c r="AV5" s="8" t="s">
        <v>953</v>
      </c>
      <c r="AW5" s="8" t="s">
        <v>953</v>
      </c>
      <c r="AX5" s="8" t="s">
        <v>953</v>
      </c>
      <c r="AY5" s="8" t="s">
        <v>953</v>
      </c>
      <c r="AZ5" s="8" t="s">
        <v>953</v>
      </c>
      <c r="BA5" s="8" t="s">
        <v>953</v>
      </c>
      <c r="BB5" s="8" t="s">
        <v>953</v>
      </c>
      <c r="BC5" s="8" t="s">
        <v>953</v>
      </c>
      <c r="BD5" s="8" t="s">
        <v>953</v>
      </c>
      <c r="BE5" s="8" t="s">
        <v>953</v>
      </c>
      <c r="BF5" s="8" t="s">
        <v>953</v>
      </c>
      <c r="BG5" s="8" t="s">
        <v>953</v>
      </c>
      <c r="BH5" s="8" t="s">
        <v>953</v>
      </c>
      <c r="BI5" s="8" t="s">
        <v>953</v>
      </c>
      <c r="BJ5" s="8" t="s">
        <v>953</v>
      </c>
      <c r="BK5" s="8" t="s">
        <v>953</v>
      </c>
      <c r="BL5" s="8" t="s">
        <v>953</v>
      </c>
      <c r="BM5" s="8" t="s">
        <v>953</v>
      </c>
      <c r="BN5" s="8" t="s">
        <v>953</v>
      </c>
      <c r="BO5" s="8" t="s">
        <v>953</v>
      </c>
      <c r="BP5" s="8" t="s">
        <v>953</v>
      </c>
      <c r="BQ5" s="8" t="s">
        <v>953</v>
      </c>
      <c r="BR5" s="8" t="s">
        <v>953</v>
      </c>
      <c r="BS5" s="8" t="s">
        <v>953</v>
      </c>
      <c r="BT5" s="8" t="s">
        <v>953</v>
      </c>
      <c r="BU5" s="8" t="s">
        <v>953</v>
      </c>
      <c r="BV5" s="8" t="s">
        <v>953</v>
      </c>
      <c r="BW5" s="8" t="s">
        <v>953</v>
      </c>
      <c r="BX5" s="8" t="s">
        <v>953</v>
      </c>
      <c r="BY5" s="8" t="s">
        <v>953</v>
      </c>
      <c r="BZ5" s="8" t="s">
        <v>953</v>
      </c>
      <c r="CA5" s="8" t="s">
        <v>953</v>
      </c>
      <c r="CB5" s="8" t="s">
        <v>953</v>
      </c>
      <c r="CC5" s="8" t="s">
        <v>953</v>
      </c>
      <c r="CD5" s="8" t="s">
        <v>953</v>
      </c>
      <c r="CE5" s="8" t="s">
        <v>953</v>
      </c>
      <c r="CF5" s="8" t="s">
        <v>953</v>
      </c>
      <c r="CG5" s="8" t="s">
        <v>953</v>
      </c>
      <c r="CH5" s="8" t="s">
        <v>953</v>
      </c>
      <c r="CI5" s="8" t="s">
        <v>953</v>
      </c>
      <c r="CJ5" s="8" t="s">
        <v>953</v>
      </c>
      <c r="CK5" s="8" t="s">
        <v>953</v>
      </c>
      <c r="CL5" s="8" t="s">
        <v>953</v>
      </c>
      <c r="CM5" s="8" t="s">
        <v>953</v>
      </c>
      <c r="CN5" s="8" t="s">
        <v>953</v>
      </c>
      <c r="CO5" s="8" t="s">
        <v>953</v>
      </c>
      <c r="CP5" s="8" t="s">
        <v>953</v>
      </c>
      <c r="CQ5" s="8" t="s">
        <v>953</v>
      </c>
      <c r="CR5" s="8" t="s">
        <v>953</v>
      </c>
      <c r="CS5" s="8" t="s">
        <v>953</v>
      </c>
      <c r="CT5" s="8" t="s">
        <v>953</v>
      </c>
      <c r="CU5" s="8" t="s">
        <v>953</v>
      </c>
      <c r="CV5" s="8" t="s">
        <v>953</v>
      </c>
      <c r="CW5" s="8" t="s">
        <v>953</v>
      </c>
      <c r="CX5" s="8" t="s">
        <v>953</v>
      </c>
      <c r="CY5" s="8" t="s">
        <v>953</v>
      </c>
      <c r="CZ5" s="8" t="s">
        <v>953</v>
      </c>
      <c r="DA5" s="8" t="s">
        <v>953</v>
      </c>
      <c r="DB5" s="8" t="s">
        <v>953</v>
      </c>
      <c r="DC5" s="8" t="s">
        <v>953</v>
      </c>
      <c r="DD5" s="8" t="s">
        <v>953</v>
      </c>
      <c r="DE5" s="8" t="s">
        <v>953</v>
      </c>
      <c r="DF5" s="8" t="s">
        <v>953</v>
      </c>
      <c r="DG5" s="8" t="s">
        <v>953</v>
      </c>
      <c r="DH5" s="8" t="s">
        <v>953</v>
      </c>
      <c r="DI5" s="8" t="s">
        <v>953</v>
      </c>
      <c r="DJ5" s="8" t="s">
        <v>953</v>
      </c>
      <c r="DK5" s="8" t="s">
        <v>953</v>
      </c>
      <c r="DL5" s="8" t="s">
        <v>953</v>
      </c>
      <c r="DM5" s="8" t="s">
        <v>953</v>
      </c>
      <c r="DN5" s="8" t="s">
        <v>953</v>
      </c>
      <c r="DO5" s="8" t="s">
        <v>953</v>
      </c>
      <c r="DP5" s="8" t="s">
        <v>953</v>
      </c>
      <c r="DQ5" s="8" t="s">
        <v>953</v>
      </c>
      <c r="DR5" s="8" t="s">
        <v>953</v>
      </c>
      <c r="DS5" s="8" t="s">
        <v>953</v>
      </c>
      <c r="DT5" s="8" t="s">
        <v>953</v>
      </c>
      <c r="DU5" s="8" t="s">
        <v>953</v>
      </c>
      <c r="DV5" s="8" t="s">
        <v>953</v>
      </c>
      <c r="DW5" s="8" t="s">
        <v>953</v>
      </c>
      <c r="DX5" s="8" t="s">
        <v>953</v>
      </c>
      <c r="DY5" s="8" t="s">
        <v>953</v>
      </c>
      <c r="DZ5" s="8" t="s">
        <v>953</v>
      </c>
      <c r="EA5" s="8" t="s">
        <v>953</v>
      </c>
      <c r="EB5" s="8" t="s">
        <v>953</v>
      </c>
      <c r="EC5" s="8" t="s">
        <v>953</v>
      </c>
      <c r="ED5" s="8" t="s">
        <v>953</v>
      </c>
      <c r="EE5" s="8" t="s">
        <v>953</v>
      </c>
      <c r="EF5" s="8" t="s">
        <v>953</v>
      </c>
      <c r="EG5" s="8" t="s">
        <v>953</v>
      </c>
      <c r="EH5" s="8" t="s">
        <v>953</v>
      </c>
      <c r="EI5" s="8" t="s">
        <v>953</v>
      </c>
      <c r="EJ5" s="8" t="s">
        <v>953</v>
      </c>
      <c r="EK5" s="8" t="s">
        <v>953</v>
      </c>
      <c r="EL5" s="8" t="s">
        <v>953</v>
      </c>
      <c r="EM5" s="8" t="s">
        <v>953</v>
      </c>
      <c r="EN5" s="8" t="s">
        <v>953</v>
      </c>
      <c r="EO5" s="8" t="s">
        <v>953</v>
      </c>
      <c r="EP5" s="8" t="s">
        <v>953</v>
      </c>
      <c r="EQ5" s="8" t="s">
        <v>953</v>
      </c>
      <c r="ER5" s="8" t="s">
        <v>953</v>
      </c>
      <c r="ES5" s="8" t="s">
        <v>953</v>
      </c>
      <c r="ET5" s="8" t="s">
        <v>953</v>
      </c>
      <c r="EU5" s="8" t="s">
        <v>953</v>
      </c>
      <c r="EV5" s="8" t="s">
        <v>953</v>
      </c>
      <c r="EW5" s="8" t="s">
        <v>953</v>
      </c>
      <c r="EX5" s="8" t="s">
        <v>953</v>
      </c>
      <c r="EY5" s="8" t="s">
        <v>953</v>
      </c>
      <c r="EZ5" s="8" t="s">
        <v>953</v>
      </c>
      <c r="FA5" s="8" t="s">
        <v>953</v>
      </c>
      <c r="FB5" s="8" t="s">
        <v>953</v>
      </c>
      <c r="FC5" s="8" t="s">
        <v>953</v>
      </c>
      <c r="FD5" s="8" t="s">
        <v>953</v>
      </c>
      <c r="FE5" s="8" t="s">
        <v>953</v>
      </c>
      <c r="FF5" s="8" t="s">
        <v>953</v>
      </c>
      <c r="FG5" s="8" t="s">
        <v>953</v>
      </c>
      <c r="FH5" s="8" t="s">
        <v>953</v>
      </c>
      <c r="FI5" s="8" t="s">
        <v>953</v>
      </c>
      <c r="FJ5" s="8" t="s">
        <v>953</v>
      </c>
      <c r="FK5" s="8" t="s">
        <v>953</v>
      </c>
      <c r="FL5" s="8" t="s">
        <v>953</v>
      </c>
      <c r="FM5" s="8" t="s">
        <v>953</v>
      </c>
      <c r="FN5" s="8" t="s">
        <v>953</v>
      </c>
      <c r="FO5" s="8" t="s">
        <v>953</v>
      </c>
      <c r="FP5" s="8" t="s">
        <v>953</v>
      </c>
      <c r="FQ5" s="8" t="s">
        <v>953</v>
      </c>
      <c r="FR5" s="8" t="s">
        <v>953</v>
      </c>
      <c r="FS5" s="8" t="s">
        <v>953</v>
      </c>
      <c r="FT5" s="8" t="s">
        <v>953</v>
      </c>
      <c r="FU5" s="8" t="s">
        <v>953</v>
      </c>
      <c r="FV5" s="8" t="s">
        <v>953</v>
      </c>
      <c r="FW5" s="8" t="s">
        <v>953</v>
      </c>
      <c r="FX5" s="8" t="s">
        <v>953</v>
      </c>
      <c r="FY5" s="8" t="s">
        <v>953</v>
      </c>
      <c r="FZ5" s="8" t="s">
        <v>953</v>
      </c>
      <c r="GA5" s="8" t="s">
        <v>953</v>
      </c>
      <c r="GB5" s="8" t="s">
        <v>953</v>
      </c>
      <c r="GC5" s="8" t="s">
        <v>953</v>
      </c>
      <c r="GD5" s="8" t="s">
        <v>953</v>
      </c>
      <c r="GE5" s="8" t="s">
        <v>953</v>
      </c>
      <c r="GF5" s="8" t="s">
        <v>953</v>
      </c>
      <c r="GG5" s="8" t="s">
        <v>953</v>
      </c>
      <c r="GH5" s="8" t="s">
        <v>953</v>
      </c>
      <c r="GI5" s="8" t="s">
        <v>953</v>
      </c>
      <c r="GJ5" s="8" t="s">
        <v>953</v>
      </c>
      <c r="GK5" s="8" t="s">
        <v>953</v>
      </c>
      <c r="GL5" s="8" t="s">
        <v>953</v>
      </c>
      <c r="GM5" s="8" t="s">
        <v>953</v>
      </c>
      <c r="GN5" s="8" t="s">
        <v>953</v>
      </c>
      <c r="GO5" s="8" t="s">
        <v>953</v>
      </c>
      <c r="GP5" s="8" t="s">
        <v>953</v>
      </c>
      <c r="GQ5" s="8" t="s">
        <v>953</v>
      </c>
      <c r="GR5" s="8" t="s">
        <v>953</v>
      </c>
      <c r="GS5" s="8" t="s">
        <v>953</v>
      </c>
      <c r="GT5" s="8" t="s">
        <v>953</v>
      </c>
      <c r="GU5" s="8" t="s">
        <v>953</v>
      </c>
      <c r="GV5" s="8" t="s">
        <v>953</v>
      </c>
      <c r="GW5" s="8" t="s">
        <v>953</v>
      </c>
      <c r="GX5" s="8" t="s">
        <v>953</v>
      </c>
      <c r="GY5" s="8" t="s">
        <v>953</v>
      </c>
      <c r="GZ5" s="8" t="s">
        <v>953</v>
      </c>
      <c r="HA5" s="8" t="s">
        <v>953</v>
      </c>
      <c r="HB5" s="8" t="s">
        <v>953</v>
      </c>
      <c r="HC5" s="8" t="s">
        <v>953</v>
      </c>
      <c r="HD5" s="8" t="s">
        <v>953</v>
      </c>
      <c r="HE5" s="8" t="s">
        <v>953</v>
      </c>
      <c r="HF5" s="8" t="s">
        <v>953</v>
      </c>
      <c r="HG5" s="8" t="s">
        <v>953</v>
      </c>
      <c r="HH5" s="8" t="s">
        <v>953</v>
      </c>
      <c r="HI5" s="8" t="s">
        <v>953</v>
      </c>
      <c r="HJ5" s="8" t="s">
        <v>953</v>
      </c>
      <c r="HK5" s="8" t="s">
        <v>953</v>
      </c>
      <c r="HL5" s="8" t="s">
        <v>953</v>
      </c>
      <c r="HM5" s="8" t="s">
        <v>953</v>
      </c>
      <c r="HN5" s="8" t="s">
        <v>953</v>
      </c>
      <c r="HO5" s="8" t="s">
        <v>953</v>
      </c>
      <c r="HP5" s="8" t="s">
        <v>953</v>
      </c>
      <c r="HQ5" s="8" t="s">
        <v>953</v>
      </c>
      <c r="HR5" s="8" t="s">
        <v>953</v>
      </c>
      <c r="HS5" s="8" t="s">
        <v>953</v>
      </c>
      <c r="HT5" s="8" t="s">
        <v>953</v>
      </c>
      <c r="HU5" s="8" t="s">
        <v>953</v>
      </c>
      <c r="HV5" s="8" t="s">
        <v>953</v>
      </c>
      <c r="HW5" s="8" t="s">
        <v>953</v>
      </c>
      <c r="HX5" s="8" t="s">
        <v>953</v>
      </c>
      <c r="HY5" s="8" t="s">
        <v>953</v>
      </c>
      <c r="HZ5" s="8" t="s">
        <v>953</v>
      </c>
      <c r="IA5" s="8" t="s">
        <v>953</v>
      </c>
      <c r="IB5" s="8" t="s">
        <v>953</v>
      </c>
      <c r="IC5" s="8" t="s">
        <v>953</v>
      </c>
      <c r="ID5" s="8" t="s">
        <v>953</v>
      </c>
      <c r="IE5" s="8" t="s">
        <v>953</v>
      </c>
      <c r="IF5" s="8" t="s">
        <v>953</v>
      </c>
      <c r="IG5" s="8" t="s">
        <v>953</v>
      </c>
      <c r="IH5" s="8" t="s">
        <v>953</v>
      </c>
      <c r="II5" s="8" t="s">
        <v>953</v>
      </c>
      <c r="IJ5" s="8" t="s">
        <v>953</v>
      </c>
      <c r="IK5" s="8" t="s">
        <v>953</v>
      </c>
      <c r="IL5" s="8" t="s">
        <v>953</v>
      </c>
      <c r="IM5" s="8" t="s">
        <v>953</v>
      </c>
      <c r="IN5" s="8" t="s">
        <v>953</v>
      </c>
      <c r="IO5" s="8" t="s">
        <v>953</v>
      </c>
      <c r="IP5" s="8" t="s">
        <v>953</v>
      </c>
      <c r="IQ5" s="8" t="s">
        <v>953</v>
      </c>
    </row>
    <row r="6" spans="1:251">
      <c r="A6" s="4" t="s">
        <v>254</v>
      </c>
      <c r="B6" s="1">
        <v>2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2</v>
      </c>
      <c r="AB6" s="1">
        <v>2</v>
      </c>
      <c r="AC6" s="1">
        <v>2</v>
      </c>
      <c r="AD6" s="1">
        <v>2</v>
      </c>
      <c r="AE6" s="1">
        <v>2</v>
      </c>
      <c r="AF6" s="1">
        <v>2</v>
      </c>
      <c r="AG6" s="1">
        <v>2</v>
      </c>
      <c r="AH6" s="1">
        <v>2</v>
      </c>
      <c r="AI6" s="1">
        <v>2</v>
      </c>
      <c r="AJ6" s="1">
        <v>2</v>
      </c>
      <c r="AK6" s="1">
        <v>2</v>
      </c>
      <c r="AL6" s="1">
        <v>2</v>
      </c>
      <c r="AM6" s="1">
        <v>2</v>
      </c>
      <c r="AN6" s="1">
        <v>2</v>
      </c>
      <c r="AO6" s="1">
        <v>2</v>
      </c>
      <c r="AP6" s="1">
        <v>2</v>
      </c>
      <c r="AQ6" s="1">
        <v>2</v>
      </c>
      <c r="AR6" s="1">
        <v>2</v>
      </c>
      <c r="AS6" s="1">
        <v>2</v>
      </c>
      <c r="AT6" s="1">
        <v>2</v>
      </c>
      <c r="AU6" s="1">
        <v>2</v>
      </c>
      <c r="AV6" s="1">
        <v>2</v>
      </c>
      <c r="AW6" s="1">
        <v>2</v>
      </c>
      <c r="AX6" s="1">
        <v>2</v>
      </c>
      <c r="AY6" s="1">
        <v>2</v>
      </c>
      <c r="AZ6" s="1">
        <v>2</v>
      </c>
      <c r="BA6" s="1">
        <v>2</v>
      </c>
      <c r="BB6" s="1">
        <v>2</v>
      </c>
      <c r="BC6" s="1">
        <v>2</v>
      </c>
      <c r="BD6" s="1">
        <v>2</v>
      </c>
      <c r="BE6" s="1">
        <v>2</v>
      </c>
      <c r="BF6" s="1">
        <v>2</v>
      </c>
      <c r="BG6" s="1">
        <v>2</v>
      </c>
      <c r="BH6" s="1">
        <v>2</v>
      </c>
      <c r="BI6" s="1">
        <v>2</v>
      </c>
      <c r="BJ6" s="1">
        <v>2</v>
      </c>
      <c r="BK6" s="1">
        <v>2</v>
      </c>
      <c r="BL6" s="1">
        <v>2</v>
      </c>
      <c r="BM6" s="1">
        <v>2</v>
      </c>
      <c r="BN6" s="1">
        <v>2</v>
      </c>
      <c r="BO6" s="1">
        <v>2</v>
      </c>
      <c r="BP6" s="1">
        <v>2</v>
      </c>
      <c r="BQ6" s="1">
        <v>2</v>
      </c>
      <c r="BR6" s="1">
        <v>2</v>
      </c>
      <c r="BS6" s="1">
        <v>2</v>
      </c>
      <c r="BT6" s="1">
        <v>2</v>
      </c>
      <c r="BU6" s="1">
        <v>2</v>
      </c>
      <c r="BV6" s="1">
        <v>2</v>
      </c>
      <c r="BW6" s="1">
        <v>2</v>
      </c>
      <c r="BX6" s="1">
        <v>2</v>
      </c>
      <c r="BY6" s="1">
        <v>2</v>
      </c>
      <c r="BZ6" s="1">
        <v>2</v>
      </c>
      <c r="CA6" s="1">
        <v>2</v>
      </c>
      <c r="CB6" s="1">
        <v>2</v>
      </c>
      <c r="CC6" s="1">
        <v>2</v>
      </c>
      <c r="CD6" s="1">
        <v>2</v>
      </c>
      <c r="CE6" s="1">
        <v>2</v>
      </c>
      <c r="CF6" s="1">
        <v>2</v>
      </c>
      <c r="CG6" s="1">
        <v>2</v>
      </c>
      <c r="CH6" s="1">
        <v>2</v>
      </c>
      <c r="CI6" s="1">
        <v>2</v>
      </c>
      <c r="CJ6" s="1">
        <v>2</v>
      </c>
      <c r="CK6" s="1">
        <v>2</v>
      </c>
      <c r="CL6" s="1">
        <v>2</v>
      </c>
      <c r="CM6" s="1">
        <v>2</v>
      </c>
      <c r="CN6" s="1">
        <v>2</v>
      </c>
      <c r="CO6" s="1">
        <v>2</v>
      </c>
      <c r="CP6" s="1">
        <v>2</v>
      </c>
      <c r="CQ6" s="1">
        <v>2</v>
      </c>
      <c r="CR6" s="1">
        <v>2</v>
      </c>
      <c r="CS6" s="1">
        <v>2</v>
      </c>
      <c r="CT6" s="1">
        <v>2</v>
      </c>
      <c r="CU6" s="1">
        <v>2</v>
      </c>
      <c r="CV6" s="1">
        <v>2</v>
      </c>
      <c r="CW6" s="1">
        <v>2</v>
      </c>
      <c r="CX6" s="1">
        <v>2</v>
      </c>
      <c r="CY6" s="1">
        <v>2</v>
      </c>
      <c r="CZ6" s="1">
        <v>2</v>
      </c>
      <c r="DA6" s="1">
        <v>2</v>
      </c>
      <c r="DB6" s="1">
        <v>2</v>
      </c>
      <c r="DC6" s="1">
        <v>2</v>
      </c>
      <c r="DD6" s="1">
        <v>2</v>
      </c>
      <c r="DE6" s="1">
        <v>2</v>
      </c>
      <c r="DF6" s="1">
        <v>2</v>
      </c>
      <c r="DG6" s="1">
        <v>2</v>
      </c>
      <c r="DH6" s="1">
        <v>2</v>
      </c>
      <c r="DI6" s="1">
        <v>2</v>
      </c>
      <c r="DJ6" s="1">
        <v>2</v>
      </c>
      <c r="DK6" s="1">
        <v>2</v>
      </c>
      <c r="DL6" s="1">
        <v>2</v>
      </c>
      <c r="DM6" s="1">
        <v>2</v>
      </c>
      <c r="DN6" s="1">
        <v>2</v>
      </c>
      <c r="DO6" s="1">
        <v>2</v>
      </c>
      <c r="DP6" s="1">
        <v>2</v>
      </c>
      <c r="DQ6" s="1">
        <v>2</v>
      </c>
      <c r="DR6" s="1">
        <v>2</v>
      </c>
      <c r="DS6" s="1">
        <v>2</v>
      </c>
      <c r="DT6" s="1">
        <v>2</v>
      </c>
      <c r="DU6" s="1">
        <v>2</v>
      </c>
      <c r="DV6" s="1">
        <v>2</v>
      </c>
      <c r="DW6" s="1">
        <v>2</v>
      </c>
      <c r="DX6" s="1">
        <v>2</v>
      </c>
      <c r="DY6" s="1">
        <v>2</v>
      </c>
      <c r="DZ6" s="1">
        <v>2</v>
      </c>
      <c r="EA6" s="1">
        <v>2</v>
      </c>
      <c r="EB6" s="1">
        <v>2</v>
      </c>
      <c r="EC6" s="1">
        <v>2</v>
      </c>
      <c r="ED6" s="1">
        <v>2</v>
      </c>
      <c r="EE6" s="1">
        <v>2</v>
      </c>
      <c r="EF6" s="1">
        <v>2</v>
      </c>
      <c r="EG6" s="1">
        <v>2</v>
      </c>
      <c r="EH6" s="1">
        <v>2</v>
      </c>
      <c r="EI6" s="1">
        <v>2</v>
      </c>
      <c r="EJ6" s="1">
        <v>2</v>
      </c>
      <c r="EK6" s="1">
        <v>2</v>
      </c>
      <c r="EL6" s="1">
        <v>2</v>
      </c>
      <c r="EM6" s="1">
        <v>2</v>
      </c>
      <c r="EN6" s="1">
        <v>2</v>
      </c>
      <c r="EO6" s="1">
        <v>2</v>
      </c>
      <c r="EP6" s="1">
        <v>2</v>
      </c>
      <c r="EQ6" s="1">
        <v>2</v>
      </c>
      <c r="ER6" s="1">
        <v>2</v>
      </c>
      <c r="ES6" s="1">
        <v>2</v>
      </c>
      <c r="ET6" s="1">
        <v>2</v>
      </c>
      <c r="EU6" s="1">
        <v>2</v>
      </c>
      <c r="EV6" s="1">
        <v>2</v>
      </c>
      <c r="EW6" s="1">
        <v>2</v>
      </c>
      <c r="EX6" s="1">
        <v>2</v>
      </c>
      <c r="EY6" s="1">
        <v>2</v>
      </c>
      <c r="EZ6" s="1">
        <v>2</v>
      </c>
      <c r="FA6" s="1">
        <v>2</v>
      </c>
      <c r="FB6" s="1">
        <v>2</v>
      </c>
      <c r="FC6" s="1">
        <v>2</v>
      </c>
      <c r="FD6" s="1">
        <v>2</v>
      </c>
      <c r="FE6" s="1">
        <v>2</v>
      </c>
      <c r="FF6" s="1">
        <v>2</v>
      </c>
      <c r="FG6" s="1">
        <v>2</v>
      </c>
      <c r="FH6" s="1">
        <v>2</v>
      </c>
      <c r="FI6" s="1">
        <v>2</v>
      </c>
      <c r="FJ6" s="1">
        <v>2</v>
      </c>
      <c r="FK6" s="1">
        <v>2</v>
      </c>
      <c r="FL6" s="1">
        <v>2</v>
      </c>
      <c r="FM6" s="1">
        <v>2</v>
      </c>
      <c r="FN6" s="1">
        <v>2</v>
      </c>
      <c r="FO6" s="1">
        <v>2</v>
      </c>
      <c r="FP6" s="1">
        <v>2</v>
      </c>
      <c r="FQ6" s="1">
        <v>2</v>
      </c>
      <c r="FR6" s="1">
        <v>2</v>
      </c>
      <c r="FS6" s="1">
        <v>2</v>
      </c>
      <c r="FT6" s="1">
        <v>2</v>
      </c>
      <c r="FU6" s="1">
        <v>2</v>
      </c>
      <c r="FV6" s="1">
        <v>2</v>
      </c>
      <c r="FW6" s="1">
        <v>2</v>
      </c>
      <c r="FX6" s="1">
        <v>2</v>
      </c>
      <c r="FY6" s="1">
        <v>2</v>
      </c>
      <c r="FZ6" s="1">
        <v>2</v>
      </c>
      <c r="GA6" s="1">
        <v>2</v>
      </c>
      <c r="GB6" s="1">
        <v>2</v>
      </c>
      <c r="GC6" s="1">
        <v>2</v>
      </c>
      <c r="GD6" s="1">
        <v>2</v>
      </c>
      <c r="GE6" s="1">
        <v>2</v>
      </c>
      <c r="GF6" s="1">
        <v>2</v>
      </c>
      <c r="GG6" s="1">
        <v>2</v>
      </c>
      <c r="GH6" s="1">
        <v>2</v>
      </c>
      <c r="GI6" s="1">
        <v>2</v>
      </c>
      <c r="GJ6" s="1">
        <v>2</v>
      </c>
      <c r="GK6" s="1">
        <v>2</v>
      </c>
      <c r="GL6" s="1">
        <v>2</v>
      </c>
      <c r="GM6" s="1">
        <v>2</v>
      </c>
      <c r="GN6" s="1">
        <v>2</v>
      </c>
      <c r="GO6" s="1">
        <v>2</v>
      </c>
      <c r="GP6" s="1">
        <v>2</v>
      </c>
      <c r="GQ6" s="1">
        <v>2</v>
      </c>
      <c r="GR6" s="1">
        <v>2</v>
      </c>
      <c r="GS6" s="1">
        <v>2</v>
      </c>
      <c r="GT6" s="1">
        <v>2</v>
      </c>
      <c r="GU6" s="1">
        <v>2</v>
      </c>
      <c r="GV6" s="1">
        <v>2</v>
      </c>
      <c r="GW6" s="1">
        <v>2</v>
      </c>
      <c r="GX6" s="1">
        <v>2</v>
      </c>
      <c r="GY6" s="1">
        <v>2</v>
      </c>
      <c r="GZ6" s="1">
        <v>2</v>
      </c>
      <c r="HA6" s="1">
        <v>2</v>
      </c>
      <c r="HB6" s="1">
        <v>2</v>
      </c>
      <c r="HC6" s="1">
        <v>2</v>
      </c>
      <c r="HD6" s="1">
        <v>2</v>
      </c>
      <c r="HE6" s="1">
        <v>2</v>
      </c>
      <c r="HF6" s="1">
        <v>2</v>
      </c>
      <c r="HG6" s="1">
        <v>2</v>
      </c>
      <c r="HH6" s="1">
        <v>2</v>
      </c>
      <c r="HI6" s="1">
        <v>2</v>
      </c>
      <c r="HJ6" s="1">
        <v>2</v>
      </c>
      <c r="HK6" s="1">
        <v>2</v>
      </c>
      <c r="HL6" s="1">
        <v>2</v>
      </c>
      <c r="HM6" s="1">
        <v>2</v>
      </c>
      <c r="HN6" s="1">
        <v>2</v>
      </c>
      <c r="HO6" s="1">
        <v>2</v>
      </c>
      <c r="HP6" s="1">
        <v>2</v>
      </c>
      <c r="HQ6" s="1">
        <v>2</v>
      </c>
      <c r="HR6" s="1">
        <v>2</v>
      </c>
      <c r="HS6" s="1">
        <v>2</v>
      </c>
      <c r="HT6" s="1">
        <v>2</v>
      </c>
      <c r="HU6" s="1">
        <v>2</v>
      </c>
      <c r="HV6" s="1">
        <v>2</v>
      </c>
      <c r="HW6" s="1">
        <v>2</v>
      </c>
      <c r="HX6" s="1">
        <v>2</v>
      </c>
      <c r="HY6" s="1">
        <v>2</v>
      </c>
      <c r="HZ6" s="1">
        <v>2</v>
      </c>
      <c r="IA6" s="1">
        <v>2</v>
      </c>
      <c r="IB6" s="1">
        <v>2</v>
      </c>
      <c r="IC6" s="1">
        <v>2</v>
      </c>
      <c r="ID6" s="1">
        <v>2</v>
      </c>
      <c r="IE6" s="1">
        <v>2</v>
      </c>
      <c r="IF6" s="1">
        <v>2</v>
      </c>
      <c r="IG6" s="1">
        <v>2</v>
      </c>
      <c r="IH6" s="1">
        <v>2</v>
      </c>
      <c r="II6" s="1">
        <v>2</v>
      </c>
      <c r="IJ6" s="1">
        <v>2</v>
      </c>
      <c r="IK6" s="1">
        <v>2</v>
      </c>
      <c r="IL6" s="1">
        <v>2</v>
      </c>
      <c r="IM6" s="1">
        <v>2</v>
      </c>
      <c r="IN6" s="1">
        <v>2</v>
      </c>
      <c r="IO6" s="1">
        <v>2</v>
      </c>
      <c r="IP6" s="1">
        <v>2</v>
      </c>
      <c r="IQ6" s="1">
        <v>2</v>
      </c>
    </row>
    <row r="7" spans="1:251" s="6" customFormat="1">
      <c r="A7" s="5" t="s">
        <v>255</v>
      </c>
      <c r="B7" s="6">
        <v>42036</v>
      </c>
      <c r="C7" s="6">
        <v>42036</v>
      </c>
      <c r="D7" s="6">
        <v>42036</v>
      </c>
      <c r="E7" s="6">
        <v>42036</v>
      </c>
      <c r="F7" s="6">
        <v>42036</v>
      </c>
      <c r="G7" s="6">
        <v>42036</v>
      </c>
      <c r="H7" s="6">
        <v>42036</v>
      </c>
      <c r="I7" s="6">
        <v>42036</v>
      </c>
      <c r="J7" s="6">
        <v>42036</v>
      </c>
      <c r="K7" s="6">
        <v>42036</v>
      </c>
      <c r="L7" s="6">
        <v>42036</v>
      </c>
      <c r="M7" s="6">
        <v>42036</v>
      </c>
      <c r="N7" s="6">
        <v>42036</v>
      </c>
      <c r="O7" s="6">
        <v>42036</v>
      </c>
      <c r="P7" s="6">
        <v>42036</v>
      </c>
      <c r="Q7" s="6">
        <v>42036</v>
      </c>
      <c r="R7" s="6">
        <v>42036</v>
      </c>
      <c r="S7" s="6">
        <v>42036</v>
      </c>
      <c r="T7" s="6">
        <v>42036</v>
      </c>
      <c r="U7" s="6">
        <v>42036</v>
      </c>
      <c r="V7" s="6">
        <v>42036</v>
      </c>
      <c r="W7" s="6">
        <v>42036</v>
      </c>
      <c r="X7" s="6">
        <v>42036</v>
      </c>
      <c r="Y7" s="6">
        <v>42036</v>
      </c>
      <c r="Z7" s="6">
        <v>42036</v>
      </c>
      <c r="AA7" s="6">
        <v>42036</v>
      </c>
      <c r="AB7" s="6">
        <v>42036</v>
      </c>
      <c r="AC7" s="6">
        <v>42036</v>
      </c>
      <c r="AD7" s="6">
        <v>42036</v>
      </c>
      <c r="AE7" s="6">
        <v>42036</v>
      </c>
      <c r="AF7" s="6">
        <v>42036</v>
      </c>
      <c r="AG7" s="6">
        <v>42036</v>
      </c>
      <c r="AH7" s="6">
        <v>42036</v>
      </c>
      <c r="AI7" s="6">
        <v>42036</v>
      </c>
      <c r="AJ7" s="6">
        <v>42036</v>
      </c>
      <c r="AK7" s="6">
        <v>42036</v>
      </c>
      <c r="AL7" s="6">
        <v>42036</v>
      </c>
      <c r="AM7" s="6">
        <v>42036</v>
      </c>
      <c r="AN7" s="6">
        <v>42036</v>
      </c>
      <c r="AO7" s="6">
        <v>42036</v>
      </c>
      <c r="AP7" s="6">
        <v>42036</v>
      </c>
      <c r="AQ7" s="6">
        <v>42036</v>
      </c>
      <c r="AR7" s="6">
        <v>42036</v>
      </c>
      <c r="AS7" s="6">
        <v>42036</v>
      </c>
      <c r="AT7" s="6">
        <v>42036</v>
      </c>
      <c r="AU7" s="6">
        <v>42036</v>
      </c>
      <c r="AV7" s="6">
        <v>42036</v>
      </c>
      <c r="AW7" s="6">
        <v>42036</v>
      </c>
      <c r="AX7" s="6">
        <v>42036</v>
      </c>
      <c r="AY7" s="6">
        <v>42036</v>
      </c>
      <c r="AZ7" s="6">
        <v>42036</v>
      </c>
      <c r="BA7" s="6">
        <v>42036</v>
      </c>
      <c r="BB7" s="6">
        <v>42036</v>
      </c>
      <c r="BC7" s="6">
        <v>42036</v>
      </c>
      <c r="BD7" s="6">
        <v>42036</v>
      </c>
      <c r="BE7" s="6">
        <v>42036</v>
      </c>
      <c r="BF7" s="6">
        <v>42036</v>
      </c>
      <c r="BG7" s="6">
        <v>42036</v>
      </c>
      <c r="BH7" s="6">
        <v>42036</v>
      </c>
      <c r="BI7" s="6">
        <v>42036</v>
      </c>
      <c r="BJ7" s="6">
        <v>42036</v>
      </c>
      <c r="BK7" s="6">
        <v>42036</v>
      </c>
      <c r="BL7" s="6">
        <v>42036</v>
      </c>
      <c r="BM7" s="6">
        <v>42036</v>
      </c>
      <c r="BN7" s="6">
        <v>42036</v>
      </c>
      <c r="BO7" s="6">
        <v>42036</v>
      </c>
      <c r="BP7" s="6">
        <v>42036</v>
      </c>
      <c r="BQ7" s="6">
        <v>42036</v>
      </c>
      <c r="BR7" s="6">
        <v>42036</v>
      </c>
      <c r="BS7" s="6">
        <v>42036</v>
      </c>
      <c r="BT7" s="6">
        <v>42036</v>
      </c>
      <c r="BU7" s="6">
        <v>42036</v>
      </c>
      <c r="BV7" s="6">
        <v>42036</v>
      </c>
      <c r="BW7" s="6">
        <v>42036</v>
      </c>
      <c r="BX7" s="6">
        <v>42036</v>
      </c>
      <c r="BY7" s="6">
        <v>42036</v>
      </c>
      <c r="BZ7" s="6">
        <v>42036</v>
      </c>
      <c r="CA7" s="6">
        <v>42036</v>
      </c>
      <c r="CB7" s="6">
        <v>42036</v>
      </c>
      <c r="CC7" s="6">
        <v>42036</v>
      </c>
      <c r="CD7" s="6">
        <v>42036</v>
      </c>
      <c r="CE7" s="6">
        <v>42036</v>
      </c>
      <c r="CF7" s="6">
        <v>42036</v>
      </c>
      <c r="CG7" s="6">
        <v>42036</v>
      </c>
      <c r="CH7" s="6">
        <v>42036</v>
      </c>
      <c r="CI7" s="6">
        <v>42036</v>
      </c>
      <c r="CJ7" s="6">
        <v>42036</v>
      </c>
      <c r="CK7" s="6">
        <v>42036</v>
      </c>
      <c r="CL7" s="6">
        <v>42036</v>
      </c>
      <c r="CM7" s="6">
        <v>42036</v>
      </c>
      <c r="CN7" s="6">
        <v>42036</v>
      </c>
      <c r="CO7" s="6">
        <v>42036</v>
      </c>
      <c r="CP7" s="6">
        <v>42036</v>
      </c>
      <c r="CQ7" s="6">
        <v>42036</v>
      </c>
      <c r="CR7" s="6">
        <v>42036</v>
      </c>
      <c r="CS7" s="6">
        <v>42036</v>
      </c>
      <c r="CT7" s="6">
        <v>42036</v>
      </c>
      <c r="CU7" s="6">
        <v>42036</v>
      </c>
      <c r="CV7" s="6">
        <v>42036</v>
      </c>
      <c r="CW7" s="6">
        <v>42036</v>
      </c>
      <c r="CX7" s="6">
        <v>42036</v>
      </c>
      <c r="CY7" s="6">
        <v>42036</v>
      </c>
      <c r="CZ7" s="6">
        <v>42036</v>
      </c>
      <c r="DA7" s="6">
        <v>42036</v>
      </c>
      <c r="DB7" s="6">
        <v>42036</v>
      </c>
      <c r="DC7" s="6">
        <v>42036</v>
      </c>
      <c r="DD7" s="6">
        <v>42036</v>
      </c>
      <c r="DE7" s="6">
        <v>42036</v>
      </c>
      <c r="DF7" s="6">
        <v>42036</v>
      </c>
      <c r="DG7" s="6">
        <v>42036</v>
      </c>
      <c r="DH7" s="6">
        <v>42036</v>
      </c>
      <c r="DI7" s="6">
        <v>42036</v>
      </c>
      <c r="DJ7" s="6">
        <v>42036</v>
      </c>
      <c r="DK7" s="6">
        <v>42036</v>
      </c>
      <c r="DL7" s="6">
        <v>42036</v>
      </c>
      <c r="DM7" s="6">
        <v>42036</v>
      </c>
      <c r="DN7" s="6">
        <v>42036</v>
      </c>
      <c r="DO7" s="6">
        <v>42036</v>
      </c>
      <c r="DP7" s="6">
        <v>42036</v>
      </c>
      <c r="DQ7" s="6">
        <v>42036</v>
      </c>
      <c r="DR7" s="6">
        <v>42036</v>
      </c>
      <c r="DS7" s="6">
        <v>42036</v>
      </c>
      <c r="DT7" s="6">
        <v>42036</v>
      </c>
      <c r="DU7" s="6">
        <v>42036</v>
      </c>
      <c r="DV7" s="6">
        <v>42036</v>
      </c>
      <c r="DW7" s="6">
        <v>42036</v>
      </c>
      <c r="DX7" s="6">
        <v>42036</v>
      </c>
      <c r="DY7" s="6">
        <v>42036</v>
      </c>
      <c r="DZ7" s="6">
        <v>42036</v>
      </c>
      <c r="EA7" s="6">
        <v>42036</v>
      </c>
      <c r="EB7" s="6">
        <v>42036</v>
      </c>
      <c r="EC7" s="6">
        <v>42036</v>
      </c>
      <c r="ED7" s="6">
        <v>42036</v>
      </c>
      <c r="EE7" s="6">
        <v>42036</v>
      </c>
      <c r="EF7" s="6">
        <v>42036</v>
      </c>
      <c r="EG7" s="6">
        <v>42036</v>
      </c>
      <c r="EH7" s="6">
        <v>42036</v>
      </c>
      <c r="EI7" s="6">
        <v>42036</v>
      </c>
      <c r="EJ7" s="6">
        <v>42036</v>
      </c>
      <c r="EK7" s="6">
        <v>42036</v>
      </c>
      <c r="EL7" s="6">
        <v>42036</v>
      </c>
      <c r="EM7" s="6">
        <v>42036</v>
      </c>
      <c r="EN7" s="6">
        <v>42036</v>
      </c>
      <c r="EO7" s="6">
        <v>42036</v>
      </c>
      <c r="EP7" s="6">
        <v>42036</v>
      </c>
      <c r="EQ7" s="6">
        <v>42036</v>
      </c>
      <c r="ER7" s="6">
        <v>42036</v>
      </c>
      <c r="ES7" s="6">
        <v>42036</v>
      </c>
      <c r="ET7" s="6">
        <v>42036</v>
      </c>
      <c r="EU7" s="6">
        <v>42036</v>
      </c>
      <c r="EV7" s="6">
        <v>42036</v>
      </c>
      <c r="EW7" s="6">
        <v>42036</v>
      </c>
      <c r="EX7" s="6">
        <v>42036</v>
      </c>
      <c r="EY7" s="6">
        <v>42036</v>
      </c>
      <c r="EZ7" s="6">
        <v>42036</v>
      </c>
      <c r="FA7" s="6">
        <v>42036</v>
      </c>
      <c r="FB7" s="6">
        <v>42036</v>
      </c>
      <c r="FC7" s="6">
        <v>42036</v>
      </c>
      <c r="FD7" s="6">
        <v>42036</v>
      </c>
      <c r="FE7" s="6">
        <v>42036</v>
      </c>
      <c r="FF7" s="6">
        <v>42036</v>
      </c>
      <c r="FG7" s="6">
        <v>42036</v>
      </c>
      <c r="FH7" s="6">
        <v>42036</v>
      </c>
      <c r="FI7" s="6">
        <v>42036</v>
      </c>
      <c r="FJ7" s="6">
        <v>42036</v>
      </c>
      <c r="FK7" s="6">
        <v>42036</v>
      </c>
      <c r="FL7" s="6">
        <v>42036</v>
      </c>
      <c r="FM7" s="6">
        <v>42036</v>
      </c>
      <c r="FN7" s="6">
        <v>42036</v>
      </c>
      <c r="FO7" s="6">
        <v>42036</v>
      </c>
      <c r="FP7" s="6">
        <v>42036</v>
      </c>
      <c r="FQ7" s="6">
        <v>42036</v>
      </c>
      <c r="FR7" s="6">
        <v>42036</v>
      </c>
      <c r="FS7" s="6">
        <v>42036</v>
      </c>
      <c r="FT7" s="6">
        <v>42036</v>
      </c>
      <c r="FU7" s="6">
        <v>42036</v>
      </c>
      <c r="FV7" s="6">
        <v>42036</v>
      </c>
      <c r="FW7" s="6">
        <v>42036</v>
      </c>
      <c r="FX7" s="6">
        <v>42036</v>
      </c>
      <c r="FY7" s="6">
        <v>42036</v>
      </c>
      <c r="FZ7" s="6">
        <v>42036</v>
      </c>
      <c r="GA7" s="6">
        <v>42036</v>
      </c>
      <c r="GB7" s="6">
        <v>42036</v>
      </c>
      <c r="GC7" s="6">
        <v>42036</v>
      </c>
      <c r="GD7" s="6">
        <v>42036</v>
      </c>
      <c r="GE7" s="6">
        <v>42036</v>
      </c>
      <c r="GF7" s="6">
        <v>42036</v>
      </c>
      <c r="GG7" s="6">
        <v>42036</v>
      </c>
      <c r="GH7" s="6">
        <v>42036</v>
      </c>
      <c r="GI7" s="6">
        <v>42036</v>
      </c>
      <c r="GJ7" s="6">
        <v>42036</v>
      </c>
      <c r="GK7" s="6">
        <v>42036</v>
      </c>
      <c r="GL7" s="6">
        <v>42036</v>
      </c>
      <c r="GM7" s="6">
        <v>42036</v>
      </c>
      <c r="GN7" s="6">
        <v>42036</v>
      </c>
      <c r="GO7" s="6">
        <v>42036</v>
      </c>
      <c r="GP7" s="6">
        <v>42036</v>
      </c>
      <c r="GQ7" s="6">
        <v>42036</v>
      </c>
      <c r="GR7" s="6">
        <v>42036</v>
      </c>
      <c r="GS7" s="6">
        <v>42036</v>
      </c>
      <c r="GT7" s="6">
        <v>42036</v>
      </c>
      <c r="GU7" s="6">
        <v>42036</v>
      </c>
      <c r="GV7" s="6">
        <v>42036</v>
      </c>
      <c r="GW7" s="6">
        <v>42036</v>
      </c>
      <c r="GX7" s="6">
        <v>42036</v>
      </c>
      <c r="GY7" s="6">
        <v>42036</v>
      </c>
      <c r="GZ7" s="6">
        <v>42036</v>
      </c>
      <c r="HA7" s="6">
        <v>42036</v>
      </c>
      <c r="HB7" s="6">
        <v>42036</v>
      </c>
      <c r="HC7" s="6">
        <v>42036</v>
      </c>
      <c r="HD7" s="6">
        <v>42036</v>
      </c>
      <c r="HE7" s="6">
        <v>42036</v>
      </c>
      <c r="HF7" s="6">
        <v>42036</v>
      </c>
      <c r="HG7" s="6">
        <v>42036</v>
      </c>
      <c r="HH7" s="6">
        <v>42036</v>
      </c>
      <c r="HI7" s="6">
        <v>42036</v>
      </c>
      <c r="HJ7" s="6">
        <v>42036</v>
      </c>
      <c r="HK7" s="6">
        <v>42036</v>
      </c>
      <c r="HL7" s="6">
        <v>42036</v>
      </c>
      <c r="HM7" s="6">
        <v>42036</v>
      </c>
      <c r="HN7" s="6">
        <v>42036</v>
      </c>
      <c r="HO7" s="6">
        <v>42036</v>
      </c>
      <c r="HP7" s="6">
        <v>42036</v>
      </c>
      <c r="HQ7" s="6">
        <v>42036</v>
      </c>
      <c r="HR7" s="6">
        <v>42036</v>
      </c>
      <c r="HS7" s="6">
        <v>42036</v>
      </c>
      <c r="HT7" s="6">
        <v>42036</v>
      </c>
      <c r="HU7" s="6">
        <v>42036</v>
      </c>
      <c r="HV7" s="6">
        <v>42036</v>
      </c>
      <c r="HW7" s="6">
        <v>42036</v>
      </c>
      <c r="HX7" s="6">
        <v>42036</v>
      </c>
      <c r="HY7" s="6">
        <v>42036</v>
      </c>
      <c r="HZ7" s="6">
        <v>42036</v>
      </c>
      <c r="IA7" s="6">
        <v>42036</v>
      </c>
      <c r="IB7" s="6">
        <v>42036</v>
      </c>
      <c r="IC7" s="6">
        <v>42036</v>
      </c>
      <c r="ID7" s="6">
        <v>42036</v>
      </c>
      <c r="IE7" s="6">
        <v>42036</v>
      </c>
      <c r="IF7" s="6">
        <v>42036</v>
      </c>
      <c r="IG7" s="6">
        <v>42036</v>
      </c>
      <c r="IH7" s="6">
        <v>42036</v>
      </c>
      <c r="II7" s="6">
        <v>42036</v>
      </c>
      <c r="IJ7" s="6">
        <v>42036</v>
      </c>
      <c r="IK7" s="6">
        <v>42036</v>
      </c>
      <c r="IL7" s="6">
        <v>42036</v>
      </c>
      <c r="IM7" s="6">
        <v>42036</v>
      </c>
      <c r="IN7" s="6">
        <v>42036</v>
      </c>
      <c r="IO7" s="6">
        <v>42036</v>
      </c>
      <c r="IP7" s="6">
        <v>42036</v>
      </c>
      <c r="IQ7" s="6">
        <v>42036</v>
      </c>
    </row>
    <row r="8" spans="1:251" s="6" customFormat="1">
      <c r="A8" s="5" t="s">
        <v>256</v>
      </c>
      <c r="B8" s="6">
        <v>44228</v>
      </c>
      <c r="C8" s="6">
        <v>44228</v>
      </c>
      <c r="D8" s="6">
        <v>44228</v>
      </c>
      <c r="E8" s="6">
        <v>44228</v>
      </c>
      <c r="F8" s="6">
        <v>44228</v>
      </c>
      <c r="G8" s="6">
        <v>44228</v>
      </c>
      <c r="H8" s="6">
        <v>44228</v>
      </c>
      <c r="I8" s="6">
        <v>44228</v>
      </c>
      <c r="J8" s="6">
        <v>44228</v>
      </c>
      <c r="K8" s="6">
        <v>44228</v>
      </c>
      <c r="L8" s="6">
        <v>44228</v>
      </c>
      <c r="M8" s="6">
        <v>44228</v>
      </c>
      <c r="N8" s="6">
        <v>44228</v>
      </c>
      <c r="O8" s="6">
        <v>44228</v>
      </c>
      <c r="P8" s="6">
        <v>44228</v>
      </c>
      <c r="Q8" s="6">
        <v>44228</v>
      </c>
      <c r="R8" s="6">
        <v>44228</v>
      </c>
      <c r="S8" s="6">
        <v>44228</v>
      </c>
      <c r="T8" s="6">
        <v>44228</v>
      </c>
      <c r="U8" s="6">
        <v>44228</v>
      </c>
      <c r="V8" s="6">
        <v>44228</v>
      </c>
      <c r="W8" s="6">
        <v>44228</v>
      </c>
      <c r="X8" s="6">
        <v>44228</v>
      </c>
      <c r="Y8" s="6">
        <v>44228</v>
      </c>
      <c r="Z8" s="6">
        <v>44228</v>
      </c>
      <c r="AA8" s="6">
        <v>44228</v>
      </c>
      <c r="AB8" s="6">
        <v>44228</v>
      </c>
      <c r="AC8" s="6">
        <v>44228</v>
      </c>
      <c r="AD8" s="6">
        <v>44228</v>
      </c>
      <c r="AE8" s="6">
        <v>44228</v>
      </c>
      <c r="AF8" s="6">
        <v>44228</v>
      </c>
      <c r="AG8" s="6">
        <v>44228</v>
      </c>
      <c r="AH8" s="6">
        <v>44228</v>
      </c>
      <c r="AI8" s="6">
        <v>44228</v>
      </c>
      <c r="AJ8" s="6">
        <v>44228</v>
      </c>
      <c r="AK8" s="6">
        <v>44228</v>
      </c>
      <c r="AL8" s="6">
        <v>44228</v>
      </c>
      <c r="AM8" s="6">
        <v>44228</v>
      </c>
      <c r="AN8" s="6">
        <v>44228</v>
      </c>
      <c r="AO8" s="6">
        <v>44228</v>
      </c>
      <c r="AP8" s="6">
        <v>44228</v>
      </c>
      <c r="AQ8" s="6">
        <v>44228</v>
      </c>
      <c r="AR8" s="6">
        <v>44228</v>
      </c>
      <c r="AS8" s="6">
        <v>44228</v>
      </c>
      <c r="AT8" s="6">
        <v>44228</v>
      </c>
      <c r="AU8" s="6">
        <v>44228</v>
      </c>
      <c r="AV8" s="6">
        <v>44228</v>
      </c>
      <c r="AW8" s="6">
        <v>44228</v>
      </c>
      <c r="AX8" s="6">
        <v>44228</v>
      </c>
      <c r="AY8" s="6">
        <v>44228</v>
      </c>
      <c r="AZ8" s="6">
        <v>44228</v>
      </c>
      <c r="BA8" s="6">
        <v>44228</v>
      </c>
      <c r="BB8" s="6">
        <v>44228</v>
      </c>
      <c r="BC8" s="6">
        <v>44228</v>
      </c>
      <c r="BD8" s="6">
        <v>44228</v>
      </c>
      <c r="BE8" s="6">
        <v>44228</v>
      </c>
      <c r="BF8" s="6">
        <v>44228</v>
      </c>
      <c r="BG8" s="6">
        <v>44228</v>
      </c>
      <c r="BH8" s="6">
        <v>44228</v>
      </c>
      <c r="BI8" s="6">
        <v>44228</v>
      </c>
      <c r="BJ8" s="6">
        <v>44228</v>
      </c>
      <c r="BK8" s="6">
        <v>44228</v>
      </c>
      <c r="BL8" s="6">
        <v>44228</v>
      </c>
      <c r="BM8" s="6">
        <v>44228</v>
      </c>
      <c r="BN8" s="6">
        <v>44228</v>
      </c>
      <c r="BO8" s="6">
        <v>44228</v>
      </c>
      <c r="BP8" s="6">
        <v>44228</v>
      </c>
      <c r="BQ8" s="6">
        <v>44228</v>
      </c>
      <c r="BR8" s="6">
        <v>44228</v>
      </c>
      <c r="BS8" s="6">
        <v>44228</v>
      </c>
      <c r="BT8" s="6">
        <v>44228</v>
      </c>
      <c r="BU8" s="6">
        <v>44228</v>
      </c>
      <c r="BV8" s="6">
        <v>44228</v>
      </c>
      <c r="BW8" s="6">
        <v>44228</v>
      </c>
      <c r="BX8" s="6">
        <v>44228</v>
      </c>
      <c r="BY8" s="6">
        <v>44228</v>
      </c>
      <c r="BZ8" s="6">
        <v>44228</v>
      </c>
      <c r="CA8" s="6">
        <v>44228</v>
      </c>
      <c r="CB8" s="6">
        <v>44228</v>
      </c>
      <c r="CC8" s="6">
        <v>44228</v>
      </c>
      <c r="CD8" s="6">
        <v>44228</v>
      </c>
      <c r="CE8" s="6">
        <v>44228</v>
      </c>
      <c r="CF8" s="6">
        <v>44228</v>
      </c>
      <c r="CG8" s="6">
        <v>44228</v>
      </c>
      <c r="CH8" s="6">
        <v>44228</v>
      </c>
      <c r="CI8" s="6">
        <v>44228</v>
      </c>
      <c r="CJ8" s="6">
        <v>44228</v>
      </c>
      <c r="CK8" s="6">
        <v>44228</v>
      </c>
      <c r="CL8" s="6">
        <v>44228</v>
      </c>
      <c r="CM8" s="6">
        <v>44228</v>
      </c>
      <c r="CN8" s="6">
        <v>44228</v>
      </c>
      <c r="CO8" s="6">
        <v>44228</v>
      </c>
      <c r="CP8" s="6">
        <v>44228</v>
      </c>
      <c r="CQ8" s="6">
        <v>44228</v>
      </c>
      <c r="CR8" s="6">
        <v>44228</v>
      </c>
      <c r="CS8" s="6">
        <v>44228</v>
      </c>
      <c r="CT8" s="6">
        <v>44228</v>
      </c>
      <c r="CU8" s="6">
        <v>44228</v>
      </c>
      <c r="CV8" s="6">
        <v>44228</v>
      </c>
      <c r="CW8" s="6">
        <v>44228</v>
      </c>
      <c r="CX8" s="6">
        <v>44228</v>
      </c>
      <c r="CY8" s="6">
        <v>44228</v>
      </c>
      <c r="CZ8" s="6">
        <v>44228</v>
      </c>
      <c r="DA8" s="6">
        <v>44228</v>
      </c>
      <c r="DB8" s="6">
        <v>44228</v>
      </c>
      <c r="DC8" s="6">
        <v>44228</v>
      </c>
      <c r="DD8" s="6">
        <v>44228</v>
      </c>
      <c r="DE8" s="6">
        <v>44228</v>
      </c>
      <c r="DF8" s="6">
        <v>44228</v>
      </c>
      <c r="DG8" s="6">
        <v>44228</v>
      </c>
      <c r="DH8" s="6">
        <v>44228</v>
      </c>
      <c r="DI8" s="6">
        <v>44228</v>
      </c>
      <c r="DJ8" s="6">
        <v>44228</v>
      </c>
      <c r="DK8" s="6">
        <v>44228</v>
      </c>
      <c r="DL8" s="6">
        <v>44228</v>
      </c>
      <c r="DM8" s="6">
        <v>44228</v>
      </c>
      <c r="DN8" s="6">
        <v>44228</v>
      </c>
      <c r="DO8" s="6">
        <v>44228</v>
      </c>
      <c r="DP8" s="6">
        <v>44228</v>
      </c>
      <c r="DQ8" s="6">
        <v>44228</v>
      </c>
      <c r="DR8" s="6">
        <v>44228</v>
      </c>
      <c r="DS8" s="6">
        <v>44228</v>
      </c>
      <c r="DT8" s="6">
        <v>44228</v>
      </c>
      <c r="DU8" s="6">
        <v>44228</v>
      </c>
      <c r="DV8" s="6">
        <v>44228</v>
      </c>
      <c r="DW8" s="6">
        <v>44228</v>
      </c>
      <c r="DX8" s="6">
        <v>44228</v>
      </c>
      <c r="DY8" s="6">
        <v>44228</v>
      </c>
      <c r="DZ8" s="6">
        <v>44228</v>
      </c>
      <c r="EA8" s="6">
        <v>44228</v>
      </c>
      <c r="EB8" s="6">
        <v>44228</v>
      </c>
      <c r="EC8" s="6">
        <v>44228</v>
      </c>
      <c r="ED8" s="6">
        <v>44228</v>
      </c>
      <c r="EE8" s="6">
        <v>44228</v>
      </c>
      <c r="EF8" s="6">
        <v>44228</v>
      </c>
      <c r="EG8" s="6">
        <v>44228</v>
      </c>
      <c r="EH8" s="6">
        <v>44228</v>
      </c>
      <c r="EI8" s="6">
        <v>44228</v>
      </c>
      <c r="EJ8" s="6">
        <v>44228</v>
      </c>
      <c r="EK8" s="6">
        <v>44228</v>
      </c>
      <c r="EL8" s="6">
        <v>44228</v>
      </c>
      <c r="EM8" s="6">
        <v>44228</v>
      </c>
      <c r="EN8" s="6">
        <v>44228</v>
      </c>
      <c r="EO8" s="6">
        <v>44228</v>
      </c>
      <c r="EP8" s="6">
        <v>44228</v>
      </c>
      <c r="EQ8" s="6">
        <v>44228</v>
      </c>
      <c r="ER8" s="6">
        <v>44228</v>
      </c>
      <c r="ES8" s="6">
        <v>44228</v>
      </c>
      <c r="ET8" s="6">
        <v>44228</v>
      </c>
      <c r="EU8" s="6">
        <v>44228</v>
      </c>
      <c r="EV8" s="6">
        <v>44228</v>
      </c>
      <c r="EW8" s="6">
        <v>44228</v>
      </c>
      <c r="EX8" s="6">
        <v>44228</v>
      </c>
      <c r="EY8" s="6">
        <v>44228</v>
      </c>
      <c r="EZ8" s="6">
        <v>44228</v>
      </c>
      <c r="FA8" s="6">
        <v>44228</v>
      </c>
      <c r="FB8" s="6">
        <v>44228</v>
      </c>
      <c r="FC8" s="6">
        <v>44228</v>
      </c>
      <c r="FD8" s="6">
        <v>44228</v>
      </c>
      <c r="FE8" s="6">
        <v>44228</v>
      </c>
      <c r="FF8" s="6">
        <v>44228</v>
      </c>
      <c r="FG8" s="6">
        <v>44228</v>
      </c>
      <c r="FH8" s="6">
        <v>44228</v>
      </c>
      <c r="FI8" s="6">
        <v>44228</v>
      </c>
      <c r="FJ8" s="6">
        <v>44228</v>
      </c>
      <c r="FK8" s="6">
        <v>44228</v>
      </c>
      <c r="FL8" s="6">
        <v>44228</v>
      </c>
      <c r="FM8" s="6">
        <v>44228</v>
      </c>
      <c r="FN8" s="6">
        <v>44228</v>
      </c>
      <c r="FO8" s="6">
        <v>44228</v>
      </c>
      <c r="FP8" s="6">
        <v>44228</v>
      </c>
      <c r="FQ8" s="6">
        <v>44228</v>
      </c>
      <c r="FR8" s="6">
        <v>44228</v>
      </c>
      <c r="FS8" s="6">
        <v>44228</v>
      </c>
      <c r="FT8" s="6">
        <v>44228</v>
      </c>
      <c r="FU8" s="6">
        <v>44228</v>
      </c>
      <c r="FV8" s="6">
        <v>44228</v>
      </c>
      <c r="FW8" s="6">
        <v>44228</v>
      </c>
      <c r="FX8" s="6">
        <v>44228</v>
      </c>
      <c r="FY8" s="6">
        <v>44228</v>
      </c>
      <c r="FZ8" s="6">
        <v>44228</v>
      </c>
      <c r="GA8" s="6">
        <v>44228</v>
      </c>
      <c r="GB8" s="6">
        <v>44228</v>
      </c>
      <c r="GC8" s="6">
        <v>44228</v>
      </c>
      <c r="GD8" s="6">
        <v>44228</v>
      </c>
      <c r="GE8" s="6">
        <v>44228</v>
      </c>
      <c r="GF8" s="6">
        <v>44228</v>
      </c>
      <c r="GG8" s="6">
        <v>44228</v>
      </c>
      <c r="GH8" s="6">
        <v>44228</v>
      </c>
      <c r="GI8" s="6">
        <v>44228</v>
      </c>
      <c r="GJ8" s="6">
        <v>44228</v>
      </c>
      <c r="GK8" s="6">
        <v>44228</v>
      </c>
      <c r="GL8" s="6">
        <v>44228</v>
      </c>
      <c r="GM8" s="6">
        <v>44228</v>
      </c>
      <c r="GN8" s="6">
        <v>44228</v>
      </c>
      <c r="GO8" s="6">
        <v>44228</v>
      </c>
      <c r="GP8" s="6">
        <v>44228</v>
      </c>
      <c r="GQ8" s="6">
        <v>44228</v>
      </c>
      <c r="GR8" s="6">
        <v>44228</v>
      </c>
      <c r="GS8" s="6">
        <v>44228</v>
      </c>
      <c r="GT8" s="6">
        <v>44228</v>
      </c>
      <c r="GU8" s="6">
        <v>44228</v>
      </c>
      <c r="GV8" s="6">
        <v>44228</v>
      </c>
      <c r="GW8" s="6">
        <v>44228</v>
      </c>
      <c r="GX8" s="6">
        <v>44228</v>
      </c>
      <c r="GY8" s="6">
        <v>44228</v>
      </c>
      <c r="GZ8" s="6">
        <v>44228</v>
      </c>
      <c r="HA8" s="6">
        <v>44228</v>
      </c>
      <c r="HB8" s="6">
        <v>44228</v>
      </c>
      <c r="HC8" s="6">
        <v>44228</v>
      </c>
      <c r="HD8" s="6">
        <v>44228</v>
      </c>
      <c r="HE8" s="6">
        <v>44228</v>
      </c>
      <c r="HF8" s="6">
        <v>44228</v>
      </c>
      <c r="HG8" s="6">
        <v>44228</v>
      </c>
      <c r="HH8" s="6">
        <v>44228</v>
      </c>
      <c r="HI8" s="6">
        <v>44228</v>
      </c>
      <c r="HJ8" s="6">
        <v>44228</v>
      </c>
      <c r="HK8" s="6">
        <v>44228</v>
      </c>
      <c r="HL8" s="6">
        <v>44228</v>
      </c>
      <c r="HM8" s="6">
        <v>44228</v>
      </c>
      <c r="HN8" s="6">
        <v>44228</v>
      </c>
      <c r="HO8" s="6">
        <v>44228</v>
      </c>
      <c r="HP8" s="6">
        <v>44228</v>
      </c>
      <c r="HQ8" s="6">
        <v>44228</v>
      </c>
      <c r="HR8" s="6">
        <v>44228</v>
      </c>
      <c r="HS8" s="6">
        <v>44228</v>
      </c>
      <c r="HT8" s="6">
        <v>44228</v>
      </c>
      <c r="HU8" s="6">
        <v>44228</v>
      </c>
      <c r="HV8" s="6">
        <v>44228</v>
      </c>
      <c r="HW8" s="6">
        <v>44228</v>
      </c>
      <c r="HX8" s="6">
        <v>44228</v>
      </c>
      <c r="HY8" s="6">
        <v>44228</v>
      </c>
      <c r="HZ8" s="6">
        <v>44228</v>
      </c>
      <c r="IA8" s="6">
        <v>44228</v>
      </c>
      <c r="IB8" s="6">
        <v>44228</v>
      </c>
      <c r="IC8" s="6">
        <v>44228</v>
      </c>
      <c r="ID8" s="6">
        <v>44228</v>
      </c>
      <c r="IE8" s="6">
        <v>44228</v>
      </c>
      <c r="IF8" s="6">
        <v>44228</v>
      </c>
      <c r="IG8" s="6">
        <v>44228</v>
      </c>
      <c r="IH8" s="6">
        <v>44228</v>
      </c>
      <c r="II8" s="6">
        <v>44228</v>
      </c>
      <c r="IJ8" s="6">
        <v>44228</v>
      </c>
      <c r="IK8" s="6">
        <v>44228</v>
      </c>
      <c r="IL8" s="6">
        <v>44228</v>
      </c>
      <c r="IM8" s="6">
        <v>44228</v>
      </c>
      <c r="IN8" s="6">
        <v>44228</v>
      </c>
      <c r="IO8" s="6">
        <v>44228</v>
      </c>
      <c r="IP8" s="6">
        <v>44228</v>
      </c>
      <c r="IQ8" s="6">
        <v>44228</v>
      </c>
    </row>
    <row r="9" spans="1:251">
      <c r="A9" s="4" t="s">
        <v>257</v>
      </c>
      <c r="B9" s="1">
        <v>7</v>
      </c>
      <c r="C9" s="1">
        <v>7</v>
      </c>
      <c r="D9" s="1">
        <v>7</v>
      </c>
      <c r="E9" s="1">
        <v>7</v>
      </c>
      <c r="F9" s="1">
        <v>7</v>
      </c>
      <c r="G9" s="1">
        <v>7</v>
      </c>
      <c r="H9" s="1">
        <v>7</v>
      </c>
      <c r="I9" s="1">
        <v>7</v>
      </c>
      <c r="J9" s="1">
        <v>7</v>
      </c>
      <c r="K9" s="1">
        <v>7</v>
      </c>
      <c r="L9" s="1">
        <v>7</v>
      </c>
      <c r="M9" s="1">
        <v>7</v>
      </c>
      <c r="N9" s="1">
        <v>7</v>
      </c>
      <c r="O9" s="1">
        <v>7</v>
      </c>
      <c r="P9" s="1">
        <v>7</v>
      </c>
      <c r="Q9" s="1">
        <v>7</v>
      </c>
      <c r="R9" s="1">
        <v>7</v>
      </c>
      <c r="S9" s="1">
        <v>7</v>
      </c>
      <c r="T9" s="1">
        <v>7</v>
      </c>
      <c r="U9" s="1">
        <v>7</v>
      </c>
      <c r="V9" s="1">
        <v>7</v>
      </c>
      <c r="W9" s="1">
        <v>7</v>
      </c>
      <c r="X9" s="1">
        <v>7</v>
      </c>
      <c r="Y9" s="1">
        <v>7</v>
      </c>
      <c r="Z9" s="1">
        <v>7</v>
      </c>
      <c r="AA9" s="1">
        <v>7</v>
      </c>
      <c r="AB9" s="1">
        <v>7</v>
      </c>
      <c r="AC9" s="1">
        <v>7</v>
      </c>
      <c r="AD9" s="1">
        <v>7</v>
      </c>
      <c r="AE9" s="1">
        <v>7</v>
      </c>
      <c r="AF9" s="1">
        <v>7</v>
      </c>
      <c r="AG9" s="1">
        <v>7</v>
      </c>
      <c r="AH9" s="1">
        <v>7</v>
      </c>
      <c r="AI9" s="1">
        <v>7</v>
      </c>
      <c r="AJ9" s="1">
        <v>7</v>
      </c>
      <c r="AK9" s="1">
        <v>7</v>
      </c>
      <c r="AL9" s="1">
        <v>7</v>
      </c>
      <c r="AM9" s="1">
        <v>7</v>
      </c>
      <c r="AN9" s="1">
        <v>7</v>
      </c>
      <c r="AO9" s="1">
        <v>7</v>
      </c>
      <c r="AP9" s="1">
        <v>7</v>
      </c>
      <c r="AQ9" s="1">
        <v>7</v>
      </c>
      <c r="AR9" s="1">
        <v>7</v>
      </c>
      <c r="AS9" s="1">
        <v>7</v>
      </c>
      <c r="AT9" s="1">
        <v>7</v>
      </c>
      <c r="AU9" s="1">
        <v>7</v>
      </c>
      <c r="AV9" s="1">
        <v>7</v>
      </c>
      <c r="AW9" s="1">
        <v>7</v>
      </c>
      <c r="AX9" s="1">
        <v>7</v>
      </c>
      <c r="AY9" s="1">
        <v>7</v>
      </c>
      <c r="AZ9" s="1">
        <v>7</v>
      </c>
      <c r="BA9" s="1">
        <v>7</v>
      </c>
      <c r="BB9" s="1">
        <v>7</v>
      </c>
      <c r="BC9" s="1">
        <v>7</v>
      </c>
      <c r="BD9" s="1">
        <v>7</v>
      </c>
      <c r="BE9" s="1">
        <v>7</v>
      </c>
      <c r="BF9" s="1">
        <v>7</v>
      </c>
      <c r="BG9" s="1">
        <v>7</v>
      </c>
      <c r="BH9" s="1">
        <v>7</v>
      </c>
      <c r="BI9" s="1">
        <v>7</v>
      </c>
      <c r="BJ9" s="1">
        <v>7</v>
      </c>
      <c r="BK9" s="1">
        <v>7</v>
      </c>
      <c r="BL9" s="1">
        <v>7</v>
      </c>
      <c r="BM9" s="1">
        <v>7</v>
      </c>
      <c r="BN9" s="1">
        <v>7</v>
      </c>
      <c r="BO9" s="1">
        <v>7</v>
      </c>
      <c r="BP9" s="1">
        <v>7</v>
      </c>
      <c r="BQ9" s="1">
        <v>7</v>
      </c>
      <c r="BR9" s="1">
        <v>7</v>
      </c>
      <c r="BS9" s="1">
        <v>7</v>
      </c>
      <c r="BT9" s="1">
        <v>7</v>
      </c>
      <c r="BU9" s="1">
        <v>7</v>
      </c>
      <c r="BV9" s="1">
        <v>7</v>
      </c>
      <c r="BW9" s="1">
        <v>7</v>
      </c>
      <c r="BX9" s="1">
        <v>7</v>
      </c>
      <c r="BY9" s="1">
        <v>7</v>
      </c>
      <c r="BZ9" s="1">
        <v>7</v>
      </c>
      <c r="CA9" s="1">
        <v>7</v>
      </c>
      <c r="CB9" s="1">
        <v>7</v>
      </c>
      <c r="CC9" s="1">
        <v>7</v>
      </c>
      <c r="CD9" s="1">
        <v>7</v>
      </c>
      <c r="CE9" s="1">
        <v>7</v>
      </c>
      <c r="CF9" s="1">
        <v>7</v>
      </c>
      <c r="CG9" s="1">
        <v>7</v>
      </c>
      <c r="CH9" s="1">
        <v>7</v>
      </c>
      <c r="CI9" s="1">
        <v>7</v>
      </c>
      <c r="CJ9" s="1">
        <v>7</v>
      </c>
      <c r="CK9" s="1">
        <v>7</v>
      </c>
      <c r="CL9" s="1">
        <v>7</v>
      </c>
      <c r="CM9" s="1">
        <v>7</v>
      </c>
      <c r="CN9" s="1">
        <v>7</v>
      </c>
      <c r="CO9" s="1">
        <v>7</v>
      </c>
      <c r="CP9" s="1">
        <v>7</v>
      </c>
      <c r="CQ9" s="1">
        <v>7</v>
      </c>
      <c r="CR9" s="1">
        <v>7</v>
      </c>
      <c r="CS9" s="1">
        <v>7</v>
      </c>
      <c r="CT9" s="1">
        <v>7</v>
      </c>
      <c r="CU9" s="1">
        <v>7</v>
      </c>
      <c r="CV9" s="1">
        <v>7</v>
      </c>
      <c r="CW9" s="1">
        <v>7</v>
      </c>
      <c r="CX9" s="1">
        <v>7</v>
      </c>
      <c r="CY9" s="1">
        <v>7</v>
      </c>
      <c r="CZ9" s="1">
        <v>7</v>
      </c>
      <c r="DA9" s="1">
        <v>7</v>
      </c>
      <c r="DB9" s="1">
        <v>7</v>
      </c>
      <c r="DC9" s="1">
        <v>7</v>
      </c>
      <c r="DD9" s="1">
        <v>7</v>
      </c>
      <c r="DE9" s="1">
        <v>7</v>
      </c>
      <c r="DF9" s="1">
        <v>7</v>
      </c>
      <c r="DG9" s="1">
        <v>7</v>
      </c>
      <c r="DH9" s="1">
        <v>7</v>
      </c>
      <c r="DI9" s="1">
        <v>7</v>
      </c>
      <c r="DJ9" s="1">
        <v>7</v>
      </c>
      <c r="DK9" s="1">
        <v>7</v>
      </c>
      <c r="DL9" s="1">
        <v>7</v>
      </c>
      <c r="DM9" s="1">
        <v>7</v>
      </c>
      <c r="DN9" s="1">
        <v>7</v>
      </c>
      <c r="DO9" s="1">
        <v>7</v>
      </c>
      <c r="DP9" s="1">
        <v>7</v>
      </c>
      <c r="DQ9" s="1">
        <v>7</v>
      </c>
      <c r="DR9" s="1">
        <v>7</v>
      </c>
      <c r="DS9" s="1">
        <v>7</v>
      </c>
      <c r="DT9" s="1">
        <v>7</v>
      </c>
      <c r="DU9" s="1">
        <v>7</v>
      </c>
      <c r="DV9" s="1">
        <v>7</v>
      </c>
      <c r="DW9" s="1">
        <v>7</v>
      </c>
      <c r="DX9" s="1">
        <v>7</v>
      </c>
      <c r="DY9" s="1">
        <v>7</v>
      </c>
      <c r="DZ9" s="1">
        <v>7</v>
      </c>
      <c r="EA9" s="1">
        <v>7</v>
      </c>
      <c r="EB9" s="1">
        <v>7</v>
      </c>
      <c r="EC9" s="1">
        <v>7</v>
      </c>
      <c r="ED9" s="1">
        <v>7</v>
      </c>
      <c r="EE9" s="1">
        <v>7</v>
      </c>
      <c r="EF9" s="1">
        <v>7</v>
      </c>
      <c r="EG9" s="1">
        <v>7</v>
      </c>
      <c r="EH9" s="1">
        <v>7</v>
      </c>
      <c r="EI9" s="1">
        <v>7</v>
      </c>
      <c r="EJ9" s="1">
        <v>7</v>
      </c>
      <c r="EK9" s="1">
        <v>7</v>
      </c>
      <c r="EL9" s="1">
        <v>7</v>
      </c>
      <c r="EM9" s="1">
        <v>7</v>
      </c>
      <c r="EN9" s="1">
        <v>7</v>
      </c>
      <c r="EO9" s="1">
        <v>7</v>
      </c>
      <c r="EP9" s="1">
        <v>7</v>
      </c>
      <c r="EQ9" s="1">
        <v>7</v>
      </c>
      <c r="ER9" s="1">
        <v>7</v>
      </c>
      <c r="ES9" s="1">
        <v>7</v>
      </c>
      <c r="ET9" s="1">
        <v>7</v>
      </c>
      <c r="EU9" s="1">
        <v>7</v>
      </c>
      <c r="EV9" s="1">
        <v>7</v>
      </c>
      <c r="EW9" s="1">
        <v>7</v>
      </c>
      <c r="EX9" s="1">
        <v>7</v>
      </c>
      <c r="EY9" s="1">
        <v>7</v>
      </c>
      <c r="EZ9" s="1">
        <v>7</v>
      </c>
      <c r="FA9" s="1">
        <v>7</v>
      </c>
      <c r="FB9" s="1">
        <v>7</v>
      </c>
      <c r="FC9" s="1">
        <v>7</v>
      </c>
      <c r="FD9" s="1">
        <v>7</v>
      </c>
      <c r="FE9" s="1">
        <v>7</v>
      </c>
      <c r="FF9" s="1">
        <v>7</v>
      </c>
      <c r="FG9" s="1">
        <v>7</v>
      </c>
      <c r="FH9" s="1">
        <v>7</v>
      </c>
      <c r="FI9" s="1">
        <v>7</v>
      </c>
      <c r="FJ9" s="1">
        <v>7</v>
      </c>
      <c r="FK9" s="1">
        <v>7</v>
      </c>
      <c r="FL9" s="1">
        <v>7</v>
      </c>
      <c r="FM9" s="1">
        <v>7</v>
      </c>
      <c r="FN9" s="1">
        <v>7</v>
      </c>
      <c r="FO9" s="1">
        <v>7</v>
      </c>
      <c r="FP9" s="1">
        <v>7</v>
      </c>
      <c r="FQ9" s="1">
        <v>7</v>
      </c>
      <c r="FR9" s="1">
        <v>7</v>
      </c>
      <c r="FS9" s="1">
        <v>7</v>
      </c>
      <c r="FT9" s="1">
        <v>7</v>
      </c>
      <c r="FU9" s="1">
        <v>7</v>
      </c>
      <c r="FV9" s="1">
        <v>7</v>
      </c>
      <c r="FW9" s="1">
        <v>7</v>
      </c>
      <c r="FX9" s="1">
        <v>7</v>
      </c>
      <c r="FY9" s="1">
        <v>7</v>
      </c>
      <c r="FZ9" s="1">
        <v>7</v>
      </c>
      <c r="GA9" s="1">
        <v>7</v>
      </c>
      <c r="GB9" s="1">
        <v>7</v>
      </c>
      <c r="GC9" s="1">
        <v>7</v>
      </c>
      <c r="GD9" s="1">
        <v>7</v>
      </c>
      <c r="GE9" s="1">
        <v>7</v>
      </c>
      <c r="GF9" s="1">
        <v>7</v>
      </c>
      <c r="GG9" s="1">
        <v>7</v>
      </c>
      <c r="GH9" s="1">
        <v>7</v>
      </c>
      <c r="GI9" s="1">
        <v>7</v>
      </c>
      <c r="GJ9" s="1">
        <v>7</v>
      </c>
      <c r="GK9" s="1">
        <v>7</v>
      </c>
      <c r="GL9" s="1">
        <v>7</v>
      </c>
      <c r="GM9" s="1">
        <v>7</v>
      </c>
      <c r="GN9" s="1">
        <v>7</v>
      </c>
      <c r="GO9" s="1">
        <v>7</v>
      </c>
      <c r="GP9" s="1">
        <v>7</v>
      </c>
      <c r="GQ9" s="1">
        <v>7</v>
      </c>
      <c r="GR9" s="1">
        <v>7</v>
      </c>
      <c r="GS9" s="1">
        <v>7</v>
      </c>
      <c r="GT9" s="1">
        <v>7</v>
      </c>
      <c r="GU9" s="1">
        <v>7</v>
      </c>
      <c r="GV9" s="1">
        <v>7</v>
      </c>
      <c r="GW9" s="1">
        <v>7</v>
      </c>
      <c r="GX9" s="1">
        <v>7</v>
      </c>
      <c r="GY9" s="1">
        <v>7</v>
      </c>
      <c r="GZ9" s="1">
        <v>7</v>
      </c>
      <c r="HA9" s="1">
        <v>7</v>
      </c>
      <c r="HB9" s="1">
        <v>7</v>
      </c>
      <c r="HC9" s="1">
        <v>7</v>
      </c>
      <c r="HD9" s="1">
        <v>7</v>
      </c>
      <c r="HE9" s="1">
        <v>7</v>
      </c>
      <c r="HF9" s="1">
        <v>7</v>
      </c>
      <c r="HG9" s="1">
        <v>7</v>
      </c>
      <c r="HH9" s="1">
        <v>7</v>
      </c>
      <c r="HI9" s="1">
        <v>7</v>
      </c>
      <c r="HJ9" s="1">
        <v>7</v>
      </c>
      <c r="HK9" s="1">
        <v>7</v>
      </c>
      <c r="HL9" s="1">
        <v>7</v>
      </c>
      <c r="HM9" s="1">
        <v>7</v>
      </c>
      <c r="HN9" s="1">
        <v>7</v>
      </c>
      <c r="HO9" s="1">
        <v>7</v>
      </c>
      <c r="HP9" s="1">
        <v>7</v>
      </c>
      <c r="HQ9" s="1">
        <v>7</v>
      </c>
      <c r="HR9" s="1">
        <v>7</v>
      </c>
      <c r="HS9" s="1">
        <v>7</v>
      </c>
      <c r="HT9" s="1">
        <v>7</v>
      </c>
      <c r="HU9" s="1">
        <v>7</v>
      </c>
      <c r="HV9" s="1">
        <v>7</v>
      </c>
      <c r="HW9" s="1">
        <v>7</v>
      </c>
      <c r="HX9" s="1">
        <v>7</v>
      </c>
      <c r="HY9" s="1">
        <v>7</v>
      </c>
      <c r="HZ9" s="1">
        <v>7</v>
      </c>
      <c r="IA9" s="1">
        <v>7</v>
      </c>
      <c r="IB9" s="1">
        <v>7</v>
      </c>
      <c r="IC9" s="1">
        <v>7</v>
      </c>
      <c r="ID9" s="1">
        <v>7</v>
      </c>
      <c r="IE9" s="1">
        <v>7</v>
      </c>
      <c r="IF9" s="1">
        <v>7</v>
      </c>
      <c r="IG9" s="1">
        <v>7</v>
      </c>
      <c r="IH9" s="1">
        <v>7</v>
      </c>
      <c r="II9" s="1">
        <v>7</v>
      </c>
      <c r="IJ9" s="1">
        <v>7</v>
      </c>
      <c r="IK9" s="1">
        <v>7</v>
      </c>
      <c r="IL9" s="1">
        <v>7</v>
      </c>
      <c r="IM9" s="1">
        <v>7</v>
      </c>
      <c r="IN9" s="1">
        <v>7</v>
      </c>
      <c r="IO9" s="1">
        <v>7</v>
      </c>
      <c r="IP9" s="1">
        <v>7</v>
      </c>
      <c r="IQ9" s="1">
        <v>7</v>
      </c>
    </row>
    <row r="10" spans="1:251">
      <c r="A10" s="4" t="s">
        <v>258</v>
      </c>
      <c r="B10" s="8" t="s">
        <v>262</v>
      </c>
      <c r="C10" s="8" t="s">
        <v>263</v>
      </c>
      <c r="D10" s="8" t="s">
        <v>264</v>
      </c>
      <c r="E10" s="8" t="s">
        <v>265</v>
      </c>
      <c r="F10" s="8" t="s">
        <v>266</v>
      </c>
      <c r="G10" s="8" t="s">
        <v>267</v>
      </c>
      <c r="H10" s="8" t="s">
        <v>268</v>
      </c>
      <c r="I10" s="8" t="s">
        <v>269</v>
      </c>
      <c r="J10" s="8" t="s">
        <v>270</v>
      </c>
      <c r="K10" s="8" t="s">
        <v>271</v>
      </c>
      <c r="L10" s="8" t="s">
        <v>272</v>
      </c>
      <c r="M10" s="8" t="s">
        <v>273</v>
      </c>
      <c r="N10" s="8" t="s">
        <v>274</v>
      </c>
      <c r="O10" s="8" t="s">
        <v>275</v>
      </c>
      <c r="P10" s="8" t="s">
        <v>276</v>
      </c>
      <c r="Q10" s="8" t="s">
        <v>277</v>
      </c>
      <c r="R10" s="8" t="s">
        <v>278</v>
      </c>
      <c r="S10" s="8" t="s">
        <v>279</v>
      </c>
      <c r="T10" s="8" t="s">
        <v>280</v>
      </c>
      <c r="U10" s="8" t="s">
        <v>281</v>
      </c>
      <c r="V10" s="8" t="s">
        <v>282</v>
      </c>
      <c r="W10" s="8" t="s">
        <v>283</v>
      </c>
      <c r="X10" s="8" t="s">
        <v>284</v>
      </c>
      <c r="Y10" s="8" t="s">
        <v>285</v>
      </c>
      <c r="Z10" s="8" t="s">
        <v>286</v>
      </c>
      <c r="AA10" s="8" t="s">
        <v>287</v>
      </c>
      <c r="AB10" s="8" t="s">
        <v>288</v>
      </c>
      <c r="AC10" s="8" t="s">
        <v>289</v>
      </c>
      <c r="AD10" s="8" t="s">
        <v>290</v>
      </c>
      <c r="AE10" s="8" t="s">
        <v>291</v>
      </c>
      <c r="AF10" s="8" t="s">
        <v>292</v>
      </c>
      <c r="AG10" s="8" t="s">
        <v>293</v>
      </c>
      <c r="AH10" s="8" t="s">
        <v>294</v>
      </c>
      <c r="AI10" s="8" t="s">
        <v>295</v>
      </c>
      <c r="AJ10" s="8" t="s">
        <v>296</v>
      </c>
      <c r="AK10" s="8" t="s">
        <v>297</v>
      </c>
      <c r="AL10" s="8" t="s">
        <v>298</v>
      </c>
      <c r="AM10" s="8" t="s">
        <v>299</v>
      </c>
      <c r="AN10" s="8" t="s">
        <v>300</v>
      </c>
      <c r="AO10" s="8" t="s">
        <v>301</v>
      </c>
      <c r="AP10" s="8" t="s">
        <v>302</v>
      </c>
      <c r="AQ10" s="8" t="s">
        <v>303</v>
      </c>
      <c r="AR10" s="8" t="s">
        <v>304</v>
      </c>
      <c r="AS10" s="8" t="s">
        <v>305</v>
      </c>
      <c r="AT10" s="8" t="s">
        <v>306</v>
      </c>
      <c r="AU10" s="8" t="s">
        <v>307</v>
      </c>
      <c r="AV10" s="8" t="s">
        <v>308</v>
      </c>
      <c r="AW10" s="8" t="s">
        <v>309</v>
      </c>
      <c r="AX10" s="8" t="s">
        <v>310</v>
      </c>
      <c r="AY10" s="8" t="s">
        <v>311</v>
      </c>
      <c r="AZ10" s="8" t="s">
        <v>312</v>
      </c>
      <c r="BA10" s="8" t="s">
        <v>313</v>
      </c>
      <c r="BB10" s="8" t="s">
        <v>314</v>
      </c>
      <c r="BC10" s="8" t="s">
        <v>315</v>
      </c>
      <c r="BD10" s="8" t="s">
        <v>316</v>
      </c>
      <c r="BE10" s="8" t="s">
        <v>317</v>
      </c>
      <c r="BF10" s="8" t="s">
        <v>318</v>
      </c>
      <c r="BG10" s="8" t="s">
        <v>319</v>
      </c>
      <c r="BH10" s="8" t="s">
        <v>320</v>
      </c>
      <c r="BI10" s="8" t="s">
        <v>321</v>
      </c>
      <c r="BJ10" s="8" t="s">
        <v>322</v>
      </c>
      <c r="BK10" s="8" t="s">
        <v>323</v>
      </c>
      <c r="BL10" s="8" t="s">
        <v>324</v>
      </c>
      <c r="BM10" s="8" t="s">
        <v>325</v>
      </c>
      <c r="BN10" s="8" t="s">
        <v>326</v>
      </c>
      <c r="BO10" s="8" t="s">
        <v>327</v>
      </c>
      <c r="BP10" s="8" t="s">
        <v>328</v>
      </c>
      <c r="BQ10" s="8" t="s">
        <v>329</v>
      </c>
      <c r="BR10" s="8" t="s">
        <v>330</v>
      </c>
      <c r="BS10" s="8" t="s">
        <v>331</v>
      </c>
      <c r="BT10" s="8" t="s">
        <v>332</v>
      </c>
      <c r="BU10" s="8" t="s">
        <v>333</v>
      </c>
      <c r="BV10" s="8" t="s">
        <v>334</v>
      </c>
      <c r="BW10" s="8" t="s">
        <v>335</v>
      </c>
      <c r="BX10" s="8" t="s">
        <v>336</v>
      </c>
      <c r="BY10" s="8" t="s">
        <v>337</v>
      </c>
      <c r="BZ10" s="8" t="s">
        <v>338</v>
      </c>
      <c r="CA10" s="8" t="s">
        <v>339</v>
      </c>
      <c r="CB10" s="8" t="s">
        <v>340</v>
      </c>
      <c r="CC10" s="8" t="s">
        <v>341</v>
      </c>
      <c r="CD10" s="8" t="s">
        <v>342</v>
      </c>
      <c r="CE10" s="8" t="s">
        <v>343</v>
      </c>
      <c r="CF10" s="8" t="s">
        <v>344</v>
      </c>
      <c r="CG10" s="8" t="s">
        <v>345</v>
      </c>
      <c r="CH10" s="8" t="s">
        <v>346</v>
      </c>
      <c r="CI10" s="8" t="s">
        <v>347</v>
      </c>
      <c r="CJ10" s="8" t="s">
        <v>348</v>
      </c>
      <c r="CK10" s="8" t="s">
        <v>349</v>
      </c>
      <c r="CL10" s="8" t="s">
        <v>350</v>
      </c>
      <c r="CM10" s="8" t="s">
        <v>351</v>
      </c>
      <c r="CN10" s="8" t="s">
        <v>352</v>
      </c>
      <c r="CO10" s="8" t="s">
        <v>353</v>
      </c>
      <c r="CP10" s="8" t="s">
        <v>354</v>
      </c>
      <c r="CQ10" s="8" t="s">
        <v>355</v>
      </c>
      <c r="CR10" s="8" t="s">
        <v>356</v>
      </c>
      <c r="CS10" s="8" t="s">
        <v>357</v>
      </c>
      <c r="CT10" s="8" t="s">
        <v>358</v>
      </c>
      <c r="CU10" s="8" t="s">
        <v>359</v>
      </c>
      <c r="CV10" s="8" t="s">
        <v>360</v>
      </c>
      <c r="CW10" s="8" t="s">
        <v>361</v>
      </c>
      <c r="CX10" s="8" t="s">
        <v>362</v>
      </c>
      <c r="CY10" s="8" t="s">
        <v>363</v>
      </c>
      <c r="CZ10" s="8" t="s">
        <v>364</v>
      </c>
      <c r="DA10" s="8" t="s">
        <v>365</v>
      </c>
      <c r="DB10" s="8" t="s">
        <v>366</v>
      </c>
      <c r="DC10" s="8" t="s">
        <v>367</v>
      </c>
      <c r="DD10" s="8" t="s">
        <v>368</v>
      </c>
      <c r="DE10" s="8" t="s">
        <v>369</v>
      </c>
      <c r="DF10" s="8" t="s">
        <v>370</v>
      </c>
      <c r="DG10" s="8" t="s">
        <v>371</v>
      </c>
      <c r="DH10" s="8" t="s">
        <v>372</v>
      </c>
      <c r="DI10" s="8" t="s">
        <v>373</v>
      </c>
      <c r="DJ10" s="8" t="s">
        <v>374</v>
      </c>
      <c r="DK10" s="8" t="s">
        <v>375</v>
      </c>
      <c r="DL10" s="8" t="s">
        <v>376</v>
      </c>
      <c r="DM10" s="8" t="s">
        <v>377</v>
      </c>
      <c r="DN10" s="8" t="s">
        <v>378</v>
      </c>
      <c r="DO10" s="8" t="s">
        <v>379</v>
      </c>
      <c r="DP10" s="8" t="s">
        <v>380</v>
      </c>
      <c r="DQ10" s="8" t="s">
        <v>381</v>
      </c>
      <c r="DR10" s="8" t="s">
        <v>382</v>
      </c>
      <c r="DS10" s="8" t="s">
        <v>383</v>
      </c>
      <c r="DT10" s="8" t="s">
        <v>384</v>
      </c>
      <c r="DU10" s="8" t="s">
        <v>385</v>
      </c>
      <c r="DV10" s="8" t="s">
        <v>386</v>
      </c>
      <c r="DW10" s="8" t="s">
        <v>387</v>
      </c>
      <c r="DX10" s="8" t="s">
        <v>388</v>
      </c>
      <c r="DY10" s="8" t="s">
        <v>389</v>
      </c>
      <c r="DZ10" s="8" t="s">
        <v>390</v>
      </c>
      <c r="EA10" s="8" t="s">
        <v>391</v>
      </c>
      <c r="EB10" s="8" t="s">
        <v>392</v>
      </c>
      <c r="EC10" s="8" t="s">
        <v>393</v>
      </c>
      <c r="ED10" s="8" t="s">
        <v>394</v>
      </c>
      <c r="EE10" s="8" t="s">
        <v>395</v>
      </c>
      <c r="EF10" s="8" t="s">
        <v>396</v>
      </c>
      <c r="EG10" s="8" t="s">
        <v>397</v>
      </c>
      <c r="EH10" s="8" t="s">
        <v>398</v>
      </c>
      <c r="EI10" s="8" t="s">
        <v>399</v>
      </c>
      <c r="EJ10" s="8" t="s">
        <v>400</v>
      </c>
      <c r="EK10" s="8" t="s">
        <v>401</v>
      </c>
      <c r="EL10" s="8" t="s">
        <v>402</v>
      </c>
      <c r="EM10" s="8" t="s">
        <v>403</v>
      </c>
      <c r="EN10" s="8" t="s">
        <v>404</v>
      </c>
      <c r="EO10" s="8" t="s">
        <v>405</v>
      </c>
      <c r="EP10" s="8" t="s">
        <v>406</v>
      </c>
      <c r="EQ10" s="8" t="s">
        <v>407</v>
      </c>
      <c r="ER10" s="8" t="s">
        <v>408</v>
      </c>
      <c r="ES10" s="8" t="s">
        <v>409</v>
      </c>
      <c r="ET10" s="8" t="s">
        <v>410</v>
      </c>
      <c r="EU10" s="8" t="s">
        <v>411</v>
      </c>
      <c r="EV10" s="8" t="s">
        <v>412</v>
      </c>
      <c r="EW10" s="8" t="s">
        <v>413</v>
      </c>
      <c r="EX10" s="8" t="s">
        <v>414</v>
      </c>
      <c r="EY10" s="8" t="s">
        <v>415</v>
      </c>
      <c r="EZ10" s="8" t="s">
        <v>416</v>
      </c>
      <c r="FA10" s="8" t="s">
        <v>417</v>
      </c>
      <c r="FB10" s="8" t="s">
        <v>418</v>
      </c>
      <c r="FC10" s="8" t="s">
        <v>419</v>
      </c>
      <c r="FD10" s="8" t="s">
        <v>420</v>
      </c>
      <c r="FE10" s="8" t="s">
        <v>421</v>
      </c>
      <c r="FF10" s="8" t="s">
        <v>422</v>
      </c>
      <c r="FG10" s="8" t="s">
        <v>423</v>
      </c>
      <c r="FH10" s="8" t="s">
        <v>424</v>
      </c>
      <c r="FI10" s="8" t="s">
        <v>425</v>
      </c>
      <c r="FJ10" s="8" t="s">
        <v>426</v>
      </c>
      <c r="FK10" s="8" t="s">
        <v>427</v>
      </c>
      <c r="FL10" s="8" t="s">
        <v>428</v>
      </c>
      <c r="FM10" s="8" t="s">
        <v>429</v>
      </c>
      <c r="FN10" s="8" t="s">
        <v>430</v>
      </c>
      <c r="FO10" s="8" t="s">
        <v>431</v>
      </c>
      <c r="FP10" s="8" t="s">
        <v>432</v>
      </c>
      <c r="FQ10" s="8" t="s">
        <v>433</v>
      </c>
      <c r="FR10" s="8" t="s">
        <v>434</v>
      </c>
      <c r="FS10" s="8" t="s">
        <v>435</v>
      </c>
      <c r="FT10" s="8" t="s">
        <v>436</v>
      </c>
      <c r="FU10" s="8" t="s">
        <v>437</v>
      </c>
      <c r="FV10" s="8" t="s">
        <v>438</v>
      </c>
      <c r="FW10" s="8" t="s">
        <v>439</v>
      </c>
      <c r="FX10" s="8" t="s">
        <v>440</v>
      </c>
      <c r="FY10" s="8" t="s">
        <v>441</v>
      </c>
      <c r="FZ10" s="8" t="s">
        <v>442</v>
      </c>
      <c r="GA10" s="8" t="s">
        <v>443</v>
      </c>
      <c r="GB10" s="8" t="s">
        <v>444</v>
      </c>
      <c r="GC10" s="8" t="s">
        <v>445</v>
      </c>
      <c r="GD10" s="8" t="s">
        <v>446</v>
      </c>
      <c r="GE10" s="8" t="s">
        <v>447</v>
      </c>
      <c r="GF10" s="8" t="s">
        <v>448</v>
      </c>
      <c r="GG10" s="8" t="s">
        <v>449</v>
      </c>
      <c r="GH10" s="8" t="s">
        <v>450</v>
      </c>
      <c r="GI10" s="8" t="s">
        <v>451</v>
      </c>
      <c r="GJ10" s="8" t="s">
        <v>452</v>
      </c>
      <c r="GK10" s="8" t="s">
        <v>453</v>
      </c>
      <c r="GL10" s="8" t="s">
        <v>454</v>
      </c>
      <c r="GM10" s="8" t="s">
        <v>455</v>
      </c>
      <c r="GN10" s="8" t="s">
        <v>456</v>
      </c>
      <c r="GO10" s="8" t="s">
        <v>457</v>
      </c>
      <c r="GP10" s="8" t="s">
        <v>458</v>
      </c>
      <c r="GQ10" s="8" t="s">
        <v>459</v>
      </c>
      <c r="GR10" s="8" t="s">
        <v>460</v>
      </c>
      <c r="GS10" s="8" t="s">
        <v>461</v>
      </c>
      <c r="GT10" s="8" t="s">
        <v>462</v>
      </c>
      <c r="GU10" s="8" t="s">
        <v>463</v>
      </c>
      <c r="GV10" s="8" t="s">
        <v>464</v>
      </c>
      <c r="GW10" s="8" t="s">
        <v>465</v>
      </c>
      <c r="GX10" s="8" t="s">
        <v>466</v>
      </c>
      <c r="GY10" s="8" t="s">
        <v>467</v>
      </c>
      <c r="GZ10" s="8" t="s">
        <v>468</v>
      </c>
      <c r="HA10" s="8" t="s">
        <v>469</v>
      </c>
      <c r="HB10" s="8" t="s">
        <v>470</v>
      </c>
      <c r="HC10" s="8" t="s">
        <v>471</v>
      </c>
      <c r="HD10" s="8" t="s">
        <v>472</v>
      </c>
      <c r="HE10" s="8" t="s">
        <v>473</v>
      </c>
      <c r="HF10" s="8" t="s">
        <v>474</v>
      </c>
      <c r="HG10" s="8" t="s">
        <v>475</v>
      </c>
      <c r="HH10" s="8" t="s">
        <v>476</v>
      </c>
      <c r="HI10" s="8" t="s">
        <v>477</v>
      </c>
      <c r="HJ10" s="8" t="s">
        <v>478</v>
      </c>
      <c r="HK10" s="8" t="s">
        <v>479</v>
      </c>
      <c r="HL10" s="8" t="s">
        <v>480</v>
      </c>
      <c r="HM10" s="8" t="s">
        <v>481</v>
      </c>
      <c r="HN10" s="8" t="s">
        <v>482</v>
      </c>
      <c r="HO10" s="8" t="s">
        <v>483</v>
      </c>
      <c r="HP10" s="8" t="s">
        <v>484</v>
      </c>
      <c r="HQ10" s="8" t="s">
        <v>485</v>
      </c>
      <c r="HR10" s="8" t="s">
        <v>486</v>
      </c>
      <c r="HS10" s="8" t="s">
        <v>487</v>
      </c>
      <c r="HT10" s="8" t="s">
        <v>488</v>
      </c>
      <c r="HU10" s="8" t="s">
        <v>489</v>
      </c>
      <c r="HV10" s="8" t="s">
        <v>490</v>
      </c>
      <c r="HW10" s="8" t="s">
        <v>491</v>
      </c>
      <c r="HX10" s="8" t="s">
        <v>492</v>
      </c>
      <c r="HY10" s="8" t="s">
        <v>493</v>
      </c>
      <c r="HZ10" s="8" t="s">
        <v>494</v>
      </c>
      <c r="IA10" s="8" t="s">
        <v>495</v>
      </c>
      <c r="IB10" s="8" t="s">
        <v>496</v>
      </c>
      <c r="IC10" s="8" t="s">
        <v>497</v>
      </c>
      <c r="ID10" s="8" t="s">
        <v>498</v>
      </c>
      <c r="IE10" s="8" t="s">
        <v>499</v>
      </c>
      <c r="IF10" s="8" t="s">
        <v>500</v>
      </c>
      <c r="IG10" s="8" t="s">
        <v>501</v>
      </c>
      <c r="IH10" s="8" t="s">
        <v>502</v>
      </c>
      <c r="II10" s="8" t="s">
        <v>503</v>
      </c>
      <c r="IJ10" s="8" t="s">
        <v>504</v>
      </c>
      <c r="IK10" s="8" t="s">
        <v>505</v>
      </c>
      <c r="IL10" s="8" t="s">
        <v>506</v>
      </c>
      <c r="IM10" s="8" t="s">
        <v>507</v>
      </c>
      <c r="IN10" s="8" t="s">
        <v>508</v>
      </c>
      <c r="IO10" s="8" t="s">
        <v>509</v>
      </c>
      <c r="IP10" s="8" t="s">
        <v>510</v>
      </c>
      <c r="IQ10" s="8" t="s">
        <v>511</v>
      </c>
    </row>
    <row r="11" spans="1:251">
      <c r="A11" s="10">
        <v>42036</v>
      </c>
      <c r="B11" s="9">
        <v>1503.098</v>
      </c>
      <c r="C11" s="9">
        <v>1436.68</v>
      </c>
      <c r="D11" s="9">
        <v>86.938000000000002</v>
      </c>
      <c r="E11" s="9">
        <v>80.320999999999998</v>
      </c>
      <c r="F11" s="9">
        <v>35.128</v>
      </c>
      <c r="G11" s="9">
        <v>45.192999999999998</v>
      </c>
      <c r="H11" s="9">
        <v>44.134</v>
      </c>
      <c r="I11" s="9">
        <v>36.186999999999998</v>
      </c>
      <c r="J11" s="9">
        <v>46.186999999999998</v>
      </c>
      <c r="K11" s="9">
        <v>3.43</v>
      </c>
      <c r="L11" s="9">
        <v>21.603999999999999</v>
      </c>
      <c r="M11" s="9">
        <v>23.683</v>
      </c>
      <c r="N11" s="9">
        <v>23.844999999999999</v>
      </c>
      <c r="O11" s="9">
        <v>32.792999999999999</v>
      </c>
      <c r="P11" s="9">
        <v>55.884999999999998</v>
      </c>
      <c r="Q11" s="9">
        <v>24.436</v>
      </c>
      <c r="R11" s="9">
        <v>6.617</v>
      </c>
      <c r="S11" s="9">
        <v>1349.741</v>
      </c>
      <c r="T11" s="9">
        <v>854.64</v>
      </c>
      <c r="U11" s="9">
        <v>792.93899999999996</v>
      </c>
      <c r="V11" s="9">
        <v>31.939</v>
      </c>
      <c r="W11" s="9">
        <v>29.762</v>
      </c>
      <c r="X11" s="9">
        <v>29.721</v>
      </c>
      <c r="Y11" s="9">
        <v>4.3140000000000001</v>
      </c>
      <c r="Z11" s="9">
        <v>19.552</v>
      </c>
      <c r="AA11" s="9">
        <v>680.92899999999997</v>
      </c>
      <c r="AB11" s="9">
        <v>55.316000000000003</v>
      </c>
      <c r="AC11" s="9">
        <v>33.503999999999998</v>
      </c>
      <c r="AD11" s="9">
        <v>84.89</v>
      </c>
      <c r="AE11" s="9">
        <v>189.904</v>
      </c>
      <c r="AF11" s="9">
        <v>664.73599999999999</v>
      </c>
      <c r="AG11" s="9">
        <v>495.101</v>
      </c>
      <c r="AH11" s="9">
        <v>66.418000000000006</v>
      </c>
      <c r="AI11" s="9">
        <v>2583.2719999999999</v>
      </c>
      <c r="AJ11" s="9">
        <v>2445.5819999999999</v>
      </c>
      <c r="AK11" s="9">
        <v>195.88300000000001</v>
      </c>
      <c r="AL11" s="9">
        <v>171.50299999999999</v>
      </c>
      <c r="AM11" s="9">
        <v>92.477999999999994</v>
      </c>
      <c r="AN11" s="9">
        <v>79.025000000000006</v>
      </c>
      <c r="AO11" s="9">
        <v>136.87100000000001</v>
      </c>
      <c r="AP11" s="9">
        <v>34.631999999999998</v>
      </c>
      <c r="AQ11" s="9">
        <v>144.40600000000001</v>
      </c>
      <c r="AR11" s="9">
        <v>0.73199999999999998</v>
      </c>
      <c r="AS11" s="9">
        <v>25.797999999999998</v>
      </c>
      <c r="AT11" s="9">
        <v>64.332999999999998</v>
      </c>
      <c r="AU11" s="9">
        <v>55.12</v>
      </c>
      <c r="AV11" s="9">
        <v>52.05</v>
      </c>
      <c r="AW11" s="9">
        <v>123.40300000000001</v>
      </c>
      <c r="AX11" s="9">
        <v>48.1</v>
      </c>
      <c r="AY11" s="9">
        <v>24.38</v>
      </c>
      <c r="AZ11" s="9">
        <v>2249.6990000000001</v>
      </c>
      <c r="BA11" s="9">
        <v>1873.597</v>
      </c>
      <c r="BB11" s="9">
        <v>1779.953</v>
      </c>
      <c r="BC11" s="9">
        <v>54.084000000000003</v>
      </c>
      <c r="BD11" s="9">
        <v>39.56</v>
      </c>
      <c r="BE11" s="9">
        <v>65.646000000000001</v>
      </c>
      <c r="BF11" s="9">
        <v>2.629</v>
      </c>
      <c r="BG11" s="9">
        <v>21.17</v>
      </c>
      <c r="BH11" s="9">
        <v>1486.9559999999999</v>
      </c>
      <c r="BI11" s="9">
        <v>124.804</v>
      </c>
      <c r="BJ11" s="9">
        <v>101.13</v>
      </c>
      <c r="BK11" s="9">
        <v>160.70599999999999</v>
      </c>
      <c r="BL11" s="9">
        <v>375.17700000000002</v>
      </c>
      <c r="BM11" s="9">
        <v>1498.42</v>
      </c>
      <c r="BN11" s="9">
        <v>376.10199999999998</v>
      </c>
      <c r="BO11" s="9">
        <v>137.69</v>
      </c>
      <c r="BP11" s="9">
        <v>1608.3219999999999</v>
      </c>
      <c r="BQ11" s="9">
        <v>1536.3409999999999</v>
      </c>
      <c r="BR11" s="9">
        <v>164.60300000000001</v>
      </c>
      <c r="BS11" s="9">
        <v>148.21700000000001</v>
      </c>
      <c r="BT11" s="9">
        <v>84.816000000000003</v>
      </c>
      <c r="BU11" s="9">
        <v>63.401000000000003</v>
      </c>
      <c r="BV11" s="9">
        <v>114.06699999999999</v>
      </c>
      <c r="BW11" s="9">
        <v>34.15</v>
      </c>
      <c r="BX11" s="9">
        <v>115.25</v>
      </c>
      <c r="BY11" s="9">
        <v>10.922000000000001</v>
      </c>
      <c r="BZ11" s="9">
        <v>19.861999999999998</v>
      </c>
      <c r="CA11" s="9">
        <v>44.667999999999999</v>
      </c>
      <c r="CB11" s="9">
        <v>46.841000000000001</v>
      </c>
      <c r="CC11" s="9">
        <v>56.709000000000003</v>
      </c>
      <c r="CD11" s="9">
        <v>93.028000000000006</v>
      </c>
      <c r="CE11" s="9">
        <v>55.189</v>
      </c>
      <c r="CF11" s="9">
        <v>16.385999999999999</v>
      </c>
      <c r="CG11" s="9">
        <v>1371.739</v>
      </c>
      <c r="CH11" s="9">
        <v>990.63699999999994</v>
      </c>
      <c r="CI11" s="9">
        <v>964.89200000000005</v>
      </c>
      <c r="CJ11" s="9">
        <v>15.518000000000001</v>
      </c>
      <c r="CK11" s="9">
        <v>10.227</v>
      </c>
      <c r="CL11" s="9">
        <v>13.236000000000001</v>
      </c>
      <c r="CM11" s="9">
        <v>6.7939999999999996</v>
      </c>
      <c r="CN11" s="9">
        <v>3.1949999999999998</v>
      </c>
      <c r="CO11" s="9">
        <v>802.38900000000001</v>
      </c>
      <c r="CP11" s="9">
        <v>41.369</v>
      </c>
      <c r="CQ11" s="9">
        <v>43.082999999999998</v>
      </c>
      <c r="CR11" s="9">
        <v>103.79600000000001</v>
      </c>
      <c r="CS11" s="9">
        <v>119.676</v>
      </c>
      <c r="CT11" s="9">
        <v>870.96100000000001</v>
      </c>
      <c r="CU11" s="9">
        <v>381.10199999999998</v>
      </c>
      <c r="CV11" s="9">
        <v>71.980999999999995</v>
      </c>
      <c r="CW11" s="9">
        <v>1106.106</v>
      </c>
      <c r="CX11" s="9">
        <v>1021.268</v>
      </c>
      <c r="CY11" s="9">
        <v>111.804</v>
      </c>
      <c r="CZ11" s="9">
        <v>84.885000000000005</v>
      </c>
      <c r="DA11" s="9">
        <v>33.143000000000001</v>
      </c>
      <c r="DB11" s="9">
        <v>51.741999999999997</v>
      </c>
      <c r="DC11" s="9">
        <v>46.798999999999999</v>
      </c>
      <c r="DD11" s="9">
        <v>38.085000000000001</v>
      </c>
      <c r="DE11" s="9">
        <v>37.524999999999999</v>
      </c>
      <c r="DF11" s="9">
        <v>20.873000000000001</v>
      </c>
      <c r="DG11" s="9">
        <v>22.803000000000001</v>
      </c>
      <c r="DH11" s="9">
        <v>10.301</v>
      </c>
      <c r="DI11" s="9">
        <v>43.726999999999997</v>
      </c>
      <c r="DJ11" s="9">
        <v>30.856999999999999</v>
      </c>
      <c r="DK11" s="9">
        <v>48.054000000000002</v>
      </c>
      <c r="DL11" s="9">
        <v>36.83</v>
      </c>
      <c r="DM11" s="9">
        <v>26.92</v>
      </c>
      <c r="DN11" s="9">
        <v>909.46400000000006</v>
      </c>
      <c r="DO11" s="9">
        <v>830.70699999999999</v>
      </c>
      <c r="DP11" s="9">
        <v>800.28599999999994</v>
      </c>
      <c r="DQ11" s="9">
        <v>17.34</v>
      </c>
      <c r="DR11" s="9">
        <v>13.082000000000001</v>
      </c>
      <c r="DS11" s="9">
        <v>14.33</v>
      </c>
      <c r="DT11" s="9">
        <v>9.6560000000000006</v>
      </c>
      <c r="DU11" s="9">
        <v>5.319</v>
      </c>
      <c r="DV11" s="9">
        <v>563.67499999999995</v>
      </c>
      <c r="DW11" s="9">
        <v>56.436999999999998</v>
      </c>
      <c r="DX11" s="9">
        <v>61.45</v>
      </c>
      <c r="DY11" s="9">
        <v>149.14500000000001</v>
      </c>
      <c r="DZ11" s="9">
        <v>106.35</v>
      </c>
      <c r="EA11" s="9">
        <v>724.35699999999997</v>
      </c>
      <c r="EB11" s="9">
        <v>78.757000000000005</v>
      </c>
      <c r="EC11" s="9">
        <v>84.837999999999994</v>
      </c>
      <c r="ED11" s="9">
        <v>1583.3009999999999</v>
      </c>
      <c r="EE11" s="9">
        <v>1499.973</v>
      </c>
      <c r="EF11" s="9">
        <v>117.627</v>
      </c>
      <c r="EG11" s="9">
        <v>97.826999999999998</v>
      </c>
      <c r="EH11" s="9">
        <v>29.372</v>
      </c>
      <c r="EI11" s="9">
        <v>67.927000000000007</v>
      </c>
      <c r="EJ11" s="9">
        <v>57.027000000000001</v>
      </c>
      <c r="EK11" s="9">
        <v>40.801000000000002</v>
      </c>
      <c r="EL11" s="9">
        <v>47.247999999999998</v>
      </c>
      <c r="EM11" s="9">
        <v>28.709</v>
      </c>
      <c r="EN11" s="9">
        <v>20.559000000000001</v>
      </c>
      <c r="EO11" s="9">
        <v>30.506</v>
      </c>
      <c r="EP11" s="9">
        <v>32.268999999999998</v>
      </c>
      <c r="EQ11" s="9">
        <v>35.052</v>
      </c>
      <c r="ER11" s="9">
        <v>66.159000000000006</v>
      </c>
      <c r="ES11" s="9">
        <v>31.667999999999999</v>
      </c>
      <c r="ET11" s="9">
        <v>19.798999999999999</v>
      </c>
      <c r="EU11" s="9">
        <v>1382.346</v>
      </c>
      <c r="EV11" s="9">
        <v>1191.0930000000001</v>
      </c>
      <c r="EW11" s="9">
        <v>1101.528</v>
      </c>
      <c r="EX11" s="9">
        <v>42.347000000000001</v>
      </c>
      <c r="EY11" s="9">
        <v>47.218000000000004</v>
      </c>
      <c r="EZ11" s="9">
        <v>38.423999999999999</v>
      </c>
      <c r="FA11" s="9">
        <v>37.317999999999998</v>
      </c>
      <c r="FB11" s="9">
        <v>11.282999999999999</v>
      </c>
      <c r="FC11" s="9">
        <v>980.76199999999994</v>
      </c>
      <c r="FD11" s="9">
        <v>66.379000000000005</v>
      </c>
      <c r="FE11" s="9">
        <v>54.058</v>
      </c>
      <c r="FF11" s="9">
        <v>89.894999999999996</v>
      </c>
      <c r="FG11" s="9">
        <v>203.179</v>
      </c>
      <c r="FH11" s="9">
        <v>987.91399999999999</v>
      </c>
      <c r="FI11" s="9">
        <v>191.25299999999999</v>
      </c>
      <c r="FJ11" s="9">
        <v>83.328000000000003</v>
      </c>
      <c r="FK11" s="9">
        <v>1014.817</v>
      </c>
      <c r="FL11" s="9">
        <v>931.45399999999995</v>
      </c>
      <c r="FM11" s="9">
        <v>107.06100000000001</v>
      </c>
      <c r="FN11" s="9">
        <v>93.013999999999996</v>
      </c>
      <c r="FO11" s="9">
        <v>33.999000000000002</v>
      </c>
      <c r="FP11" s="9">
        <v>59.015000000000001</v>
      </c>
      <c r="FQ11" s="9">
        <v>48.744999999999997</v>
      </c>
      <c r="FR11" s="9">
        <v>44.268999999999998</v>
      </c>
      <c r="FS11" s="9">
        <v>45.284999999999997</v>
      </c>
      <c r="FT11" s="9">
        <v>38.731999999999999</v>
      </c>
      <c r="FU11" s="9">
        <v>5.3940000000000001</v>
      </c>
      <c r="FV11" s="9">
        <v>28.748999999999999</v>
      </c>
      <c r="FW11" s="9">
        <v>38.732999999999997</v>
      </c>
      <c r="FX11" s="9">
        <v>25.532</v>
      </c>
      <c r="FY11" s="9">
        <v>62.264000000000003</v>
      </c>
      <c r="FZ11" s="9">
        <v>30.75</v>
      </c>
      <c r="GA11" s="9">
        <v>14.047000000000001</v>
      </c>
      <c r="GB11" s="9">
        <v>824.39300000000003</v>
      </c>
      <c r="GC11" s="9">
        <v>740.755</v>
      </c>
      <c r="GD11" s="9">
        <v>701.62699999999995</v>
      </c>
      <c r="GE11" s="9">
        <v>10.052</v>
      </c>
      <c r="GF11" s="9">
        <v>29.077000000000002</v>
      </c>
      <c r="GG11" s="9">
        <v>10.782</v>
      </c>
      <c r="GH11" s="9">
        <v>22.143000000000001</v>
      </c>
      <c r="GI11" s="9">
        <v>3.9079999999999999</v>
      </c>
      <c r="GJ11" s="9">
        <v>503.363</v>
      </c>
      <c r="GK11" s="9">
        <v>44.820999999999998</v>
      </c>
      <c r="GL11" s="9">
        <v>49.439</v>
      </c>
      <c r="GM11" s="9">
        <v>143.13200000000001</v>
      </c>
      <c r="GN11" s="9">
        <v>114.624</v>
      </c>
      <c r="GO11" s="9">
        <v>626.13199999999995</v>
      </c>
      <c r="GP11" s="9">
        <v>83.638000000000005</v>
      </c>
      <c r="GQ11" s="9">
        <v>83.364000000000004</v>
      </c>
      <c r="GR11" s="9">
        <v>711.64300000000003</v>
      </c>
      <c r="GS11" s="9">
        <v>663.00300000000004</v>
      </c>
      <c r="GT11" s="9">
        <v>70</v>
      </c>
      <c r="GU11" s="9">
        <v>63.252000000000002</v>
      </c>
      <c r="GV11" s="9">
        <v>30.689</v>
      </c>
      <c r="GW11" s="9">
        <v>32.563000000000002</v>
      </c>
      <c r="GX11" s="9">
        <v>46.890999999999998</v>
      </c>
      <c r="GY11" s="9">
        <v>16.361000000000001</v>
      </c>
      <c r="GZ11" s="9">
        <v>48.784999999999997</v>
      </c>
      <c r="HA11" s="9">
        <v>5.774</v>
      </c>
      <c r="HB11" s="9">
        <v>6.4690000000000003</v>
      </c>
      <c r="HC11" s="9">
        <v>15.686</v>
      </c>
      <c r="HD11" s="9">
        <v>22.707999999999998</v>
      </c>
      <c r="HE11" s="9">
        <v>24.858000000000001</v>
      </c>
      <c r="HF11" s="9">
        <v>39.75</v>
      </c>
      <c r="HG11" s="9">
        <v>23.501000000000001</v>
      </c>
      <c r="HH11" s="9">
        <v>6.7480000000000002</v>
      </c>
      <c r="HI11" s="9">
        <v>593.00300000000004</v>
      </c>
      <c r="HJ11" s="9">
        <v>507.23899999999998</v>
      </c>
      <c r="HK11" s="9">
        <v>486.03300000000002</v>
      </c>
      <c r="HL11" s="9">
        <v>7.0359999999999996</v>
      </c>
      <c r="HM11" s="9">
        <v>14.170999999999999</v>
      </c>
      <c r="HN11" s="9">
        <v>11.199</v>
      </c>
      <c r="HO11" s="9">
        <v>5.2439999999999998</v>
      </c>
      <c r="HP11" s="9">
        <v>3.379</v>
      </c>
      <c r="HQ11" s="9">
        <v>391.03399999999999</v>
      </c>
      <c r="HR11" s="9">
        <v>19.702000000000002</v>
      </c>
      <c r="HS11" s="9">
        <v>25.529</v>
      </c>
      <c r="HT11" s="9">
        <v>70.972999999999999</v>
      </c>
      <c r="HU11" s="9">
        <v>51.606999999999999</v>
      </c>
      <c r="HV11" s="9">
        <v>455.63200000000001</v>
      </c>
      <c r="HW11" s="9">
        <v>85.763999999999996</v>
      </c>
      <c r="HX11" s="9">
        <v>48.639000000000003</v>
      </c>
      <c r="HY11" s="9">
        <v>1057.9639999999999</v>
      </c>
      <c r="HZ11" s="9">
        <v>944.30399999999997</v>
      </c>
      <c r="IA11" s="9">
        <v>112.262</v>
      </c>
      <c r="IB11" s="9">
        <v>91.513000000000005</v>
      </c>
      <c r="IC11" s="9">
        <v>32.988999999999997</v>
      </c>
      <c r="ID11" s="9">
        <v>58.524000000000001</v>
      </c>
      <c r="IE11" s="9">
        <v>54.201999999999998</v>
      </c>
      <c r="IF11" s="9">
        <v>37.311</v>
      </c>
      <c r="IG11" s="9">
        <v>51.298999999999999</v>
      </c>
      <c r="IH11" s="9">
        <v>27.108000000000001</v>
      </c>
      <c r="II11" s="9">
        <v>2.101</v>
      </c>
      <c r="IJ11" s="9">
        <v>17.329000000000001</v>
      </c>
      <c r="IK11" s="9">
        <v>43.46</v>
      </c>
      <c r="IL11" s="9">
        <v>30.724</v>
      </c>
      <c r="IM11" s="9">
        <v>49.731000000000002</v>
      </c>
      <c r="IN11" s="9">
        <v>41.783000000000001</v>
      </c>
      <c r="IO11" s="9">
        <v>20.748999999999999</v>
      </c>
      <c r="IP11" s="9">
        <v>832.04300000000001</v>
      </c>
      <c r="IQ11" s="9">
        <v>695.29600000000005</v>
      </c>
    </row>
    <row r="12" spans="1:251">
      <c r="A12" s="10">
        <v>42401</v>
      </c>
      <c r="B12" s="9">
        <v>1529.5039999999999</v>
      </c>
      <c r="C12" s="9">
        <v>1468.097</v>
      </c>
      <c r="D12" s="9">
        <v>97.765000000000001</v>
      </c>
      <c r="E12" s="9">
        <v>91.87</v>
      </c>
      <c r="F12" s="9">
        <v>34.889000000000003</v>
      </c>
      <c r="G12" s="9">
        <v>56.777000000000001</v>
      </c>
      <c r="H12" s="9">
        <v>47.408999999999999</v>
      </c>
      <c r="I12" s="9">
        <v>44.460999999999999</v>
      </c>
      <c r="J12" s="9">
        <v>48.46</v>
      </c>
      <c r="K12" s="9">
        <v>5.5510000000000002</v>
      </c>
      <c r="L12" s="9">
        <v>30.838999999999999</v>
      </c>
      <c r="M12" s="9">
        <v>30.832999999999998</v>
      </c>
      <c r="N12" s="9">
        <v>19.859000000000002</v>
      </c>
      <c r="O12" s="9">
        <v>41.179000000000002</v>
      </c>
      <c r="P12" s="9">
        <v>67.23</v>
      </c>
      <c r="Q12" s="9">
        <v>24.64</v>
      </c>
      <c r="R12" s="9">
        <v>5.8949999999999996</v>
      </c>
      <c r="S12" s="9">
        <v>1370.3320000000001</v>
      </c>
      <c r="T12" s="9">
        <v>858.06899999999996</v>
      </c>
      <c r="U12" s="9">
        <v>792.33600000000001</v>
      </c>
      <c r="V12" s="9">
        <v>38.805999999999997</v>
      </c>
      <c r="W12" s="9">
        <v>26.927</v>
      </c>
      <c r="X12" s="9">
        <v>36.363999999999997</v>
      </c>
      <c r="Y12" s="9">
        <v>6.1779999999999999</v>
      </c>
      <c r="Z12" s="9">
        <v>16.846</v>
      </c>
      <c r="AA12" s="9">
        <v>703.00099999999998</v>
      </c>
      <c r="AB12" s="9">
        <v>45.551000000000002</v>
      </c>
      <c r="AC12" s="9">
        <v>27.942</v>
      </c>
      <c r="AD12" s="9">
        <v>81.575000000000003</v>
      </c>
      <c r="AE12" s="9">
        <v>184.32400000000001</v>
      </c>
      <c r="AF12" s="9">
        <v>673.745</v>
      </c>
      <c r="AG12" s="9">
        <v>512.26300000000003</v>
      </c>
      <c r="AH12" s="9">
        <v>61.406999999999996</v>
      </c>
      <c r="AI12" s="9">
        <v>2617.3150000000001</v>
      </c>
      <c r="AJ12" s="9">
        <v>2493.3359999999998</v>
      </c>
      <c r="AK12" s="9">
        <v>223.321</v>
      </c>
      <c r="AL12" s="9">
        <v>196.578</v>
      </c>
      <c r="AM12" s="9">
        <v>112.822</v>
      </c>
      <c r="AN12" s="9">
        <v>83.754999999999995</v>
      </c>
      <c r="AO12" s="9">
        <v>156.59700000000001</v>
      </c>
      <c r="AP12" s="9">
        <v>39.981000000000002</v>
      </c>
      <c r="AQ12" s="9">
        <v>164.124</v>
      </c>
      <c r="AR12" s="9">
        <v>1.157</v>
      </c>
      <c r="AS12" s="9">
        <v>27.600999999999999</v>
      </c>
      <c r="AT12" s="9">
        <v>65.355999999999995</v>
      </c>
      <c r="AU12" s="9">
        <v>61.058999999999997</v>
      </c>
      <c r="AV12" s="9">
        <v>70.162999999999997</v>
      </c>
      <c r="AW12" s="9">
        <v>142.161</v>
      </c>
      <c r="AX12" s="9">
        <v>54.417000000000002</v>
      </c>
      <c r="AY12" s="9">
        <v>26.742999999999999</v>
      </c>
      <c r="AZ12" s="9">
        <v>2270.0149999999999</v>
      </c>
      <c r="BA12" s="9">
        <v>1879.537</v>
      </c>
      <c r="BB12" s="9">
        <v>1798.904</v>
      </c>
      <c r="BC12" s="9">
        <v>55.128999999999998</v>
      </c>
      <c r="BD12" s="9">
        <v>25.504000000000001</v>
      </c>
      <c r="BE12" s="9">
        <v>65.733000000000004</v>
      </c>
      <c r="BF12" s="9">
        <v>3.153</v>
      </c>
      <c r="BG12" s="9">
        <v>11.157999999999999</v>
      </c>
      <c r="BH12" s="9">
        <v>1484.394</v>
      </c>
      <c r="BI12" s="9">
        <v>117.608</v>
      </c>
      <c r="BJ12" s="9">
        <v>88.754000000000005</v>
      </c>
      <c r="BK12" s="9">
        <v>188.78</v>
      </c>
      <c r="BL12" s="9">
        <v>364.91300000000001</v>
      </c>
      <c r="BM12" s="9">
        <v>1514.624</v>
      </c>
      <c r="BN12" s="9">
        <v>390.47800000000001</v>
      </c>
      <c r="BO12" s="9">
        <v>123.979</v>
      </c>
      <c r="BP12" s="9">
        <v>1637.4739999999999</v>
      </c>
      <c r="BQ12" s="9">
        <v>1564.6420000000001</v>
      </c>
      <c r="BR12" s="9">
        <v>151.733</v>
      </c>
      <c r="BS12" s="9">
        <v>143.066</v>
      </c>
      <c r="BT12" s="9">
        <v>83.465999999999994</v>
      </c>
      <c r="BU12" s="9">
        <v>59.6</v>
      </c>
      <c r="BV12" s="9">
        <v>104.024</v>
      </c>
      <c r="BW12" s="9">
        <v>39.040999999999997</v>
      </c>
      <c r="BX12" s="9">
        <v>101.024</v>
      </c>
      <c r="BY12" s="9">
        <v>11.77</v>
      </c>
      <c r="BZ12" s="9">
        <v>28.285</v>
      </c>
      <c r="CA12" s="9">
        <v>49.94</v>
      </c>
      <c r="CB12" s="9">
        <v>37.427999999999997</v>
      </c>
      <c r="CC12" s="9">
        <v>55.698999999999998</v>
      </c>
      <c r="CD12" s="9">
        <v>85.915000000000006</v>
      </c>
      <c r="CE12" s="9">
        <v>57.151000000000003</v>
      </c>
      <c r="CF12" s="9">
        <v>8.6669999999999998</v>
      </c>
      <c r="CG12" s="9">
        <v>1412.9090000000001</v>
      </c>
      <c r="CH12" s="9">
        <v>1002.8</v>
      </c>
      <c r="CI12" s="9">
        <v>966.76</v>
      </c>
      <c r="CJ12" s="9">
        <v>20.149000000000001</v>
      </c>
      <c r="CK12" s="9">
        <v>15.891999999999999</v>
      </c>
      <c r="CL12" s="9">
        <v>16.687999999999999</v>
      </c>
      <c r="CM12" s="9">
        <v>11.292999999999999</v>
      </c>
      <c r="CN12" s="9">
        <v>5.0880000000000001</v>
      </c>
      <c r="CO12" s="9">
        <v>813.81700000000001</v>
      </c>
      <c r="CP12" s="9">
        <v>40.438000000000002</v>
      </c>
      <c r="CQ12" s="9">
        <v>37.334000000000003</v>
      </c>
      <c r="CR12" s="9">
        <v>111.21</v>
      </c>
      <c r="CS12" s="9">
        <v>125.35299999999999</v>
      </c>
      <c r="CT12" s="9">
        <v>877.447</v>
      </c>
      <c r="CU12" s="9">
        <v>410.10899999999998</v>
      </c>
      <c r="CV12" s="9">
        <v>72.831999999999994</v>
      </c>
      <c r="CW12" s="9">
        <v>1134.856</v>
      </c>
      <c r="CX12" s="9">
        <v>1051.2170000000001</v>
      </c>
      <c r="CY12" s="9">
        <v>111.081</v>
      </c>
      <c r="CZ12" s="9">
        <v>87.486999999999995</v>
      </c>
      <c r="DA12" s="9">
        <v>44.430999999999997</v>
      </c>
      <c r="DB12" s="9">
        <v>43.055999999999997</v>
      </c>
      <c r="DC12" s="9">
        <v>54.334000000000003</v>
      </c>
      <c r="DD12" s="9">
        <v>33.154000000000003</v>
      </c>
      <c r="DE12" s="9">
        <v>48.244999999999997</v>
      </c>
      <c r="DF12" s="9">
        <v>17.082999999999998</v>
      </c>
      <c r="DG12" s="9">
        <v>18.260000000000002</v>
      </c>
      <c r="DH12" s="9">
        <v>14.976000000000001</v>
      </c>
      <c r="DI12" s="9">
        <v>45.112000000000002</v>
      </c>
      <c r="DJ12" s="9">
        <v>27.4</v>
      </c>
      <c r="DK12" s="9">
        <v>51.173999999999999</v>
      </c>
      <c r="DL12" s="9">
        <v>36.313000000000002</v>
      </c>
      <c r="DM12" s="9">
        <v>23.594000000000001</v>
      </c>
      <c r="DN12" s="9">
        <v>940.13499999999999</v>
      </c>
      <c r="DO12" s="9">
        <v>848.77</v>
      </c>
      <c r="DP12" s="9">
        <v>817.303</v>
      </c>
      <c r="DQ12" s="9">
        <v>16.738</v>
      </c>
      <c r="DR12" s="9">
        <v>14.728999999999999</v>
      </c>
      <c r="DS12" s="9">
        <v>11.452999999999999</v>
      </c>
      <c r="DT12" s="9">
        <v>11.428000000000001</v>
      </c>
      <c r="DU12" s="9">
        <v>5.5270000000000001</v>
      </c>
      <c r="DV12" s="9">
        <v>587.81799999999998</v>
      </c>
      <c r="DW12" s="9">
        <v>63.029000000000003</v>
      </c>
      <c r="DX12" s="9">
        <v>67.674999999999997</v>
      </c>
      <c r="DY12" s="9">
        <v>130.24799999999999</v>
      </c>
      <c r="DZ12" s="9">
        <v>101.497</v>
      </c>
      <c r="EA12" s="9">
        <v>747.27300000000002</v>
      </c>
      <c r="EB12" s="9">
        <v>91.366</v>
      </c>
      <c r="EC12" s="9">
        <v>83.638999999999996</v>
      </c>
      <c r="ED12" s="9">
        <v>1666.825</v>
      </c>
      <c r="EE12" s="9">
        <v>1569.308</v>
      </c>
      <c r="EF12" s="9">
        <v>120.47</v>
      </c>
      <c r="EG12" s="9">
        <v>109.851</v>
      </c>
      <c r="EH12" s="9">
        <v>30.233000000000001</v>
      </c>
      <c r="EI12" s="9">
        <v>79.617999999999995</v>
      </c>
      <c r="EJ12" s="9">
        <v>65.941999999999993</v>
      </c>
      <c r="EK12" s="9">
        <v>43.908999999999999</v>
      </c>
      <c r="EL12" s="9">
        <v>54.206000000000003</v>
      </c>
      <c r="EM12" s="9">
        <v>30.582999999999998</v>
      </c>
      <c r="EN12" s="9">
        <v>23.428000000000001</v>
      </c>
      <c r="EO12" s="9">
        <v>31.422999999999998</v>
      </c>
      <c r="EP12" s="9">
        <v>35.106000000000002</v>
      </c>
      <c r="EQ12" s="9">
        <v>43.320999999999998</v>
      </c>
      <c r="ER12" s="9">
        <v>64.061000000000007</v>
      </c>
      <c r="ES12" s="9">
        <v>45.79</v>
      </c>
      <c r="ET12" s="9">
        <v>10.619</v>
      </c>
      <c r="EU12" s="9">
        <v>1448.8389999999999</v>
      </c>
      <c r="EV12" s="9">
        <v>1262.086</v>
      </c>
      <c r="EW12" s="9">
        <v>1171.636</v>
      </c>
      <c r="EX12" s="9">
        <v>40.213000000000001</v>
      </c>
      <c r="EY12" s="9">
        <v>50.237000000000002</v>
      </c>
      <c r="EZ12" s="9">
        <v>30.401</v>
      </c>
      <c r="FA12" s="9">
        <v>41.301000000000002</v>
      </c>
      <c r="FB12" s="9">
        <v>17.114999999999998</v>
      </c>
      <c r="FC12" s="9">
        <v>1033.7170000000001</v>
      </c>
      <c r="FD12" s="9">
        <v>67.290999999999997</v>
      </c>
      <c r="FE12" s="9">
        <v>65.183999999999997</v>
      </c>
      <c r="FF12" s="9">
        <v>95.894000000000005</v>
      </c>
      <c r="FG12" s="9">
        <v>209.39699999999999</v>
      </c>
      <c r="FH12" s="9">
        <v>1052.6890000000001</v>
      </c>
      <c r="FI12" s="9">
        <v>186.75299999999999</v>
      </c>
      <c r="FJ12" s="9">
        <v>97.516000000000005</v>
      </c>
      <c r="FK12" s="9">
        <v>1043.3599999999999</v>
      </c>
      <c r="FL12" s="9">
        <v>963.36099999999999</v>
      </c>
      <c r="FM12" s="9">
        <v>104.36</v>
      </c>
      <c r="FN12" s="9">
        <v>95.896000000000001</v>
      </c>
      <c r="FO12" s="9">
        <v>34.585000000000001</v>
      </c>
      <c r="FP12" s="9">
        <v>61.311</v>
      </c>
      <c r="FQ12" s="9">
        <v>48.323999999999998</v>
      </c>
      <c r="FR12" s="9">
        <v>47.572000000000003</v>
      </c>
      <c r="FS12" s="9">
        <v>50.039000000000001</v>
      </c>
      <c r="FT12" s="9">
        <v>38.631999999999998</v>
      </c>
      <c r="FU12" s="9">
        <v>3.0379999999999998</v>
      </c>
      <c r="FV12" s="9">
        <v>24.597000000000001</v>
      </c>
      <c r="FW12" s="9">
        <v>43.963999999999999</v>
      </c>
      <c r="FX12" s="9">
        <v>27.334</v>
      </c>
      <c r="FY12" s="9">
        <v>62.939</v>
      </c>
      <c r="FZ12" s="9">
        <v>32.957000000000001</v>
      </c>
      <c r="GA12" s="9">
        <v>8.4640000000000004</v>
      </c>
      <c r="GB12" s="9">
        <v>859.00099999999998</v>
      </c>
      <c r="GC12" s="9">
        <v>779.02800000000002</v>
      </c>
      <c r="GD12" s="9">
        <v>742.87900000000002</v>
      </c>
      <c r="GE12" s="9">
        <v>15.98</v>
      </c>
      <c r="GF12" s="9">
        <v>20.170000000000002</v>
      </c>
      <c r="GG12" s="9">
        <v>11.288</v>
      </c>
      <c r="GH12" s="9">
        <v>19.388000000000002</v>
      </c>
      <c r="GI12" s="9">
        <v>2.5409999999999999</v>
      </c>
      <c r="GJ12" s="9">
        <v>527.505</v>
      </c>
      <c r="GK12" s="9">
        <v>57.5</v>
      </c>
      <c r="GL12" s="9">
        <v>53.219000000000001</v>
      </c>
      <c r="GM12" s="9">
        <v>140.804</v>
      </c>
      <c r="GN12" s="9">
        <v>114.315</v>
      </c>
      <c r="GO12" s="9">
        <v>664.71299999999997</v>
      </c>
      <c r="GP12" s="9">
        <v>79.972999999999999</v>
      </c>
      <c r="GQ12" s="9">
        <v>79.998999999999995</v>
      </c>
      <c r="GR12" s="9">
        <v>686.53300000000002</v>
      </c>
      <c r="GS12" s="9">
        <v>640.31200000000001</v>
      </c>
      <c r="GT12" s="9">
        <v>61.34</v>
      </c>
      <c r="GU12" s="9">
        <v>56.783000000000001</v>
      </c>
      <c r="GV12" s="9">
        <v>24.995000000000001</v>
      </c>
      <c r="GW12" s="9">
        <v>31.789000000000001</v>
      </c>
      <c r="GX12" s="9">
        <v>38.067999999999998</v>
      </c>
      <c r="GY12" s="9">
        <v>18.715</v>
      </c>
      <c r="GZ12" s="9">
        <v>39.802999999999997</v>
      </c>
      <c r="HA12" s="9">
        <v>7.181</v>
      </c>
      <c r="HB12" s="9">
        <v>6.8689999999999998</v>
      </c>
      <c r="HC12" s="9">
        <v>19.798999999999999</v>
      </c>
      <c r="HD12" s="9">
        <v>19.010000000000002</v>
      </c>
      <c r="HE12" s="9">
        <v>17.974</v>
      </c>
      <c r="HF12" s="9">
        <v>34.337000000000003</v>
      </c>
      <c r="HG12" s="9">
        <v>22.446000000000002</v>
      </c>
      <c r="HH12" s="9">
        <v>4.5570000000000004</v>
      </c>
      <c r="HI12" s="9">
        <v>578.971</v>
      </c>
      <c r="HJ12" s="9">
        <v>502.10599999999999</v>
      </c>
      <c r="HK12" s="9">
        <v>485.12299999999999</v>
      </c>
      <c r="HL12" s="9">
        <v>4.54</v>
      </c>
      <c r="HM12" s="9">
        <v>12.442</v>
      </c>
      <c r="HN12" s="9">
        <v>7.9690000000000003</v>
      </c>
      <c r="HO12" s="9">
        <v>3.7469999999999999</v>
      </c>
      <c r="HP12" s="9">
        <v>4.1360000000000001</v>
      </c>
      <c r="HQ12" s="9">
        <v>388.88499999999999</v>
      </c>
      <c r="HR12" s="9">
        <v>19.440000000000001</v>
      </c>
      <c r="HS12" s="9">
        <v>23.07</v>
      </c>
      <c r="HT12" s="9">
        <v>70.710999999999999</v>
      </c>
      <c r="HU12" s="9">
        <v>45.012</v>
      </c>
      <c r="HV12" s="9">
        <v>457.09399999999999</v>
      </c>
      <c r="HW12" s="9">
        <v>76.866</v>
      </c>
      <c r="HX12" s="9">
        <v>46.220999999999997</v>
      </c>
      <c r="HY12" s="9">
        <v>1016.248</v>
      </c>
      <c r="HZ12" s="9">
        <v>921.279</v>
      </c>
      <c r="IA12" s="9">
        <v>79.69</v>
      </c>
      <c r="IB12" s="9">
        <v>68.960999999999999</v>
      </c>
      <c r="IC12" s="9">
        <v>28.86</v>
      </c>
      <c r="ID12" s="9">
        <v>40.100999999999999</v>
      </c>
      <c r="IE12" s="9">
        <v>43.125999999999998</v>
      </c>
      <c r="IF12" s="9">
        <v>25.835000000000001</v>
      </c>
      <c r="IG12" s="9">
        <v>40.093000000000004</v>
      </c>
      <c r="IH12" s="9">
        <v>20.984000000000002</v>
      </c>
      <c r="II12" s="9">
        <v>0</v>
      </c>
      <c r="IJ12" s="9">
        <v>14.81</v>
      </c>
      <c r="IK12" s="9">
        <v>27.312000000000001</v>
      </c>
      <c r="IL12" s="9">
        <v>26.838999999999999</v>
      </c>
      <c r="IM12" s="9">
        <v>35.869</v>
      </c>
      <c r="IN12" s="9">
        <v>33.091999999999999</v>
      </c>
      <c r="IO12" s="9">
        <v>10.728999999999999</v>
      </c>
      <c r="IP12" s="9">
        <v>841.58900000000006</v>
      </c>
      <c r="IQ12" s="9">
        <v>696.27800000000002</v>
      </c>
    </row>
    <row r="13" spans="1:251">
      <c r="A13" s="10">
        <v>42767</v>
      </c>
      <c r="B13" s="9">
        <v>1516.3219999999999</v>
      </c>
      <c r="C13" s="9">
        <v>1441.423</v>
      </c>
      <c r="D13" s="9">
        <v>88.171999999999997</v>
      </c>
      <c r="E13" s="9">
        <v>79.641000000000005</v>
      </c>
      <c r="F13" s="9">
        <v>32.070999999999998</v>
      </c>
      <c r="G13" s="9">
        <v>47.57</v>
      </c>
      <c r="H13" s="9">
        <v>43.887</v>
      </c>
      <c r="I13" s="9">
        <v>35.753999999999998</v>
      </c>
      <c r="J13" s="9">
        <v>43.088999999999999</v>
      </c>
      <c r="K13" s="9">
        <v>3.5590000000000002</v>
      </c>
      <c r="L13" s="9">
        <v>23.687000000000001</v>
      </c>
      <c r="M13" s="9">
        <v>28.478999999999999</v>
      </c>
      <c r="N13" s="9">
        <v>15.845000000000001</v>
      </c>
      <c r="O13" s="9">
        <v>35.317</v>
      </c>
      <c r="P13" s="9">
        <v>56.612000000000002</v>
      </c>
      <c r="Q13" s="9">
        <v>23.029</v>
      </c>
      <c r="R13" s="9">
        <v>8.5310000000000006</v>
      </c>
      <c r="S13" s="9">
        <v>1353.251</v>
      </c>
      <c r="T13" s="9">
        <v>853.99099999999999</v>
      </c>
      <c r="U13" s="9">
        <v>807.45699999999999</v>
      </c>
      <c r="V13" s="9">
        <v>27.564</v>
      </c>
      <c r="W13" s="9">
        <v>18.969000000000001</v>
      </c>
      <c r="X13" s="9">
        <v>26.309000000000001</v>
      </c>
      <c r="Y13" s="9">
        <v>4.2249999999999996</v>
      </c>
      <c r="Z13" s="9">
        <v>10.521000000000001</v>
      </c>
      <c r="AA13" s="9">
        <v>697.11</v>
      </c>
      <c r="AB13" s="9">
        <v>48.42</v>
      </c>
      <c r="AC13" s="9">
        <v>34.637</v>
      </c>
      <c r="AD13" s="9">
        <v>73.823999999999998</v>
      </c>
      <c r="AE13" s="9">
        <v>164.89599999999999</v>
      </c>
      <c r="AF13" s="9">
        <v>689.09500000000003</v>
      </c>
      <c r="AG13" s="9">
        <v>499.26</v>
      </c>
      <c r="AH13" s="9">
        <v>74.900000000000006</v>
      </c>
      <c r="AI13" s="9">
        <v>2788.3380000000002</v>
      </c>
      <c r="AJ13" s="9">
        <v>2635.3429999999998</v>
      </c>
      <c r="AK13" s="9">
        <v>196.78</v>
      </c>
      <c r="AL13" s="9">
        <v>182.77799999999999</v>
      </c>
      <c r="AM13" s="9">
        <v>98.007000000000005</v>
      </c>
      <c r="AN13" s="9">
        <v>84.771000000000001</v>
      </c>
      <c r="AO13" s="9">
        <v>157.68600000000001</v>
      </c>
      <c r="AP13" s="9">
        <v>25.091999999999999</v>
      </c>
      <c r="AQ13" s="9">
        <v>160.642</v>
      </c>
      <c r="AR13" s="9">
        <v>1.7549999999999999</v>
      </c>
      <c r="AS13" s="9">
        <v>18.593</v>
      </c>
      <c r="AT13" s="9">
        <v>67.856999999999999</v>
      </c>
      <c r="AU13" s="9">
        <v>54.283999999999999</v>
      </c>
      <c r="AV13" s="9">
        <v>60.637</v>
      </c>
      <c r="AW13" s="9">
        <v>134.08199999999999</v>
      </c>
      <c r="AX13" s="9">
        <v>48.697000000000003</v>
      </c>
      <c r="AY13" s="9">
        <v>14.002000000000001</v>
      </c>
      <c r="AZ13" s="9">
        <v>2438.5630000000001</v>
      </c>
      <c r="BA13" s="9">
        <v>2046.7629999999999</v>
      </c>
      <c r="BB13" s="9">
        <v>1955.931</v>
      </c>
      <c r="BC13" s="9">
        <v>62.2</v>
      </c>
      <c r="BD13" s="9">
        <v>28.632000000000001</v>
      </c>
      <c r="BE13" s="9">
        <v>74.661000000000001</v>
      </c>
      <c r="BF13" s="9">
        <v>3.1619999999999999</v>
      </c>
      <c r="BG13" s="9">
        <v>12.124000000000001</v>
      </c>
      <c r="BH13" s="9">
        <v>1650.4179999999999</v>
      </c>
      <c r="BI13" s="9">
        <v>119.182</v>
      </c>
      <c r="BJ13" s="9">
        <v>99.721000000000004</v>
      </c>
      <c r="BK13" s="9">
        <v>177.441</v>
      </c>
      <c r="BL13" s="9">
        <v>372.52699999999999</v>
      </c>
      <c r="BM13" s="9">
        <v>1674.2360000000001</v>
      </c>
      <c r="BN13" s="9">
        <v>391.8</v>
      </c>
      <c r="BO13" s="9">
        <v>152.995</v>
      </c>
      <c r="BP13" s="9">
        <v>1602.0060000000001</v>
      </c>
      <c r="BQ13" s="9">
        <v>1517.82</v>
      </c>
      <c r="BR13" s="9">
        <v>152.30199999999999</v>
      </c>
      <c r="BS13" s="9">
        <v>145.27500000000001</v>
      </c>
      <c r="BT13" s="9">
        <v>79.281000000000006</v>
      </c>
      <c r="BU13" s="9">
        <v>65.994</v>
      </c>
      <c r="BV13" s="9">
        <v>112.706</v>
      </c>
      <c r="BW13" s="9">
        <v>32.567999999999998</v>
      </c>
      <c r="BX13" s="9">
        <v>109.35299999999999</v>
      </c>
      <c r="BY13" s="9">
        <v>9.0370000000000008</v>
      </c>
      <c r="BZ13" s="9">
        <v>23.545999999999999</v>
      </c>
      <c r="CA13" s="9">
        <v>50.414000000000001</v>
      </c>
      <c r="CB13" s="9">
        <v>41.228999999999999</v>
      </c>
      <c r="CC13" s="9">
        <v>53.631</v>
      </c>
      <c r="CD13" s="9">
        <v>87.072000000000003</v>
      </c>
      <c r="CE13" s="9">
        <v>58.203000000000003</v>
      </c>
      <c r="CF13" s="9">
        <v>7.0279999999999996</v>
      </c>
      <c r="CG13" s="9">
        <v>1365.5170000000001</v>
      </c>
      <c r="CH13" s="9">
        <v>970.072</v>
      </c>
      <c r="CI13" s="9">
        <v>941.83299999999997</v>
      </c>
      <c r="CJ13" s="9">
        <v>16.896000000000001</v>
      </c>
      <c r="CK13" s="9">
        <v>11.343</v>
      </c>
      <c r="CL13" s="9">
        <v>16.513999999999999</v>
      </c>
      <c r="CM13" s="9">
        <v>5.8739999999999997</v>
      </c>
      <c r="CN13" s="9">
        <v>4.3860000000000001</v>
      </c>
      <c r="CO13" s="9">
        <v>792.56500000000005</v>
      </c>
      <c r="CP13" s="9">
        <v>25.007000000000001</v>
      </c>
      <c r="CQ13" s="9">
        <v>27.568999999999999</v>
      </c>
      <c r="CR13" s="9">
        <v>124.931</v>
      </c>
      <c r="CS13" s="9">
        <v>108.816</v>
      </c>
      <c r="CT13" s="9">
        <v>861.25599999999997</v>
      </c>
      <c r="CU13" s="9">
        <v>395.44600000000003</v>
      </c>
      <c r="CV13" s="9">
        <v>84.186000000000007</v>
      </c>
      <c r="CW13" s="9">
        <v>1158.1199999999999</v>
      </c>
      <c r="CX13" s="9">
        <v>1060.7059999999999</v>
      </c>
      <c r="CY13" s="9">
        <v>106.624</v>
      </c>
      <c r="CZ13" s="9">
        <v>98.367999999999995</v>
      </c>
      <c r="DA13" s="9">
        <v>54.058999999999997</v>
      </c>
      <c r="DB13" s="9">
        <v>44.308999999999997</v>
      </c>
      <c r="DC13" s="9">
        <v>63.052999999999997</v>
      </c>
      <c r="DD13" s="9">
        <v>35.314999999999998</v>
      </c>
      <c r="DE13" s="9">
        <v>49.624000000000002</v>
      </c>
      <c r="DF13" s="9">
        <v>21.286999999999999</v>
      </c>
      <c r="DG13" s="9">
        <v>22.32</v>
      </c>
      <c r="DH13" s="9">
        <v>19.138999999999999</v>
      </c>
      <c r="DI13" s="9">
        <v>48.189</v>
      </c>
      <c r="DJ13" s="9">
        <v>31.04</v>
      </c>
      <c r="DK13" s="9">
        <v>62.597999999999999</v>
      </c>
      <c r="DL13" s="9">
        <v>35.770000000000003</v>
      </c>
      <c r="DM13" s="9">
        <v>8.2560000000000002</v>
      </c>
      <c r="DN13" s="9">
        <v>954.08199999999999</v>
      </c>
      <c r="DO13" s="9">
        <v>859.67499999999995</v>
      </c>
      <c r="DP13" s="9">
        <v>834.44500000000005</v>
      </c>
      <c r="DQ13" s="9">
        <v>14.561999999999999</v>
      </c>
      <c r="DR13" s="9">
        <v>10.667999999999999</v>
      </c>
      <c r="DS13" s="9">
        <v>10.372</v>
      </c>
      <c r="DT13" s="9">
        <v>8.0389999999999997</v>
      </c>
      <c r="DU13" s="9">
        <v>5.008</v>
      </c>
      <c r="DV13" s="9">
        <v>602.72199999999998</v>
      </c>
      <c r="DW13" s="9">
        <v>64.341999999999999</v>
      </c>
      <c r="DX13" s="9">
        <v>56.923999999999999</v>
      </c>
      <c r="DY13" s="9">
        <v>135.68700000000001</v>
      </c>
      <c r="DZ13" s="9">
        <v>115.512</v>
      </c>
      <c r="EA13" s="9">
        <v>744.16300000000001</v>
      </c>
      <c r="EB13" s="9">
        <v>94.406999999999996</v>
      </c>
      <c r="EC13" s="9">
        <v>97.415000000000006</v>
      </c>
      <c r="ED13" s="9">
        <v>1629.471</v>
      </c>
      <c r="EE13" s="9">
        <v>1532.2560000000001</v>
      </c>
      <c r="EF13" s="9">
        <v>110.714</v>
      </c>
      <c r="EG13" s="9">
        <v>101.45699999999999</v>
      </c>
      <c r="EH13" s="9">
        <v>30.260999999999999</v>
      </c>
      <c r="EI13" s="9">
        <v>71.195999999999998</v>
      </c>
      <c r="EJ13" s="9">
        <v>67.236999999999995</v>
      </c>
      <c r="EK13" s="9">
        <v>34.22</v>
      </c>
      <c r="EL13" s="9">
        <v>59.508000000000003</v>
      </c>
      <c r="EM13" s="9">
        <v>24.152999999999999</v>
      </c>
      <c r="EN13" s="9">
        <v>16.135999999999999</v>
      </c>
      <c r="EO13" s="9">
        <v>26.808</v>
      </c>
      <c r="EP13" s="9">
        <v>37.994</v>
      </c>
      <c r="EQ13" s="9">
        <v>36.655999999999999</v>
      </c>
      <c r="ER13" s="9">
        <v>67.846999999999994</v>
      </c>
      <c r="ES13" s="9">
        <v>33.61</v>
      </c>
      <c r="ET13" s="9">
        <v>9.2569999999999997</v>
      </c>
      <c r="EU13" s="9">
        <v>1421.5409999999999</v>
      </c>
      <c r="EV13" s="9">
        <v>1251.8989999999999</v>
      </c>
      <c r="EW13" s="9">
        <v>1170.595</v>
      </c>
      <c r="EX13" s="9">
        <v>44.662999999999997</v>
      </c>
      <c r="EY13" s="9">
        <v>36.640999999999998</v>
      </c>
      <c r="EZ13" s="9">
        <v>29.225000000000001</v>
      </c>
      <c r="FA13" s="9">
        <v>30.587</v>
      </c>
      <c r="FB13" s="9">
        <v>19.638000000000002</v>
      </c>
      <c r="FC13" s="9">
        <v>1041.751</v>
      </c>
      <c r="FD13" s="9">
        <v>61.271000000000001</v>
      </c>
      <c r="FE13" s="9">
        <v>63.680999999999997</v>
      </c>
      <c r="FF13" s="9">
        <v>85.195999999999998</v>
      </c>
      <c r="FG13" s="9">
        <v>188.69499999999999</v>
      </c>
      <c r="FH13" s="9">
        <v>1063.203</v>
      </c>
      <c r="FI13" s="9">
        <v>169.643</v>
      </c>
      <c r="FJ13" s="9">
        <v>97.215999999999994</v>
      </c>
      <c r="FK13" s="9">
        <v>982.76099999999997</v>
      </c>
      <c r="FL13" s="9">
        <v>901.50300000000004</v>
      </c>
      <c r="FM13" s="9">
        <v>88.122</v>
      </c>
      <c r="FN13" s="9">
        <v>79.641999999999996</v>
      </c>
      <c r="FO13" s="9">
        <v>31.635000000000002</v>
      </c>
      <c r="FP13" s="9">
        <v>48.006999999999998</v>
      </c>
      <c r="FQ13" s="9">
        <v>37.174999999999997</v>
      </c>
      <c r="FR13" s="9">
        <v>42.466999999999999</v>
      </c>
      <c r="FS13" s="9">
        <v>37.029000000000003</v>
      </c>
      <c r="FT13" s="9">
        <v>37.658000000000001</v>
      </c>
      <c r="FU13" s="9">
        <v>2.5910000000000002</v>
      </c>
      <c r="FV13" s="9">
        <v>23.071999999999999</v>
      </c>
      <c r="FW13" s="9">
        <v>30.251000000000001</v>
      </c>
      <c r="FX13" s="9">
        <v>26.318000000000001</v>
      </c>
      <c r="FY13" s="9">
        <v>53.018000000000001</v>
      </c>
      <c r="FZ13" s="9">
        <v>26.623999999999999</v>
      </c>
      <c r="GA13" s="9">
        <v>8.48</v>
      </c>
      <c r="GB13" s="9">
        <v>813.38</v>
      </c>
      <c r="GC13" s="9">
        <v>743.99199999999996</v>
      </c>
      <c r="GD13" s="9">
        <v>712.38499999999999</v>
      </c>
      <c r="GE13" s="9">
        <v>14.893000000000001</v>
      </c>
      <c r="GF13" s="9">
        <v>16.713999999999999</v>
      </c>
      <c r="GG13" s="9">
        <v>13.018000000000001</v>
      </c>
      <c r="GH13" s="9">
        <v>16.401</v>
      </c>
      <c r="GI13" s="9">
        <v>2.1880000000000002</v>
      </c>
      <c r="GJ13" s="9">
        <v>523.63400000000001</v>
      </c>
      <c r="GK13" s="9">
        <v>44.667000000000002</v>
      </c>
      <c r="GL13" s="9">
        <v>53.183</v>
      </c>
      <c r="GM13" s="9">
        <v>122.50700000000001</v>
      </c>
      <c r="GN13" s="9">
        <v>94.942999999999998</v>
      </c>
      <c r="GO13" s="9">
        <v>649.048</v>
      </c>
      <c r="GP13" s="9">
        <v>69.388999999999996</v>
      </c>
      <c r="GQ13" s="9">
        <v>81.257999999999996</v>
      </c>
      <c r="GR13" s="9">
        <v>708.58399999999995</v>
      </c>
      <c r="GS13" s="9">
        <v>664.34199999999998</v>
      </c>
      <c r="GT13" s="9">
        <v>66.046999999999997</v>
      </c>
      <c r="GU13" s="9">
        <v>63.389000000000003</v>
      </c>
      <c r="GV13" s="9">
        <v>26.9</v>
      </c>
      <c r="GW13" s="9">
        <v>36.488999999999997</v>
      </c>
      <c r="GX13" s="9">
        <v>46.607999999999997</v>
      </c>
      <c r="GY13" s="9">
        <v>16.780999999999999</v>
      </c>
      <c r="GZ13" s="9">
        <v>47.298000000000002</v>
      </c>
      <c r="HA13" s="9">
        <v>7.3410000000000002</v>
      </c>
      <c r="HB13" s="9">
        <v>5.2389999999999999</v>
      </c>
      <c r="HC13" s="9">
        <v>14.234</v>
      </c>
      <c r="HD13" s="9">
        <v>26.276</v>
      </c>
      <c r="HE13" s="9">
        <v>22.879000000000001</v>
      </c>
      <c r="HF13" s="9">
        <v>30.725999999999999</v>
      </c>
      <c r="HG13" s="9">
        <v>32.662999999999997</v>
      </c>
      <c r="HH13" s="9">
        <v>2.6589999999999998</v>
      </c>
      <c r="HI13" s="9">
        <v>598.29399999999998</v>
      </c>
      <c r="HJ13" s="9">
        <v>524.49900000000002</v>
      </c>
      <c r="HK13" s="9">
        <v>502.47800000000001</v>
      </c>
      <c r="HL13" s="9">
        <v>7.7389999999999999</v>
      </c>
      <c r="HM13" s="9">
        <v>14.282</v>
      </c>
      <c r="HN13" s="9">
        <v>11.002000000000001</v>
      </c>
      <c r="HO13" s="9">
        <v>6.5330000000000004</v>
      </c>
      <c r="HP13" s="9">
        <v>3.0009999999999999</v>
      </c>
      <c r="HQ13" s="9">
        <v>413.73700000000002</v>
      </c>
      <c r="HR13" s="9">
        <v>24.215</v>
      </c>
      <c r="HS13" s="9">
        <v>20.088000000000001</v>
      </c>
      <c r="HT13" s="9">
        <v>66.459999999999994</v>
      </c>
      <c r="HU13" s="9">
        <v>50.951999999999998</v>
      </c>
      <c r="HV13" s="9">
        <v>473.54700000000003</v>
      </c>
      <c r="HW13" s="9">
        <v>73.795000000000002</v>
      </c>
      <c r="HX13" s="9">
        <v>44.241999999999997</v>
      </c>
      <c r="HY13" s="9">
        <v>1085.009</v>
      </c>
      <c r="HZ13" s="9">
        <v>985.87699999999995</v>
      </c>
      <c r="IA13" s="9">
        <v>92.567999999999998</v>
      </c>
      <c r="IB13" s="9">
        <v>84.114999999999995</v>
      </c>
      <c r="IC13" s="9">
        <v>30.95</v>
      </c>
      <c r="ID13" s="9">
        <v>53.164999999999999</v>
      </c>
      <c r="IE13" s="9">
        <v>45.600999999999999</v>
      </c>
      <c r="IF13" s="9">
        <v>38.512999999999998</v>
      </c>
      <c r="IG13" s="9">
        <v>43.905000000000001</v>
      </c>
      <c r="IH13" s="9">
        <v>27.981999999999999</v>
      </c>
      <c r="II13" s="9">
        <v>1.79</v>
      </c>
      <c r="IJ13" s="9">
        <v>21.457999999999998</v>
      </c>
      <c r="IK13" s="9">
        <v>30.954999999999998</v>
      </c>
      <c r="IL13" s="9">
        <v>31.701000000000001</v>
      </c>
      <c r="IM13" s="9">
        <v>46.634</v>
      </c>
      <c r="IN13" s="9">
        <v>37.479999999999997</v>
      </c>
      <c r="IO13" s="9">
        <v>8.4540000000000006</v>
      </c>
      <c r="IP13" s="9">
        <v>893.30799999999999</v>
      </c>
      <c r="IQ13" s="9">
        <v>736.57500000000005</v>
      </c>
    </row>
    <row r="14" spans="1:251">
      <c r="A14" s="10">
        <v>43132</v>
      </c>
      <c r="B14" s="9">
        <v>1444.14</v>
      </c>
      <c r="C14" s="9">
        <v>1397.2760000000001</v>
      </c>
      <c r="D14" s="9">
        <v>84.158000000000001</v>
      </c>
      <c r="E14" s="9">
        <v>78.963999999999999</v>
      </c>
      <c r="F14" s="9">
        <v>33.207000000000001</v>
      </c>
      <c r="G14" s="9">
        <v>44.619</v>
      </c>
      <c r="H14" s="9">
        <v>45.252000000000002</v>
      </c>
      <c r="I14" s="9">
        <v>33.712000000000003</v>
      </c>
      <c r="J14" s="9">
        <v>53.463000000000001</v>
      </c>
      <c r="K14" s="9">
        <v>1.5660000000000001</v>
      </c>
      <c r="L14" s="9">
        <v>22.413</v>
      </c>
      <c r="M14" s="9">
        <v>27.151</v>
      </c>
      <c r="N14" s="9">
        <v>24.905000000000001</v>
      </c>
      <c r="O14" s="9">
        <v>26.908000000000001</v>
      </c>
      <c r="P14" s="9">
        <v>55.511000000000003</v>
      </c>
      <c r="Q14" s="9">
        <v>23.452999999999999</v>
      </c>
      <c r="R14" s="9">
        <v>5.194</v>
      </c>
      <c r="S14" s="9">
        <v>1313.1179999999999</v>
      </c>
      <c r="T14" s="9">
        <v>837.76599999999996</v>
      </c>
      <c r="U14" s="9">
        <v>788.91399999999999</v>
      </c>
      <c r="V14" s="9">
        <v>28.474</v>
      </c>
      <c r="W14" s="9">
        <v>20.378</v>
      </c>
      <c r="X14" s="9">
        <v>27.004000000000001</v>
      </c>
      <c r="Y14" s="9">
        <v>6.8369999999999997</v>
      </c>
      <c r="Z14" s="9">
        <v>11.618</v>
      </c>
      <c r="AA14" s="9">
        <v>702.60699999999997</v>
      </c>
      <c r="AB14" s="9">
        <v>39.923999999999999</v>
      </c>
      <c r="AC14" s="9">
        <v>26.446000000000002</v>
      </c>
      <c r="AD14" s="9">
        <v>68.787999999999997</v>
      </c>
      <c r="AE14" s="9">
        <v>164.23</v>
      </c>
      <c r="AF14" s="9">
        <v>673.53599999999994</v>
      </c>
      <c r="AG14" s="9">
        <v>475.35199999999998</v>
      </c>
      <c r="AH14" s="9">
        <v>46.863999999999997</v>
      </c>
      <c r="AI14" s="9">
        <v>2864.1489999999999</v>
      </c>
      <c r="AJ14" s="9">
        <v>2731.6559999999999</v>
      </c>
      <c r="AK14" s="9">
        <v>223.92599999999999</v>
      </c>
      <c r="AL14" s="9">
        <v>204.05699999999999</v>
      </c>
      <c r="AM14" s="9">
        <v>109.88200000000001</v>
      </c>
      <c r="AN14" s="9">
        <v>94.174999999999997</v>
      </c>
      <c r="AO14" s="9">
        <v>175.07300000000001</v>
      </c>
      <c r="AP14" s="9">
        <v>28.984000000000002</v>
      </c>
      <c r="AQ14" s="9">
        <v>181.53299999999999</v>
      </c>
      <c r="AR14" s="9">
        <v>2.2770000000000001</v>
      </c>
      <c r="AS14" s="9">
        <v>19.547999999999998</v>
      </c>
      <c r="AT14" s="9">
        <v>76.448999999999998</v>
      </c>
      <c r="AU14" s="9">
        <v>62.069000000000003</v>
      </c>
      <c r="AV14" s="9">
        <v>65.539000000000001</v>
      </c>
      <c r="AW14" s="9">
        <v>141.84700000000001</v>
      </c>
      <c r="AX14" s="9">
        <v>62.21</v>
      </c>
      <c r="AY14" s="9">
        <v>19.869</v>
      </c>
      <c r="AZ14" s="9">
        <v>2507.7289999999998</v>
      </c>
      <c r="BA14" s="9">
        <v>2084.5160000000001</v>
      </c>
      <c r="BB14" s="9">
        <v>1978.633</v>
      </c>
      <c r="BC14" s="9">
        <v>66.596999999999994</v>
      </c>
      <c r="BD14" s="9">
        <v>39.286000000000001</v>
      </c>
      <c r="BE14" s="9">
        <v>85.284999999999997</v>
      </c>
      <c r="BF14" s="9">
        <v>3.3530000000000002</v>
      </c>
      <c r="BG14" s="9">
        <v>17.111999999999998</v>
      </c>
      <c r="BH14" s="9">
        <v>1659.2280000000001</v>
      </c>
      <c r="BI14" s="9">
        <v>139.559</v>
      </c>
      <c r="BJ14" s="9">
        <v>112.818</v>
      </c>
      <c r="BK14" s="9">
        <v>172.91200000000001</v>
      </c>
      <c r="BL14" s="9">
        <v>421.04899999999998</v>
      </c>
      <c r="BM14" s="9">
        <v>1663.4670000000001</v>
      </c>
      <c r="BN14" s="9">
        <v>423.21300000000002</v>
      </c>
      <c r="BO14" s="9">
        <v>132.49299999999999</v>
      </c>
      <c r="BP14" s="9">
        <v>1695.598</v>
      </c>
      <c r="BQ14" s="9">
        <v>1617.5709999999999</v>
      </c>
      <c r="BR14" s="9">
        <v>143.88800000000001</v>
      </c>
      <c r="BS14" s="9">
        <v>136.85900000000001</v>
      </c>
      <c r="BT14" s="9">
        <v>70.44</v>
      </c>
      <c r="BU14" s="9">
        <v>66.418999999999997</v>
      </c>
      <c r="BV14" s="9">
        <v>108.58799999999999</v>
      </c>
      <c r="BW14" s="9">
        <v>28.271000000000001</v>
      </c>
      <c r="BX14" s="9">
        <v>105.444</v>
      </c>
      <c r="BY14" s="9">
        <v>10.875</v>
      </c>
      <c r="BZ14" s="9">
        <v>20.027000000000001</v>
      </c>
      <c r="CA14" s="9">
        <v>56.533000000000001</v>
      </c>
      <c r="CB14" s="9">
        <v>36.679000000000002</v>
      </c>
      <c r="CC14" s="9">
        <v>43.646999999999998</v>
      </c>
      <c r="CD14" s="9">
        <v>88.369</v>
      </c>
      <c r="CE14" s="9">
        <v>48.49</v>
      </c>
      <c r="CF14" s="9">
        <v>7.0289999999999999</v>
      </c>
      <c r="CG14" s="9">
        <v>1473.684</v>
      </c>
      <c r="CH14" s="9">
        <v>1062.5139999999999</v>
      </c>
      <c r="CI14" s="9">
        <v>1016.3</v>
      </c>
      <c r="CJ14" s="9">
        <v>21.896000000000001</v>
      </c>
      <c r="CK14" s="9">
        <v>24.318000000000001</v>
      </c>
      <c r="CL14" s="9">
        <v>18.977</v>
      </c>
      <c r="CM14" s="9">
        <v>17.727</v>
      </c>
      <c r="CN14" s="9">
        <v>6.532</v>
      </c>
      <c r="CO14" s="9">
        <v>877.35299999999995</v>
      </c>
      <c r="CP14" s="9">
        <v>37.299999999999997</v>
      </c>
      <c r="CQ14" s="9">
        <v>27.734000000000002</v>
      </c>
      <c r="CR14" s="9">
        <v>120.127</v>
      </c>
      <c r="CS14" s="9">
        <v>131.202</v>
      </c>
      <c r="CT14" s="9">
        <v>931.31100000000004</v>
      </c>
      <c r="CU14" s="9">
        <v>411.17</v>
      </c>
      <c r="CV14" s="9">
        <v>78.027000000000001</v>
      </c>
      <c r="CW14" s="9">
        <v>1195.991</v>
      </c>
      <c r="CX14" s="9">
        <v>1108.6010000000001</v>
      </c>
      <c r="CY14" s="9">
        <v>123.60599999999999</v>
      </c>
      <c r="CZ14" s="9">
        <v>110.083</v>
      </c>
      <c r="DA14" s="9">
        <v>61.622999999999998</v>
      </c>
      <c r="DB14" s="9">
        <v>48.46</v>
      </c>
      <c r="DC14" s="9">
        <v>74.826999999999998</v>
      </c>
      <c r="DD14" s="9">
        <v>35.256</v>
      </c>
      <c r="DE14" s="9">
        <v>58.088999999999999</v>
      </c>
      <c r="DF14" s="9">
        <v>19.77</v>
      </c>
      <c r="DG14" s="9">
        <v>28.777000000000001</v>
      </c>
      <c r="DH14" s="9">
        <v>23.733000000000001</v>
      </c>
      <c r="DI14" s="9">
        <v>48.192</v>
      </c>
      <c r="DJ14" s="9">
        <v>38.158999999999999</v>
      </c>
      <c r="DK14" s="9">
        <v>67.52</v>
      </c>
      <c r="DL14" s="9">
        <v>42.563000000000002</v>
      </c>
      <c r="DM14" s="9">
        <v>13.523</v>
      </c>
      <c r="DN14" s="9">
        <v>984.995</v>
      </c>
      <c r="DO14" s="9">
        <v>891.91499999999996</v>
      </c>
      <c r="DP14" s="9">
        <v>856.24</v>
      </c>
      <c r="DQ14" s="9">
        <v>20.547000000000001</v>
      </c>
      <c r="DR14" s="9">
        <v>15.128</v>
      </c>
      <c r="DS14" s="9">
        <v>13.337999999999999</v>
      </c>
      <c r="DT14" s="9">
        <v>11.867000000000001</v>
      </c>
      <c r="DU14" s="9">
        <v>5.8470000000000004</v>
      </c>
      <c r="DV14" s="9">
        <v>630.79600000000005</v>
      </c>
      <c r="DW14" s="9">
        <v>56.765999999999998</v>
      </c>
      <c r="DX14" s="9">
        <v>63.49</v>
      </c>
      <c r="DY14" s="9">
        <v>140.863</v>
      </c>
      <c r="DZ14" s="9">
        <v>111.488</v>
      </c>
      <c r="EA14" s="9">
        <v>780.42600000000004</v>
      </c>
      <c r="EB14" s="9">
        <v>93.08</v>
      </c>
      <c r="EC14" s="9">
        <v>87.391000000000005</v>
      </c>
      <c r="ED14" s="9">
        <v>1587.9559999999999</v>
      </c>
      <c r="EE14" s="9">
        <v>1497.5309999999999</v>
      </c>
      <c r="EF14" s="9">
        <v>136.34700000000001</v>
      </c>
      <c r="EG14" s="9">
        <v>119.64</v>
      </c>
      <c r="EH14" s="9">
        <v>31.96</v>
      </c>
      <c r="EI14" s="9">
        <v>87.57</v>
      </c>
      <c r="EJ14" s="9">
        <v>77.578999999999994</v>
      </c>
      <c r="EK14" s="9">
        <v>42.061</v>
      </c>
      <c r="EL14" s="9">
        <v>64.513000000000005</v>
      </c>
      <c r="EM14" s="9">
        <v>35.152999999999999</v>
      </c>
      <c r="EN14" s="9">
        <v>17.742000000000001</v>
      </c>
      <c r="EO14" s="9">
        <v>35.598999999999997</v>
      </c>
      <c r="EP14" s="9">
        <v>44.161999999999999</v>
      </c>
      <c r="EQ14" s="9">
        <v>39.878999999999998</v>
      </c>
      <c r="ER14" s="9">
        <v>86.394999999999996</v>
      </c>
      <c r="ES14" s="9">
        <v>33.244999999999997</v>
      </c>
      <c r="ET14" s="9">
        <v>16.707000000000001</v>
      </c>
      <c r="EU14" s="9">
        <v>1361.184</v>
      </c>
      <c r="EV14" s="9">
        <v>1191.518</v>
      </c>
      <c r="EW14" s="9">
        <v>1101.33</v>
      </c>
      <c r="EX14" s="9">
        <v>45.624000000000002</v>
      </c>
      <c r="EY14" s="9">
        <v>44.000999999999998</v>
      </c>
      <c r="EZ14" s="9">
        <v>34.539000000000001</v>
      </c>
      <c r="FA14" s="9">
        <v>40.695</v>
      </c>
      <c r="FB14" s="9">
        <v>13.651999999999999</v>
      </c>
      <c r="FC14" s="9">
        <v>986.70899999999995</v>
      </c>
      <c r="FD14" s="9">
        <v>66.760000000000005</v>
      </c>
      <c r="FE14" s="9">
        <v>51.720999999999997</v>
      </c>
      <c r="FF14" s="9">
        <v>86.326999999999998</v>
      </c>
      <c r="FG14" s="9">
        <v>186.143</v>
      </c>
      <c r="FH14" s="9">
        <v>1005.375</v>
      </c>
      <c r="FI14" s="9">
        <v>169.666</v>
      </c>
      <c r="FJ14" s="9">
        <v>90.424999999999997</v>
      </c>
      <c r="FK14" s="9">
        <v>1027.136</v>
      </c>
      <c r="FL14" s="9">
        <v>961.952</v>
      </c>
      <c r="FM14" s="9">
        <v>94.216999999999999</v>
      </c>
      <c r="FN14" s="9">
        <v>86.588999999999999</v>
      </c>
      <c r="FO14" s="9">
        <v>29.01</v>
      </c>
      <c r="FP14" s="9">
        <v>57.58</v>
      </c>
      <c r="FQ14" s="9">
        <v>40.302</v>
      </c>
      <c r="FR14" s="9">
        <v>46.286999999999999</v>
      </c>
      <c r="FS14" s="9">
        <v>44.853999999999999</v>
      </c>
      <c r="FT14" s="9">
        <v>37.326000000000001</v>
      </c>
      <c r="FU14" s="9">
        <v>2.6429999999999998</v>
      </c>
      <c r="FV14" s="9">
        <v>19.251999999999999</v>
      </c>
      <c r="FW14" s="9">
        <v>44.744</v>
      </c>
      <c r="FX14" s="9">
        <v>22.594000000000001</v>
      </c>
      <c r="FY14" s="9">
        <v>61.405999999999999</v>
      </c>
      <c r="FZ14" s="9">
        <v>25.183</v>
      </c>
      <c r="GA14" s="9">
        <v>7.6280000000000001</v>
      </c>
      <c r="GB14" s="9">
        <v>867.73500000000001</v>
      </c>
      <c r="GC14" s="9">
        <v>784.12699999999995</v>
      </c>
      <c r="GD14" s="9">
        <v>755.27599999999995</v>
      </c>
      <c r="GE14" s="9">
        <v>11.455</v>
      </c>
      <c r="GF14" s="9">
        <v>17.396000000000001</v>
      </c>
      <c r="GG14" s="9">
        <v>8.9849999999999994</v>
      </c>
      <c r="GH14" s="9">
        <v>14.6</v>
      </c>
      <c r="GI14" s="9">
        <v>4.665</v>
      </c>
      <c r="GJ14" s="9">
        <v>550.97299999999996</v>
      </c>
      <c r="GK14" s="9">
        <v>52.066000000000003</v>
      </c>
      <c r="GL14" s="9">
        <v>46.954000000000001</v>
      </c>
      <c r="GM14" s="9">
        <v>134.13399999999999</v>
      </c>
      <c r="GN14" s="9">
        <v>97.635999999999996</v>
      </c>
      <c r="GO14" s="9">
        <v>686.49199999999996</v>
      </c>
      <c r="GP14" s="9">
        <v>83.608000000000004</v>
      </c>
      <c r="GQ14" s="9">
        <v>65.183999999999997</v>
      </c>
      <c r="GR14" s="9">
        <v>745.27200000000005</v>
      </c>
      <c r="GS14" s="9">
        <v>703.428</v>
      </c>
      <c r="GT14" s="9">
        <v>64.185000000000002</v>
      </c>
      <c r="GU14" s="9">
        <v>59.156999999999996</v>
      </c>
      <c r="GV14" s="9">
        <v>23.384</v>
      </c>
      <c r="GW14" s="9">
        <v>35.773000000000003</v>
      </c>
      <c r="GX14" s="9">
        <v>44.030999999999999</v>
      </c>
      <c r="GY14" s="9">
        <v>15.125999999999999</v>
      </c>
      <c r="GZ14" s="9">
        <v>45.265000000000001</v>
      </c>
      <c r="HA14" s="9">
        <v>3.4750000000000001</v>
      </c>
      <c r="HB14" s="9">
        <v>6.4219999999999997</v>
      </c>
      <c r="HC14" s="9">
        <v>18.373000000000001</v>
      </c>
      <c r="HD14" s="9">
        <v>17.922999999999998</v>
      </c>
      <c r="HE14" s="9">
        <v>22.861999999999998</v>
      </c>
      <c r="HF14" s="9">
        <v>36.743000000000002</v>
      </c>
      <c r="HG14" s="9">
        <v>22.414000000000001</v>
      </c>
      <c r="HH14" s="9">
        <v>5.0279999999999996</v>
      </c>
      <c r="HI14" s="9">
        <v>639.24300000000005</v>
      </c>
      <c r="HJ14" s="9">
        <v>557.452</v>
      </c>
      <c r="HK14" s="9">
        <v>540.23699999999997</v>
      </c>
      <c r="HL14" s="9">
        <v>3.8010000000000002</v>
      </c>
      <c r="HM14" s="9">
        <v>13.414</v>
      </c>
      <c r="HN14" s="9">
        <v>6.7370000000000001</v>
      </c>
      <c r="HO14" s="9">
        <v>5</v>
      </c>
      <c r="HP14" s="9">
        <v>1.978</v>
      </c>
      <c r="HQ14" s="9">
        <v>433.18200000000002</v>
      </c>
      <c r="HR14" s="9">
        <v>24.042999999999999</v>
      </c>
      <c r="HS14" s="9">
        <v>18.456</v>
      </c>
      <c r="HT14" s="9">
        <v>81.77</v>
      </c>
      <c r="HU14" s="9">
        <v>54.484000000000002</v>
      </c>
      <c r="HV14" s="9">
        <v>502.96800000000002</v>
      </c>
      <c r="HW14" s="9">
        <v>81.790999999999997</v>
      </c>
      <c r="HX14" s="9">
        <v>41.844000000000001</v>
      </c>
      <c r="HY14" s="9">
        <v>1106.271</v>
      </c>
      <c r="HZ14" s="9">
        <v>1011.491</v>
      </c>
      <c r="IA14" s="9">
        <v>111.488</v>
      </c>
      <c r="IB14" s="9">
        <v>103.047</v>
      </c>
      <c r="IC14" s="9">
        <v>40.94</v>
      </c>
      <c r="ID14" s="9">
        <v>62.106999999999999</v>
      </c>
      <c r="IE14" s="9">
        <v>59.198999999999998</v>
      </c>
      <c r="IF14" s="9">
        <v>43.847999999999999</v>
      </c>
      <c r="IG14" s="9">
        <v>55.354999999999997</v>
      </c>
      <c r="IH14" s="9">
        <v>37.902000000000001</v>
      </c>
      <c r="II14" s="9">
        <v>2.0870000000000002</v>
      </c>
      <c r="IJ14" s="9">
        <v>30.962</v>
      </c>
      <c r="IK14" s="9">
        <v>39.197000000000003</v>
      </c>
      <c r="IL14" s="9">
        <v>32.887999999999998</v>
      </c>
      <c r="IM14" s="9">
        <v>58.634999999999998</v>
      </c>
      <c r="IN14" s="9">
        <v>44.411999999999999</v>
      </c>
      <c r="IO14" s="9">
        <v>8.4410000000000007</v>
      </c>
      <c r="IP14" s="9">
        <v>900.00300000000004</v>
      </c>
      <c r="IQ14" s="9">
        <v>745.99300000000005</v>
      </c>
    </row>
    <row r="15" spans="1:251">
      <c r="A15" s="10">
        <v>43497</v>
      </c>
      <c r="B15" s="9">
        <v>1475.104</v>
      </c>
      <c r="C15" s="9">
        <v>1419.643</v>
      </c>
      <c r="D15" s="9">
        <v>98.302000000000007</v>
      </c>
      <c r="E15" s="9">
        <v>92.533000000000001</v>
      </c>
      <c r="F15" s="9">
        <v>39.424999999999997</v>
      </c>
      <c r="G15" s="9">
        <v>53.107999999999997</v>
      </c>
      <c r="H15" s="9">
        <v>53.142000000000003</v>
      </c>
      <c r="I15" s="9">
        <v>39.390999999999998</v>
      </c>
      <c r="J15" s="9">
        <v>57.819000000000003</v>
      </c>
      <c r="K15" s="9">
        <v>4.8289999999999997</v>
      </c>
      <c r="L15" s="9">
        <v>29.195</v>
      </c>
      <c r="M15" s="9">
        <v>28.36</v>
      </c>
      <c r="N15" s="9">
        <v>21.251000000000001</v>
      </c>
      <c r="O15" s="9">
        <v>42.921999999999997</v>
      </c>
      <c r="P15" s="9">
        <v>69.039000000000001</v>
      </c>
      <c r="Q15" s="9">
        <v>23.494</v>
      </c>
      <c r="R15" s="9">
        <v>5.7690000000000001</v>
      </c>
      <c r="S15" s="9">
        <v>1321.3409999999999</v>
      </c>
      <c r="T15" s="9">
        <v>841.08600000000001</v>
      </c>
      <c r="U15" s="9">
        <v>784.11500000000001</v>
      </c>
      <c r="V15" s="9">
        <v>28.396999999999998</v>
      </c>
      <c r="W15" s="9">
        <v>28.573</v>
      </c>
      <c r="X15" s="9">
        <v>36.406999999999996</v>
      </c>
      <c r="Y15" s="9">
        <v>5.577</v>
      </c>
      <c r="Z15" s="9">
        <v>14.43</v>
      </c>
      <c r="AA15" s="9">
        <v>676.428</v>
      </c>
      <c r="AB15" s="9">
        <v>42.176000000000002</v>
      </c>
      <c r="AC15" s="9">
        <v>29.530999999999999</v>
      </c>
      <c r="AD15" s="9">
        <v>92.95</v>
      </c>
      <c r="AE15" s="9">
        <v>189.33699999999999</v>
      </c>
      <c r="AF15" s="9">
        <v>651.74900000000002</v>
      </c>
      <c r="AG15" s="9">
        <v>480.255</v>
      </c>
      <c r="AH15" s="9">
        <v>55.460999999999999</v>
      </c>
      <c r="AI15" s="9">
        <v>2986.5940000000001</v>
      </c>
      <c r="AJ15" s="9">
        <v>2846.884</v>
      </c>
      <c r="AK15" s="9">
        <v>251.91499999999999</v>
      </c>
      <c r="AL15" s="9">
        <v>226.904</v>
      </c>
      <c r="AM15" s="9">
        <v>114.18</v>
      </c>
      <c r="AN15" s="9">
        <v>112.437</v>
      </c>
      <c r="AO15" s="9">
        <v>180.71600000000001</v>
      </c>
      <c r="AP15" s="9">
        <v>46.189</v>
      </c>
      <c r="AQ15" s="9">
        <v>191.35400000000001</v>
      </c>
      <c r="AR15" s="9">
        <v>0.49</v>
      </c>
      <c r="AS15" s="9">
        <v>33.811999999999998</v>
      </c>
      <c r="AT15" s="9">
        <v>91.581999999999994</v>
      </c>
      <c r="AU15" s="9">
        <v>63.329000000000001</v>
      </c>
      <c r="AV15" s="9">
        <v>71.994</v>
      </c>
      <c r="AW15" s="9">
        <v>169.428</v>
      </c>
      <c r="AX15" s="9">
        <v>57.475999999999999</v>
      </c>
      <c r="AY15" s="9">
        <v>25.01</v>
      </c>
      <c r="AZ15" s="9">
        <v>2594.9690000000001</v>
      </c>
      <c r="BA15" s="9">
        <v>2161.029</v>
      </c>
      <c r="BB15" s="9">
        <v>2041.72</v>
      </c>
      <c r="BC15" s="9">
        <v>75.588999999999999</v>
      </c>
      <c r="BD15" s="9">
        <v>43.720999999999997</v>
      </c>
      <c r="BE15" s="9">
        <v>95.478999999999999</v>
      </c>
      <c r="BF15" s="9">
        <v>3.7890000000000001</v>
      </c>
      <c r="BG15" s="9">
        <v>20.042000000000002</v>
      </c>
      <c r="BH15" s="9">
        <v>1730.9349999999999</v>
      </c>
      <c r="BI15" s="9">
        <v>114.214</v>
      </c>
      <c r="BJ15" s="9">
        <v>112.611</v>
      </c>
      <c r="BK15" s="9">
        <v>203.27</v>
      </c>
      <c r="BL15" s="9">
        <v>441.50099999999998</v>
      </c>
      <c r="BM15" s="9">
        <v>1719.528</v>
      </c>
      <c r="BN15" s="9">
        <v>433.94</v>
      </c>
      <c r="BO15" s="9">
        <v>139.71</v>
      </c>
      <c r="BP15" s="9">
        <v>1718.9079999999999</v>
      </c>
      <c r="BQ15" s="9">
        <v>1634.88</v>
      </c>
      <c r="BR15" s="9">
        <v>171.38300000000001</v>
      </c>
      <c r="BS15" s="9">
        <v>161.30500000000001</v>
      </c>
      <c r="BT15" s="9">
        <v>82.402000000000001</v>
      </c>
      <c r="BU15" s="9">
        <v>78.902000000000001</v>
      </c>
      <c r="BV15" s="9">
        <v>121.398</v>
      </c>
      <c r="BW15" s="9">
        <v>39.905999999999999</v>
      </c>
      <c r="BX15" s="9">
        <v>117.68600000000001</v>
      </c>
      <c r="BY15" s="9">
        <v>12.22</v>
      </c>
      <c r="BZ15" s="9">
        <v>30.89</v>
      </c>
      <c r="CA15" s="9">
        <v>56.222999999999999</v>
      </c>
      <c r="CB15" s="9">
        <v>54.722000000000001</v>
      </c>
      <c r="CC15" s="9">
        <v>50.36</v>
      </c>
      <c r="CD15" s="9">
        <v>100.15300000000001</v>
      </c>
      <c r="CE15" s="9">
        <v>61.152000000000001</v>
      </c>
      <c r="CF15" s="9">
        <v>10.077999999999999</v>
      </c>
      <c r="CG15" s="9">
        <v>1463.4970000000001</v>
      </c>
      <c r="CH15" s="9">
        <v>1063.5999999999999</v>
      </c>
      <c r="CI15" s="9">
        <v>1036.806</v>
      </c>
      <c r="CJ15" s="9">
        <v>10.188000000000001</v>
      </c>
      <c r="CK15" s="9">
        <v>16.606000000000002</v>
      </c>
      <c r="CL15" s="9">
        <v>8.3710000000000004</v>
      </c>
      <c r="CM15" s="9">
        <v>12.414999999999999</v>
      </c>
      <c r="CN15" s="9">
        <v>6.0069999999999997</v>
      </c>
      <c r="CO15" s="9">
        <v>885.31700000000001</v>
      </c>
      <c r="CP15" s="9">
        <v>26.489000000000001</v>
      </c>
      <c r="CQ15" s="9">
        <v>33.936</v>
      </c>
      <c r="CR15" s="9">
        <v>117.857</v>
      </c>
      <c r="CS15" s="9">
        <v>133.47499999999999</v>
      </c>
      <c r="CT15" s="9">
        <v>930.125</v>
      </c>
      <c r="CU15" s="9">
        <v>399.89800000000002</v>
      </c>
      <c r="CV15" s="9">
        <v>84.028000000000006</v>
      </c>
      <c r="CW15" s="9">
        <v>1265.9079999999999</v>
      </c>
      <c r="CX15" s="9">
        <v>1172.5309999999999</v>
      </c>
      <c r="CY15" s="9">
        <v>130.98400000000001</v>
      </c>
      <c r="CZ15" s="9">
        <v>116.22199999999999</v>
      </c>
      <c r="DA15" s="9">
        <v>58.218000000000004</v>
      </c>
      <c r="DB15" s="9">
        <v>58.003999999999998</v>
      </c>
      <c r="DC15" s="9">
        <v>72.552999999999997</v>
      </c>
      <c r="DD15" s="9">
        <v>43.668999999999997</v>
      </c>
      <c r="DE15" s="9">
        <v>54.164999999999999</v>
      </c>
      <c r="DF15" s="9">
        <v>25.042000000000002</v>
      </c>
      <c r="DG15" s="9">
        <v>28.94</v>
      </c>
      <c r="DH15" s="9">
        <v>18.431999999999999</v>
      </c>
      <c r="DI15" s="9">
        <v>59.798999999999999</v>
      </c>
      <c r="DJ15" s="9">
        <v>37.991</v>
      </c>
      <c r="DK15" s="9">
        <v>75.539000000000001</v>
      </c>
      <c r="DL15" s="9">
        <v>40.683999999999997</v>
      </c>
      <c r="DM15" s="9">
        <v>14.762</v>
      </c>
      <c r="DN15" s="9">
        <v>1041.547</v>
      </c>
      <c r="DO15" s="9">
        <v>926.16800000000001</v>
      </c>
      <c r="DP15" s="9">
        <v>892.39499999999998</v>
      </c>
      <c r="DQ15" s="9">
        <v>19.265000000000001</v>
      </c>
      <c r="DR15" s="9">
        <v>14.507999999999999</v>
      </c>
      <c r="DS15" s="9">
        <v>14.132</v>
      </c>
      <c r="DT15" s="9">
        <v>10.755000000000001</v>
      </c>
      <c r="DU15" s="9">
        <v>8.7690000000000001</v>
      </c>
      <c r="DV15" s="9">
        <v>645.68899999999996</v>
      </c>
      <c r="DW15" s="9">
        <v>59.779000000000003</v>
      </c>
      <c r="DX15" s="9">
        <v>66.66</v>
      </c>
      <c r="DY15" s="9">
        <v>154.04</v>
      </c>
      <c r="DZ15" s="9">
        <v>114.779</v>
      </c>
      <c r="EA15" s="9">
        <v>811.39</v>
      </c>
      <c r="EB15" s="9">
        <v>115.379</v>
      </c>
      <c r="EC15" s="9">
        <v>93.376000000000005</v>
      </c>
      <c r="ED15" s="9">
        <v>1694.855</v>
      </c>
      <c r="EE15" s="9">
        <v>1600.808</v>
      </c>
      <c r="EF15" s="9">
        <v>131.595</v>
      </c>
      <c r="EG15" s="9">
        <v>115.661</v>
      </c>
      <c r="EH15" s="9">
        <v>44.39</v>
      </c>
      <c r="EI15" s="9">
        <v>71.27</v>
      </c>
      <c r="EJ15" s="9">
        <v>72.694999999999993</v>
      </c>
      <c r="EK15" s="9">
        <v>42.965000000000003</v>
      </c>
      <c r="EL15" s="9">
        <v>60.317999999999998</v>
      </c>
      <c r="EM15" s="9">
        <v>31.831</v>
      </c>
      <c r="EN15" s="9">
        <v>23.510999999999999</v>
      </c>
      <c r="EO15" s="9">
        <v>45.593000000000004</v>
      </c>
      <c r="EP15" s="9">
        <v>38.106000000000002</v>
      </c>
      <c r="EQ15" s="9">
        <v>31.962</v>
      </c>
      <c r="ER15" s="9">
        <v>82.823999999999998</v>
      </c>
      <c r="ES15" s="9">
        <v>32.835999999999999</v>
      </c>
      <c r="ET15" s="9">
        <v>15.933999999999999</v>
      </c>
      <c r="EU15" s="9">
        <v>1469.2139999999999</v>
      </c>
      <c r="EV15" s="9">
        <v>1275.992</v>
      </c>
      <c r="EW15" s="9">
        <v>1183.4929999999999</v>
      </c>
      <c r="EX15" s="9">
        <v>52.551000000000002</v>
      </c>
      <c r="EY15" s="9">
        <v>39.948999999999998</v>
      </c>
      <c r="EZ15" s="9">
        <v>36.889000000000003</v>
      </c>
      <c r="FA15" s="9">
        <v>37.317999999999998</v>
      </c>
      <c r="FB15" s="9">
        <v>18.088000000000001</v>
      </c>
      <c r="FC15" s="9">
        <v>1043.6590000000001</v>
      </c>
      <c r="FD15" s="9">
        <v>74.001000000000005</v>
      </c>
      <c r="FE15" s="9">
        <v>58.822000000000003</v>
      </c>
      <c r="FF15" s="9">
        <v>99.510999999999996</v>
      </c>
      <c r="FG15" s="9">
        <v>215.268</v>
      </c>
      <c r="FH15" s="9">
        <v>1060.7239999999999</v>
      </c>
      <c r="FI15" s="9">
        <v>193.221</v>
      </c>
      <c r="FJ15" s="9">
        <v>94.046000000000006</v>
      </c>
      <c r="FK15" s="9">
        <v>1018.261</v>
      </c>
      <c r="FL15" s="9">
        <v>955.30600000000004</v>
      </c>
      <c r="FM15" s="9">
        <v>106.777</v>
      </c>
      <c r="FN15" s="9">
        <v>97.468000000000004</v>
      </c>
      <c r="FO15" s="9">
        <v>34.545000000000002</v>
      </c>
      <c r="FP15" s="9">
        <v>62.923000000000002</v>
      </c>
      <c r="FQ15" s="9">
        <v>45.741999999999997</v>
      </c>
      <c r="FR15" s="9">
        <v>51.726999999999997</v>
      </c>
      <c r="FS15" s="9">
        <v>44.164999999999999</v>
      </c>
      <c r="FT15" s="9">
        <v>43.371000000000002</v>
      </c>
      <c r="FU15" s="9">
        <v>5.3010000000000002</v>
      </c>
      <c r="FV15" s="9">
        <v>22.337</v>
      </c>
      <c r="FW15" s="9">
        <v>42.594999999999999</v>
      </c>
      <c r="FX15" s="9">
        <v>32.536000000000001</v>
      </c>
      <c r="FY15" s="9">
        <v>63.094000000000001</v>
      </c>
      <c r="FZ15" s="9">
        <v>34.375</v>
      </c>
      <c r="GA15" s="9">
        <v>9.3089999999999993</v>
      </c>
      <c r="GB15" s="9">
        <v>848.529</v>
      </c>
      <c r="GC15" s="9">
        <v>774.99599999999998</v>
      </c>
      <c r="GD15" s="9">
        <v>734.07299999999998</v>
      </c>
      <c r="GE15" s="9">
        <v>14.755000000000001</v>
      </c>
      <c r="GF15" s="9">
        <v>26.167999999999999</v>
      </c>
      <c r="GG15" s="9">
        <v>17.183</v>
      </c>
      <c r="GH15" s="9">
        <v>21.641999999999999</v>
      </c>
      <c r="GI15" s="9">
        <v>1.5089999999999999</v>
      </c>
      <c r="GJ15" s="9">
        <v>541.45299999999997</v>
      </c>
      <c r="GK15" s="9">
        <v>45.173999999999999</v>
      </c>
      <c r="GL15" s="9">
        <v>42.456000000000003</v>
      </c>
      <c r="GM15" s="9">
        <v>145.91399999999999</v>
      </c>
      <c r="GN15" s="9">
        <v>113.238</v>
      </c>
      <c r="GO15" s="9">
        <v>661.75800000000004</v>
      </c>
      <c r="GP15" s="9">
        <v>73.533000000000001</v>
      </c>
      <c r="GQ15" s="9">
        <v>62.954999999999998</v>
      </c>
      <c r="GR15" s="9">
        <v>781.19500000000005</v>
      </c>
      <c r="GS15" s="9">
        <v>732.82</v>
      </c>
      <c r="GT15" s="9">
        <v>63.798000000000002</v>
      </c>
      <c r="GU15" s="9">
        <v>59.759</v>
      </c>
      <c r="GV15" s="9">
        <v>21.039000000000001</v>
      </c>
      <c r="GW15" s="9">
        <v>38.72</v>
      </c>
      <c r="GX15" s="9">
        <v>39.984000000000002</v>
      </c>
      <c r="GY15" s="9">
        <v>19.776</v>
      </c>
      <c r="GZ15" s="9">
        <v>44.457000000000001</v>
      </c>
      <c r="HA15" s="9">
        <v>9.1349999999999998</v>
      </c>
      <c r="HB15" s="9">
        <v>5.1609999999999996</v>
      </c>
      <c r="HC15" s="9">
        <v>15.694000000000001</v>
      </c>
      <c r="HD15" s="9">
        <v>20.954000000000001</v>
      </c>
      <c r="HE15" s="9">
        <v>23.111000000000001</v>
      </c>
      <c r="HF15" s="9">
        <v>36.313000000000002</v>
      </c>
      <c r="HG15" s="9">
        <v>23.446000000000002</v>
      </c>
      <c r="HH15" s="9">
        <v>4.0389999999999997</v>
      </c>
      <c r="HI15" s="9">
        <v>669.02200000000005</v>
      </c>
      <c r="HJ15" s="9">
        <v>563.38099999999997</v>
      </c>
      <c r="HK15" s="9">
        <v>541.95000000000005</v>
      </c>
      <c r="HL15" s="9">
        <v>12.323</v>
      </c>
      <c r="HM15" s="9">
        <v>9.1069999999999993</v>
      </c>
      <c r="HN15" s="9">
        <v>14.585000000000001</v>
      </c>
      <c r="HO15" s="9">
        <v>3.8919999999999999</v>
      </c>
      <c r="HP15" s="9">
        <v>1.135</v>
      </c>
      <c r="HQ15" s="9">
        <v>440.72300000000001</v>
      </c>
      <c r="HR15" s="9">
        <v>18.120999999999999</v>
      </c>
      <c r="HS15" s="9">
        <v>21.713000000000001</v>
      </c>
      <c r="HT15" s="9">
        <v>82.823999999999998</v>
      </c>
      <c r="HU15" s="9">
        <v>59.497999999999998</v>
      </c>
      <c r="HV15" s="9">
        <v>503.88200000000001</v>
      </c>
      <c r="HW15" s="9">
        <v>105.64100000000001</v>
      </c>
      <c r="HX15" s="9">
        <v>48.375</v>
      </c>
      <c r="HY15" s="9">
        <v>1094.8710000000001</v>
      </c>
      <c r="HZ15" s="9">
        <v>1004.039</v>
      </c>
      <c r="IA15" s="9">
        <v>108.19799999999999</v>
      </c>
      <c r="IB15" s="9">
        <v>102.386</v>
      </c>
      <c r="IC15" s="9">
        <v>36.502000000000002</v>
      </c>
      <c r="ID15" s="9">
        <v>65.884</v>
      </c>
      <c r="IE15" s="9">
        <v>60.161999999999999</v>
      </c>
      <c r="IF15" s="9">
        <v>42.223999999999997</v>
      </c>
      <c r="IG15" s="9">
        <v>56.869</v>
      </c>
      <c r="IH15" s="9">
        <v>38.514000000000003</v>
      </c>
      <c r="II15" s="9">
        <v>2.4119999999999999</v>
      </c>
      <c r="IJ15" s="9">
        <v>25.385000000000002</v>
      </c>
      <c r="IK15" s="9">
        <v>49.453000000000003</v>
      </c>
      <c r="IL15" s="9">
        <v>27.547999999999998</v>
      </c>
      <c r="IM15" s="9">
        <v>58.911999999999999</v>
      </c>
      <c r="IN15" s="9">
        <v>43.473999999999997</v>
      </c>
      <c r="IO15" s="9">
        <v>5.8109999999999999</v>
      </c>
      <c r="IP15" s="9">
        <v>895.84199999999998</v>
      </c>
      <c r="IQ15" s="9">
        <v>738.18700000000001</v>
      </c>
    </row>
    <row r="16" spans="1:251">
      <c r="A16" s="10">
        <v>43862</v>
      </c>
      <c r="B16" s="9">
        <v>1576.278</v>
      </c>
      <c r="C16" s="9">
        <v>1516.47</v>
      </c>
      <c r="D16" s="9">
        <v>114.09399999999999</v>
      </c>
      <c r="E16" s="9">
        <v>110.623</v>
      </c>
      <c r="F16" s="9">
        <v>44.238</v>
      </c>
      <c r="G16" s="9">
        <v>66.385999999999996</v>
      </c>
      <c r="H16" s="9">
        <v>60.287999999999997</v>
      </c>
      <c r="I16" s="9">
        <v>50.335000000000001</v>
      </c>
      <c r="J16" s="9">
        <v>70.727999999999994</v>
      </c>
      <c r="K16" s="9">
        <v>5.7169999999999996</v>
      </c>
      <c r="L16" s="9">
        <v>33.529000000000003</v>
      </c>
      <c r="M16" s="9">
        <v>42.542999999999999</v>
      </c>
      <c r="N16" s="9">
        <v>22.846</v>
      </c>
      <c r="O16" s="9">
        <v>45.234000000000002</v>
      </c>
      <c r="P16" s="9">
        <v>82.308999999999997</v>
      </c>
      <c r="Q16" s="9">
        <v>28.314</v>
      </c>
      <c r="R16" s="9">
        <v>3.4710000000000001</v>
      </c>
      <c r="S16" s="9">
        <v>1402.376</v>
      </c>
      <c r="T16" s="9">
        <v>900.46699999999998</v>
      </c>
      <c r="U16" s="9">
        <v>836.24099999999999</v>
      </c>
      <c r="V16" s="9">
        <v>31.824999999999999</v>
      </c>
      <c r="W16" s="9">
        <v>32.402000000000001</v>
      </c>
      <c r="X16" s="9">
        <v>33.9</v>
      </c>
      <c r="Y16" s="9">
        <v>6.7220000000000004</v>
      </c>
      <c r="Z16" s="9">
        <v>21.141999999999999</v>
      </c>
      <c r="AA16" s="9">
        <v>732.22299999999996</v>
      </c>
      <c r="AB16" s="9">
        <v>45.634</v>
      </c>
      <c r="AC16" s="9">
        <v>25.042999999999999</v>
      </c>
      <c r="AD16" s="9">
        <v>97.566999999999993</v>
      </c>
      <c r="AE16" s="9">
        <v>191.911</v>
      </c>
      <c r="AF16" s="9">
        <v>708.55600000000004</v>
      </c>
      <c r="AG16" s="9">
        <v>501.90899999999999</v>
      </c>
      <c r="AH16" s="9">
        <v>59.808</v>
      </c>
      <c r="AI16" s="9">
        <v>3018.7550000000001</v>
      </c>
      <c r="AJ16" s="9">
        <v>2876.3530000000001</v>
      </c>
      <c r="AK16" s="9">
        <v>253.58099999999999</v>
      </c>
      <c r="AL16" s="9">
        <v>229.49600000000001</v>
      </c>
      <c r="AM16" s="9">
        <v>124.21</v>
      </c>
      <c r="AN16" s="9">
        <v>105.286</v>
      </c>
      <c r="AO16" s="9">
        <v>184.16499999999999</v>
      </c>
      <c r="AP16" s="9">
        <v>45.33</v>
      </c>
      <c r="AQ16" s="9">
        <v>191.12700000000001</v>
      </c>
      <c r="AR16" s="9">
        <v>2.6</v>
      </c>
      <c r="AS16" s="9">
        <v>35.768000000000001</v>
      </c>
      <c r="AT16" s="9">
        <v>99.861999999999995</v>
      </c>
      <c r="AU16" s="9">
        <v>56.631999999999998</v>
      </c>
      <c r="AV16" s="9">
        <v>73.001000000000005</v>
      </c>
      <c r="AW16" s="9">
        <v>173.554</v>
      </c>
      <c r="AX16" s="9">
        <v>55.942</v>
      </c>
      <c r="AY16" s="9">
        <v>24.085999999999999</v>
      </c>
      <c r="AZ16" s="9">
        <v>2622.7719999999999</v>
      </c>
      <c r="BA16" s="9">
        <v>2199.3960000000002</v>
      </c>
      <c r="BB16" s="9">
        <v>2090.1849999999999</v>
      </c>
      <c r="BC16" s="9">
        <v>71.167000000000002</v>
      </c>
      <c r="BD16" s="9">
        <v>37.776000000000003</v>
      </c>
      <c r="BE16" s="9">
        <v>85.177999999999997</v>
      </c>
      <c r="BF16" s="9">
        <v>0.73599999999999999</v>
      </c>
      <c r="BG16" s="9">
        <v>23.029</v>
      </c>
      <c r="BH16" s="9">
        <v>1691.6489999999999</v>
      </c>
      <c r="BI16" s="9">
        <v>154.40700000000001</v>
      </c>
      <c r="BJ16" s="9">
        <v>114.261</v>
      </c>
      <c r="BK16" s="9">
        <v>239.07900000000001</v>
      </c>
      <c r="BL16" s="9">
        <v>436.31900000000002</v>
      </c>
      <c r="BM16" s="9">
        <v>1763.077</v>
      </c>
      <c r="BN16" s="9">
        <v>423.37599999999998</v>
      </c>
      <c r="BO16" s="9">
        <v>142.40199999999999</v>
      </c>
      <c r="BP16" s="9">
        <v>1727.8430000000001</v>
      </c>
      <c r="BQ16" s="9">
        <v>1648.0609999999999</v>
      </c>
      <c r="BR16" s="9">
        <v>154.68799999999999</v>
      </c>
      <c r="BS16" s="9">
        <v>143.572</v>
      </c>
      <c r="BT16" s="9">
        <v>86.977000000000004</v>
      </c>
      <c r="BU16" s="9">
        <v>56.594999999999999</v>
      </c>
      <c r="BV16" s="9">
        <v>110.721</v>
      </c>
      <c r="BW16" s="9">
        <v>32.850999999999999</v>
      </c>
      <c r="BX16" s="9">
        <v>106.944</v>
      </c>
      <c r="BY16" s="9">
        <v>14.438000000000001</v>
      </c>
      <c r="BZ16" s="9">
        <v>21.265999999999998</v>
      </c>
      <c r="CA16" s="9">
        <v>49.593000000000004</v>
      </c>
      <c r="CB16" s="9">
        <v>47.371000000000002</v>
      </c>
      <c r="CC16" s="9">
        <v>46.607999999999997</v>
      </c>
      <c r="CD16" s="9">
        <v>93.147000000000006</v>
      </c>
      <c r="CE16" s="9">
        <v>50.423999999999999</v>
      </c>
      <c r="CF16" s="9">
        <v>11.117000000000001</v>
      </c>
      <c r="CG16" s="9">
        <v>1493.373</v>
      </c>
      <c r="CH16" s="9">
        <v>1071.894</v>
      </c>
      <c r="CI16" s="9">
        <v>1034.2619999999999</v>
      </c>
      <c r="CJ16" s="9">
        <v>16.378</v>
      </c>
      <c r="CK16" s="9">
        <v>21.254000000000001</v>
      </c>
      <c r="CL16" s="9">
        <v>15.273999999999999</v>
      </c>
      <c r="CM16" s="9">
        <v>13.55</v>
      </c>
      <c r="CN16" s="9">
        <v>7.3959999999999999</v>
      </c>
      <c r="CO16" s="9">
        <v>848.49599999999998</v>
      </c>
      <c r="CP16" s="9">
        <v>37.261000000000003</v>
      </c>
      <c r="CQ16" s="9">
        <v>46.040999999999997</v>
      </c>
      <c r="CR16" s="9">
        <v>140.096</v>
      </c>
      <c r="CS16" s="9">
        <v>119.20699999999999</v>
      </c>
      <c r="CT16" s="9">
        <v>952.68700000000001</v>
      </c>
      <c r="CU16" s="9">
        <v>421.47899999999998</v>
      </c>
      <c r="CV16" s="9">
        <v>79.781000000000006</v>
      </c>
      <c r="CW16" s="9">
        <v>1302.8920000000001</v>
      </c>
      <c r="CX16" s="9">
        <v>1208.4069999999999</v>
      </c>
      <c r="CY16" s="9">
        <v>121.65900000000001</v>
      </c>
      <c r="CZ16" s="9">
        <v>103.66</v>
      </c>
      <c r="DA16" s="9">
        <v>55.747</v>
      </c>
      <c r="DB16" s="9">
        <v>47.912999999999997</v>
      </c>
      <c r="DC16" s="9">
        <v>61.640999999999998</v>
      </c>
      <c r="DD16" s="9">
        <v>42.018999999999998</v>
      </c>
      <c r="DE16" s="9">
        <v>46.603000000000002</v>
      </c>
      <c r="DF16" s="9">
        <v>23.213000000000001</v>
      </c>
      <c r="DG16" s="9">
        <v>29.920999999999999</v>
      </c>
      <c r="DH16" s="9">
        <v>20.646000000000001</v>
      </c>
      <c r="DI16" s="9">
        <v>41.387</v>
      </c>
      <c r="DJ16" s="9">
        <v>41.627000000000002</v>
      </c>
      <c r="DK16" s="9">
        <v>69.757000000000005</v>
      </c>
      <c r="DL16" s="9">
        <v>33.902999999999999</v>
      </c>
      <c r="DM16" s="9">
        <v>17.998999999999999</v>
      </c>
      <c r="DN16" s="9">
        <v>1086.748</v>
      </c>
      <c r="DO16" s="9">
        <v>985.84199999999998</v>
      </c>
      <c r="DP16" s="9">
        <v>955.101</v>
      </c>
      <c r="DQ16" s="9">
        <v>14.932</v>
      </c>
      <c r="DR16" s="9">
        <v>15.808999999999999</v>
      </c>
      <c r="DS16" s="9">
        <v>11.603999999999999</v>
      </c>
      <c r="DT16" s="9">
        <v>11.802</v>
      </c>
      <c r="DU16" s="9">
        <v>6.843</v>
      </c>
      <c r="DV16" s="9">
        <v>661.60599999999999</v>
      </c>
      <c r="DW16" s="9">
        <v>73.893000000000001</v>
      </c>
      <c r="DX16" s="9">
        <v>61.664000000000001</v>
      </c>
      <c r="DY16" s="9">
        <v>188.679</v>
      </c>
      <c r="DZ16" s="9">
        <v>120.458</v>
      </c>
      <c r="EA16" s="9">
        <v>865.38400000000001</v>
      </c>
      <c r="EB16" s="9">
        <v>100.907</v>
      </c>
      <c r="EC16" s="9">
        <v>94.484999999999999</v>
      </c>
      <c r="ED16" s="9">
        <v>1708.9</v>
      </c>
      <c r="EE16" s="9">
        <v>1610.2570000000001</v>
      </c>
      <c r="EF16" s="9">
        <v>125.10299999999999</v>
      </c>
      <c r="EG16" s="9">
        <v>114.985</v>
      </c>
      <c r="EH16" s="9">
        <v>37.341999999999999</v>
      </c>
      <c r="EI16" s="9">
        <v>77.069000000000003</v>
      </c>
      <c r="EJ16" s="9">
        <v>71.715000000000003</v>
      </c>
      <c r="EK16" s="9">
        <v>43.27</v>
      </c>
      <c r="EL16" s="9">
        <v>61.648000000000003</v>
      </c>
      <c r="EM16" s="9">
        <v>29.777000000000001</v>
      </c>
      <c r="EN16" s="9">
        <v>21.873000000000001</v>
      </c>
      <c r="EO16" s="9">
        <v>43.134999999999998</v>
      </c>
      <c r="EP16" s="9">
        <v>37.82</v>
      </c>
      <c r="EQ16" s="9">
        <v>34.029000000000003</v>
      </c>
      <c r="ER16" s="9">
        <v>82.18</v>
      </c>
      <c r="ES16" s="9">
        <v>32.804000000000002</v>
      </c>
      <c r="ET16" s="9">
        <v>10.119</v>
      </c>
      <c r="EU16" s="9">
        <v>1485.153</v>
      </c>
      <c r="EV16" s="9">
        <v>1299.4670000000001</v>
      </c>
      <c r="EW16" s="9">
        <v>1201.787</v>
      </c>
      <c r="EX16" s="9">
        <v>45.902000000000001</v>
      </c>
      <c r="EY16" s="9">
        <v>51.575000000000003</v>
      </c>
      <c r="EZ16" s="9">
        <v>34.167000000000002</v>
      </c>
      <c r="FA16" s="9">
        <v>44.762</v>
      </c>
      <c r="FB16" s="9">
        <v>18.021999999999998</v>
      </c>
      <c r="FC16" s="9">
        <v>1066.7270000000001</v>
      </c>
      <c r="FD16" s="9">
        <v>66.498999999999995</v>
      </c>
      <c r="FE16" s="9">
        <v>61.485999999999997</v>
      </c>
      <c r="FF16" s="9">
        <v>104.755</v>
      </c>
      <c r="FG16" s="9">
        <v>206.22399999999999</v>
      </c>
      <c r="FH16" s="9">
        <v>1093.2429999999999</v>
      </c>
      <c r="FI16" s="9">
        <v>185.68600000000001</v>
      </c>
      <c r="FJ16" s="9">
        <v>98.643000000000001</v>
      </c>
      <c r="FK16" s="9">
        <v>1048.509</v>
      </c>
      <c r="FL16" s="9">
        <v>977.78499999999997</v>
      </c>
      <c r="FM16" s="9">
        <v>118.81</v>
      </c>
      <c r="FN16" s="9">
        <v>108.622</v>
      </c>
      <c r="FO16" s="9">
        <v>45.378</v>
      </c>
      <c r="FP16" s="9">
        <v>63.244</v>
      </c>
      <c r="FQ16" s="9">
        <v>53.526000000000003</v>
      </c>
      <c r="FR16" s="9">
        <v>55.097000000000001</v>
      </c>
      <c r="FS16" s="9">
        <v>55.584000000000003</v>
      </c>
      <c r="FT16" s="9">
        <v>42.707999999999998</v>
      </c>
      <c r="FU16" s="9">
        <v>8.6319999999999997</v>
      </c>
      <c r="FV16" s="9">
        <v>28.6</v>
      </c>
      <c r="FW16" s="9">
        <v>53.250999999999998</v>
      </c>
      <c r="FX16" s="9">
        <v>26.771999999999998</v>
      </c>
      <c r="FY16" s="9">
        <v>74.481999999999999</v>
      </c>
      <c r="FZ16" s="9">
        <v>34.14</v>
      </c>
      <c r="GA16" s="9">
        <v>10.188000000000001</v>
      </c>
      <c r="GB16" s="9">
        <v>858.97500000000002</v>
      </c>
      <c r="GC16" s="9">
        <v>775.90499999999997</v>
      </c>
      <c r="GD16" s="9">
        <v>741.33600000000001</v>
      </c>
      <c r="GE16" s="9">
        <v>11.334</v>
      </c>
      <c r="GF16" s="9">
        <v>23.234999999999999</v>
      </c>
      <c r="GG16" s="9">
        <v>11.398999999999999</v>
      </c>
      <c r="GH16" s="9">
        <v>21.369</v>
      </c>
      <c r="GI16" s="9">
        <v>1.802</v>
      </c>
      <c r="GJ16" s="9">
        <v>520.40200000000004</v>
      </c>
      <c r="GK16" s="9">
        <v>41.655999999999999</v>
      </c>
      <c r="GL16" s="9">
        <v>47.146999999999998</v>
      </c>
      <c r="GM16" s="9">
        <v>166.7</v>
      </c>
      <c r="GN16" s="9">
        <v>109.364</v>
      </c>
      <c r="GO16" s="9">
        <v>666.54100000000005</v>
      </c>
      <c r="GP16" s="9">
        <v>83.07</v>
      </c>
      <c r="GQ16" s="9">
        <v>70.724000000000004</v>
      </c>
      <c r="GR16" s="9">
        <v>779.97299999999996</v>
      </c>
      <c r="GS16" s="9">
        <v>732.23199999999997</v>
      </c>
      <c r="GT16" s="9">
        <v>72.475999999999999</v>
      </c>
      <c r="GU16" s="9">
        <v>68.688000000000002</v>
      </c>
      <c r="GV16" s="9">
        <v>37.226999999999997</v>
      </c>
      <c r="GW16" s="9">
        <v>31.460999999999999</v>
      </c>
      <c r="GX16" s="9">
        <v>48.723999999999997</v>
      </c>
      <c r="GY16" s="9">
        <v>19.963999999999999</v>
      </c>
      <c r="GZ16" s="9">
        <v>50.098999999999997</v>
      </c>
      <c r="HA16" s="9">
        <v>9.8989999999999991</v>
      </c>
      <c r="HB16" s="9">
        <v>4.1669999999999998</v>
      </c>
      <c r="HC16" s="9">
        <v>25.608000000000001</v>
      </c>
      <c r="HD16" s="9">
        <v>20.263999999999999</v>
      </c>
      <c r="HE16" s="9">
        <v>22.815000000000001</v>
      </c>
      <c r="HF16" s="9">
        <v>33.673999999999999</v>
      </c>
      <c r="HG16" s="9">
        <v>35.014000000000003</v>
      </c>
      <c r="HH16" s="9">
        <v>3.7879999999999998</v>
      </c>
      <c r="HI16" s="9">
        <v>659.75599999999997</v>
      </c>
      <c r="HJ16" s="9">
        <v>550.56100000000004</v>
      </c>
      <c r="HK16" s="9">
        <v>532.19100000000003</v>
      </c>
      <c r="HL16" s="9">
        <v>7.0519999999999996</v>
      </c>
      <c r="HM16" s="9">
        <v>11.317</v>
      </c>
      <c r="HN16" s="9">
        <v>11.164999999999999</v>
      </c>
      <c r="HO16" s="9">
        <v>4.6909999999999998</v>
      </c>
      <c r="HP16" s="9">
        <v>1.4430000000000001</v>
      </c>
      <c r="HQ16" s="9">
        <v>417.33199999999999</v>
      </c>
      <c r="HR16" s="9">
        <v>16.853999999999999</v>
      </c>
      <c r="HS16" s="9">
        <v>23.983000000000001</v>
      </c>
      <c r="HT16" s="9">
        <v>92.391000000000005</v>
      </c>
      <c r="HU16" s="9">
        <v>50.4</v>
      </c>
      <c r="HV16" s="9">
        <v>500.161</v>
      </c>
      <c r="HW16" s="9">
        <v>109.19499999999999</v>
      </c>
      <c r="HX16" s="9">
        <v>47.741</v>
      </c>
      <c r="HY16" s="9">
        <v>1146.288</v>
      </c>
      <c r="HZ16" s="9">
        <v>1056.701</v>
      </c>
      <c r="IA16" s="9">
        <v>88.727999999999994</v>
      </c>
      <c r="IB16" s="9">
        <v>81.207999999999998</v>
      </c>
      <c r="IC16" s="9">
        <v>31.222999999999999</v>
      </c>
      <c r="ID16" s="9">
        <v>49.984999999999999</v>
      </c>
      <c r="IE16" s="9">
        <v>46.444000000000003</v>
      </c>
      <c r="IF16" s="9">
        <v>34.764000000000003</v>
      </c>
      <c r="IG16" s="9">
        <v>48.423999999999999</v>
      </c>
      <c r="IH16" s="9">
        <v>28.39</v>
      </c>
      <c r="II16" s="9">
        <v>1.5640000000000001</v>
      </c>
      <c r="IJ16" s="9">
        <v>21.02</v>
      </c>
      <c r="IK16" s="9">
        <v>33.609000000000002</v>
      </c>
      <c r="IL16" s="9">
        <v>26.579000000000001</v>
      </c>
      <c r="IM16" s="9">
        <v>51.433</v>
      </c>
      <c r="IN16" s="9">
        <v>29.774999999999999</v>
      </c>
      <c r="IO16" s="9">
        <v>7.52</v>
      </c>
      <c r="IP16" s="9">
        <v>967.97299999999996</v>
      </c>
      <c r="IQ16" s="9">
        <v>823.68299999999999</v>
      </c>
    </row>
    <row r="17" spans="1:251">
      <c r="A17" s="10">
        <v>44228</v>
      </c>
      <c r="B17" s="9">
        <v>1629.9639999999999</v>
      </c>
      <c r="C17" s="9">
        <v>1576.54</v>
      </c>
      <c r="D17" s="9">
        <v>89.245000000000005</v>
      </c>
      <c r="E17" s="9">
        <v>82.745000000000005</v>
      </c>
      <c r="F17" s="9">
        <v>34.372</v>
      </c>
      <c r="G17" s="9">
        <v>47.886000000000003</v>
      </c>
      <c r="H17" s="9">
        <v>43.293999999999997</v>
      </c>
      <c r="I17" s="9">
        <v>39.451000000000001</v>
      </c>
      <c r="J17" s="9">
        <v>48.161999999999999</v>
      </c>
      <c r="K17" s="9">
        <v>3.9359999999999999</v>
      </c>
      <c r="L17" s="9">
        <v>28.550999999999998</v>
      </c>
      <c r="M17" s="9">
        <v>26.47</v>
      </c>
      <c r="N17" s="9">
        <v>18.007000000000001</v>
      </c>
      <c r="O17" s="9">
        <v>38.268000000000001</v>
      </c>
      <c r="P17" s="9">
        <v>62.277999999999999</v>
      </c>
      <c r="Q17" s="9">
        <v>20.468</v>
      </c>
      <c r="R17" s="9">
        <v>6.5</v>
      </c>
      <c r="S17" s="9">
        <v>1487.2950000000001</v>
      </c>
      <c r="T17" s="9">
        <v>955.67499999999995</v>
      </c>
      <c r="U17" s="9">
        <v>910.96699999999998</v>
      </c>
      <c r="V17" s="9">
        <v>20.803000000000001</v>
      </c>
      <c r="W17" s="9">
        <v>22.917000000000002</v>
      </c>
      <c r="X17" s="9">
        <v>25.292999999999999</v>
      </c>
      <c r="Y17" s="9">
        <v>6.66</v>
      </c>
      <c r="Z17" s="9">
        <v>11.252000000000001</v>
      </c>
      <c r="AA17" s="9">
        <v>718.16800000000001</v>
      </c>
      <c r="AB17" s="9">
        <v>77.3</v>
      </c>
      <c r="AC17" s="9">
        <v>45.966999999999999</v>
      </c>
      <c r="AD17" s="9">
        <v>114.24</v>
      </c>
      <c r="AE17" s="9">
        <v>181.88</v>
      </c>
      <c r="AF17" s="9">
        <v>773.79600000000005</v>
      </c>
      <c r="AG17" s="9">
        <v>531.61900000000003</v>
      </c>
      <c r="AH17" s="9">
        <v>53.423999999999999</v>
      </c>
      <c r="AI17" s="9">
        <v>3260.364</v>
      </c>
      <c r="AJ17" s="9">
        <v>3107.9760000000001</v>
      </c>
      <c r="AK17" s="9">
        <v>233.36600000000001</v>
      </c>
      <c r="AL17" s="9">
        <v>202.66300000000001</v>
      </c>
      <c r="AM17" s="9">
        <v>96.994</v>
      </c>
      <c r="AN17" s="9">
        <v>105.669</v>
      </c>
      <c r="AO17" s="9">
        <v>158.29900000000001</v>
      </c>
      <c r="AP17" s="9">
        <v>44.363999999999997</v>
      </c>
      <c r="AQ17" s="9">
        <v>171.98</v>
      </c>
      <c r="AR17" s="9">
        <v>0</v>
      </c>
      <c r="AS17" s="9">
        <v>30.683</v>
      </c>
      <c r="AT17" s="9">
        <v>79.989000000000004</v>
      </c>
      <c r="AU17" s="9">
        <v>66.537999999999997</v>
      </c>
      <c r="AV17" s="9">
        <v>56.136000000000003</v>
      </c>
      <c r="AW17" s="9">
        <v>141.529</v>
      </c>
      <c r="AX17" s="9">
        <v>61.134</v>
      </c>
      <c r="AY17" s="9">
        <v>30.702000000000002</v>
      </c>
      <c r="AZ17" s="9">
        <v>2874.61</v>
      </c>
      <c r="BA17" s="9">
        <v>2412.5889999999999</v>
      </c>
      <c r="BB17" s="9">
        <v>2276.3249999999998</v>
      </c>
      <c r="BC17" s="9">
        <v>95.016000000000005</v>
      </c>
      <c r="BD17" s="9">
        <v>40.274999999999999</v>
      </c>
      <c r="BE17" s="9">
        <v>108.68600000000001</v>
      </c>
      <c r="BF17" s="9">
        <v>6.0469999999999997</v>
      </c>
      <c r="BG17" s="9">
        <v>20.558</v>
      </c>
      <c r="BH17" s="9">
        <v>1810.8230000000001</v>
      </c>
      <c r="BI17" s="9">
        <v>173.75200000000001</v>
      </c>
      <c r="BJ17" s="9">
        <v>159.602</v>
      </c>
      <c r="BK17" s="9">
        <v>268.41300000000001</v>
      </c>
      <c r="BL17" s="9">
        <v>460.29599999999999</v>
      </c>
      <c r="BM17" s="9">
        <v>1952.2940000000001</v>
      </c>
      <c r="BN17" s="9">
        <v>462.02100000000002</v>
      </c>
      <c r="BO17" s="9">
        <v>152.38900000000001</v>
      </c>
      <c r="BP17" s="9">
        <v>1667.3430000000001</v>
      </c>
      <c r="BQ17" s="9">
        <v>1594.019</v>
      </c>
      <c r="BR17" s="9">
        <v>137.52699999999999</v>
      </c>
      <c r="BS17" s="9">
        <v>126.154</v>
      </c>
      <c r="BT17" s="9">
        <v>71.165000000000006</v>
      </c>
      <c r="BU17" s="9">
        <v>54.988</v>
      </c>
      <c r="BV17" s="9">
        <v>96.230999999999995</v>
      </c>
      <c r="BW17" s="9">
        <v>29.922999999999998</v>
      </c>
      <c r="BX17" s="9">
        <v>93.063000000000002</v>
      </c>
      <c r="BY17" s="9">
        <v>8.1579999999999995</v>
      </c>
      <c r="BZ17" s="9">
        <v>24.933</v>
      </c>
      <c r="CA17" s="9">
        <v>50.482999999999997</v>
      </c>
      <c r="CB17" s="9">
        <v>39.484999999999999</v>
      </c>
      <c r="CC17" s="9">
        <v>36.186</v>
      </c>
      <c r="CD17" s="9">
        <v>82.426000000000002</v>
      </c>
      <c r="CE17" s="9">
        <v>43.728000000000002</v>
      </c>
      <c r="CF17" s="9">
        <v>11.372999999999999</v>
      </c>
      <c r="CG17" s="9">
        <v>1456.492</v>
      </c>
      <c r="CH17" s="9">
        <v>1055.8589999999999</v>
      </c>
      <c r="CI17" s="9">
        <v>1029.827</v>
      </c>
      <c r="CJ17" s="9">
        <v>11.627000000000001</v>
      </c>
      <c r="CK17" s="9">
        <v>13.856999999999999</v>
      </c>
      <c r="CL17" s="9">
        <v>12.268000000000001</v>
      </c>
      <c r="CM17" s="9">
        <v>6.9790000000000001</v>
      </c>
      <c r="CN17" s="9">
        <v>6.2370000000000001</v>
      </c>
      <c r="CO17" s="9">
        <v>808.20699999999999</v>
      </c>
      <c r="CP17" s="9">
        <v>44.904000000000003</v>
      </c>
      <c r="CQ17" s="9">
        <v>55.973999999999997</v>
      </c>
      <c r="CR17" s="9">
        <v>146.774</v>
      </c>
      <c r="CS17" s="9">
        <v>109.86</v>
      </c>
      <c r="CT17" s="9">
        <v>946</v>
      </c>
      <c r="CU17" s="9">
        <v>400.63299999999998</v>
      </c>
      <c r="CV17" s="9">
        <v>73.323999999999998</v>
      </c>
      <c r="CW17" s="9">
        <v>1268.838</v>
      </c>
      <c r="CX17" s="9">
        <v>1173.768</v>
      </c>
      <c r="CY17" s="9">
        <v>133.852</v>
      </c>
      <c r="CZ17" s="9">
        <v>113.286</v>
      </c>
      <c r="DA17" s="9">
        <v>41.076000000000001</v>
      </c>
      <c r="DB17" s="9">
        <v>72.210999999999999</v>
      </c>
      <c r="DC17" s="9">
        <v>69.013000000000005</v>
      </c>
      <c r="DD17" s="9">
        <v>44.273000000000003</v>
      </c>
      <c r="DE17" s="9">
        <v>67.983000000000004</v>
      </c>
      <c r="DF17" s="9">
        <v>23.884</v>
      </c>
      <c r="DG17" s="9">
        <v>17.832000000000001</v>
      </c>
      <c r="DH17" s="9">
        <v>24.058</v>
      </c>
      <c r="DI17" s="9">
        <v>51.399000000000001</v>
      </c>
      <c r="DJ17" s="9">
        <v>37.829000000000001</v>
      </c>
      <c r="DK17" s="9">
        <v>72.426000000000002</v>
      </c>
      <c r="DL17" s="9">
        <v>40.860999999999997</v>
      </c>
      <c r="DM17" s="9">
        <v>20.565000000000001</v>
      </c>
      <c r="DN17" s="9">
        <v>1039.9169999999999</v>
      </c>
      <c r="DO17" s="9">
        <v>941.33100000000002</v>
      </c>
      <c r="DP17" s="9">
        <v>893.60199999999998</v>
      </c>
      <c r="DQ17" s="9">
        <v>25.635999999999999</v>
      </c>
      <c r="DR17" s="9">
        <v>22.094000000000001</v>
      </c>
      <c r="DS17" s="9">
        <v>25.169</v>
      </c>
      <c r="DT17" s="9">
        <v>15.423999999999999</v>
      </c>
      <c r="DU17" s="9">
        <v>6.165</v>
      </c>
      <c r="DV17" s="9">
        <v>608.40499999999997</v>
      </c>
      <c r="DW17" s="9">
        <v>81.105999999999995</v>
      </c>
      <c r="DX17" s="9">
        <v>81.445999999999998</v>
      </c>
      <c r="DY17" s="9">
        <v>170.37299999999999</v>
      </c>
      <c r="DZ17" s="9">
        <v>134.803</v>
      </c>
      <c r="EA17" s="9">
        <v>806.52800000000002</v>
      </c>
      <c r="EB17" s="9">
        <v>98.585999999999999</v>
      </c>
      <c r="EC17" s="9">
        <v>95.069000000000003</v>
      </c>
      <c r="ED17" s="9">
        <v>1628.819</v>
      </c>
      <c r="EE17" s="9">
        <v>1547.09</v>
      </c>
      <c r="EF17" s="9">
        <v>121.60599999999999</v>
      </c>
      <c r="EG17" s="9">
        <v>109.108</v>
      </c>
      <c r="EH17" s="9">
        <v>36.957999999999998</v>
      </c>
      <c r="EI17" s="9">
        <v>72.150000000000006</v>
      </c>
      <c r="EJ17" s="9">
        <v>70.614999999999995</v>
      </c>
      <c r="EK17" s="9">
        <v>38.493000000000002</v>
      </c>
      <c r="EL17" s="9">
        <v>65.228999999999999</v>
      </c>
      <c r="EM17" s="9">
        <v>27.084</v>
      </c>
      <c r="EN17" s="9">
        <v>13.696999999999999</v>
      </c>
      <c r="EO17" s="9">
        <v>35.932000000000002</v>
      </c>
      <c r="EP17" s="9">
        <v>36.826000000000001</v>
      </c>
      <c r="EQ17" s="9">
        <v>36.35</v>
      </c>
      <c r="ER17" s="9">
        <v>73.251000000000005</v>
      </c>
      <c r="ES17" s="9">
        <v>35.856999999999999</v>
      </c>
      <c r="ET17" s="9">
        <v>12.497999999999999</v>
      </c>
      <c r="EU17" s="9">
        <v>1425.4839999999999</v>
      </c>
      <c r="EV17" s="9">
        <v>1253.7090000000001</v>
      </c>
      <c r="EW17" s="9">
        <v>1156.729</v>
      </c>
      <c r="EX17" s="9">
        <v>54.642000000000003</v>
      </c>
      <c r="EY17" s="9">
        <v>42.338999999999999</v>
      </c>
      <c r="EZ17" s="9">
        <v>47.677</v>
      </c>
      <c r="FA17" s="9">
        <v>34.911999999999999</v>
      </c>
      <c r="FB17" s="9">
        <v>13.840999999999999</v>
      </c>
      <c r="FC17" s="9">
        <v>975.721</v>
      </c>
      <c r="FD17" s="9">
        <v>89.927000000000007</v>
      </c>
      <c r="FE17" s="9">
        <v>75.772000000000006</v>
      </c>
      <c r="FF17" s="9">
        <v>112.289</v>
      </c>
      <c r="FG17" s="9">
        <v>220.005</v>
      </c>
      <c r="FH17" s="9">
        <v>1033.704</v>
      </c>
      <c r="FI17" s="9">
        <v>171.77500000000001</v>
      </c>
      <c r="FJ17" s="9">
        <v>81.728999999999999</v>
      </c>
      <c r="FK17" s="9">
        <v>1014.141</v>
      </c>
      <c r="FL17" s="9">
        <v>950.72799999999995</v>
      </c>
      <c r="FM17" s="9">
        <v>102.852</v>
      </c>
      <c r="FN17" s="9">
        <v>93.587000000000003</v>
      </c>
      <c r="FO17" s="9">
        <v>33.466999999999999</v>
      </c>
      <c r="FP17" s="9">
        <v>60.121000000000002</v>
      </c>
      <c r="FQ17" s="9">
        <v>43.594999999999999</v>
      </c>
      <c r="FR17" s="9">
        <v>49.991999999999997</v>
      </c>
      <c r="FS17" s="9">
        <v>45.917999999999999</v>
      </c>
      <c r="FT17" s="9">
        <v>44.332999999999998</v>
      </c>
      <c r="FU17" s="9">
        <v>3.3359999999999999</v>
      </c>
      <c r="FV17" s="9">
        <v>23.045000000000002</v>
      </c>
      <c r="FW17" s="9">
        <v>46.856999999999999</v>
      </c>
      <c r="FX17" s="9">
        <v>23.686</v>
      </c>
      <c r="FY17" s="9">
        <v>59.264000000000003</v>
      </c>
      <c r="FZ17" s="9">
        <v>34.323</v>
      </c>
      <c r="GA17" s="9">
        <v>9.2650000000000006</v>
      </c>
      <c r="GB17" s="9">
        <v>847.875</v>
      </c>
      <c r="GC17" s="9">
        <v>773.86900000000003</v>
      </c>
      <c r="GD17" s="9">
        <v>737.17899999999997</v>
      </c>
      <c r="GE17" s="9">
        <v>15.601000000000001</v>
      </c>
      <c r="GF17" s="9">
        <v>20.831</v>
      </c>
      <c r="GG17" s="9">
        <v>12.821</v>
      </c>
      <c r="GH17" s="9">
        <v>18.657</v>
      </c>
      <c r="GI17" s="9">
        <v>4.9539999999999997</v>
      </c>
      <c r="GJ17" s="9">
        <v>480.88900000000001</v>
      </c>
      <c r="GK17" s="9">
        <v>58.805</v>
      </c>
      <c r="GL17" s="9">
        <v>66.203000000000003</v>
      </c>
      <c r="GM17" s="9">
        <v>167.97200000000001</v>
      </c>
      <c r="GN17" s="9">
        <v>94.581000000000003</v>
      </c>
      <c r="GO17" s="9">
        <v>679.28899999999999</v>
      </c>
      <c r="GP17" s="9">
        <v>74.006</v>
      </c>
      <c r="GQ17" s="9">
        <v>63.414000000000001</v>
      </c>
      <c r="GR17" s="9">
        <v>788.91899999999998</v>
      </c>
      <c r="GS17" s="9">
        <v>737.6</v>
      </c>
      <c r="GT17" s="9">
        <v>65.909000000000006</v>
      </c>
      <c r="GU17" s="9">
        <v>58.192</v>
      </c>
      <c r="GV17" s="9">
        <v>21.369</v>
      </c>
      <c r="GW17" s="9">
        <v>36.823</v>
      </c>
      <c r="GX17" s="9">
        <v>37.289000000000001</v>
      </c>
      <c r="GY17" s="9">
        <v>20.902999999999999</v>
      </c>
      <c r="GZ17" s="9">
        <v>40.685000000000002</v>
      </c>
      <c r="HA17" s="9">
        <v>9.6419999999999995</v>
      </c>
      <c r="HB17" s="9">
        <v>6.4290000000000003</v>
      </c>
      <c r="HC17" s="9">
        <v>17.759</v>
      </c>
      <c r="HD17" s="9">
        <v>17.367999999999999</v>
      </c>
      <c r="HE17" s="9">
        <v>23.065999999999999</v>
      </c>
      <c r="HF17" s="9">
        <v>37.268999999999998</v>
      </c>
      <c r="HG17" s="9">
        <v>20.922999999999998</v>
      </c>
      <c r="HH17" s="9">
        <v>7.718</v>
      </c>
      <c r="HI17" s="9">
        <v>671.69</v>
      </c>
      <c r="HJ17" s="9">
        <v>561.79899999999998</v>
      </c>
      <c r="HK17" s="9">
        <v>545.44399999999996</v>
      </c>
      <c r="HL17" s="9">
        <v>7.3040000000000003</v>
      </c>
      <c r="HM17" s="9">
        <v>9.0500000000000007</v>
      </c>
      <c r="HN17" s="9">
        <v>8.1720000000000006</v>
      </c>
      <c r="HO17" s="9">
        <v>4.4930000000000003</v>
      </c>
      <c r="HP17" s="9">
        <v>2.8380000000000001</v>
      </c>
      <c r="HQ17" s="9">
        <v>408.61700000000002</v>
      </c>
      <c r="HR17" s="9">
        <v>27.178000000000001</v>
      </c>
      <c r="HS17" s="9">
        <v>30.408000000000001</v>
      </c>
      <c r="HT17" s="9">
        <v>95.594999999999999</v>
      </c>
      <c r="HU17" s="9">
        <v>53.86</v>
      </c>
      <c r="HV17" s="9">
        <v>507.93799999999999</v>
      </c>
      <c r="HW17" s="9">
        <v>109.892</v>
      </c>
      <c r="HX17" s="9">
        <v>51.319000000000003</v>
      </c>
      <c r="HY17" s="9">
        <v>1052.9970000000001</v>
      </c>
      <c r="HZ17" s="9">
        <v>970.49400000000003</v>
      </c>
      <c r="IA17" s="9">
        <v>97.003</v>
      </c>
      <c r="IB17" s="9">
        <v>88.905000000000001</v>
      </c>
      <c r="IC17" s="9">
        <v>28.859000000000002</v>
      </c>
      <c r="ID17" s="9">
        <v>59.564</v>
      </c>
      <c r="IE17" s="9">
        <v>47.670999999999999</v>
      </c>
      <c r="IF17" s="9">
        <v>41.234999999999999</v>
      </c>
      <c r="IG17" s="9">
        <v>51.073999999999998</v>
      </c>
      <c r="IH17" s="9">
        <v>34.619</v>
      </c>
      <c r="II17" s="9">
        <v>2.48</v>
      </c>
      <c r="IJ17" s="9">
        <v>23.498999999999999</v>
      </c>
      <c r="IK17" s="9">
        <v>38.228000000000002</v>
      </c>
      <c r="IL17" s="9">
        <v>27.178000000000001</v>
      </c>
      <c r="IM17" s="9">
        <v>55.286999999999999</v>
      </c>
      <c r="IN17" s="9">
        <v>33.618000000000002</v>
      </c>
      <c r="IO17" s="9">
        <v>8.0980000000000008</v>
      </c>
      <c r="IP17" s="9">
        <v>873.49</v>
      </c>
      <c r="IQ17" s="9">
        <v>710.88900000000001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I17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14.7109375" defaultRowHeight="11.25"/>
  <cols>
    <col min="1" max="16384" width="14.7109375" style="1"/>
  </cols>
  <sheetData>
    <row r="1" spans="1:217" s="2" customFormat="1" ht="99.95" customHeight="1">
      <c r="B1" s="3" t="s">
        <v>512</v>
      </c>
      <c r="C1" s="3" t="s">
        <v>513</v>
      </c>
      <c r="D1" s="3" t="s">
        <v>514</v>
      </c>
      <c r="E1" s="3" t="s">
        <v>515</v>
      </c>
      <c r="F1" s="3" t="s">
        <v>516</v>
      </c>
      <c r="G1" s="3" t="s">
        <v>517</v>
      </c>
      <c r="H1" s="3" t="s">
        <v>518</v>
      </c>
      <c r="I1" s="3" t="s">
        <v>519</v>
      </c>
      <c r="J1" s="3" t="s">
        <v>520</v>
      </c>
      <c r="K1" s="3" t="s">
        <v>521</v>
      </c>
      <c r="L1" s="3" t="s">
        <v>522</v>
      </c>
      <c r="M1" s="3" t="s">
        <v>523</v>
      </c>
      <c r="N1" s="3" t="s">
        <v>524</v>
      </c>
      <c r="O1" s="3" t="s">
        <v>525</v>
      </c>
      <c r="P1" s="3" t="s">
        <v>526</v>
      </c>
      <c r="Q1" s="3" t="s">
        <v>527</v>
      </c>
      <c r="R1" s="3" t="s">
        <v>528</v>
      </c>
      <c r="S1" s="3" t="s">
        <v>529</v>
      </c>
      <c r="T1" s="3" t="s">
        <v>530</v>
      </c>
      <c r="U1" s="3" t="s">
        <v>531</v>
      </c>
      <c r="V1" s="3" t="s">
        <v>532</v>
      </c>
      <c r="W1" s="3" t="s">
        <v>533</v>
      </c>
      <c r="X1" s="3" t="s">
        <v>534</v>
      </c>
      <c r="Y1" s="3" t="s">
        <v>535</v>
      </c>
      <c r="Z1" s="3" t="s">
        <v>536</v>
      </c>
      <c r="AA1" s="3" t="s">
        <v>537</v>
      </c>
      <c r="AB1" s="3" t="s">
        <v>538</v>
      </c>
      <c r="AC1" s="3" t="s">
        <v>539</v>
      </c>
      <c r="AD1" s="3" t="s">
        <v>540</v>
      </c>
      <c r="AE1" s="3" t="s">
        <v>541</v>
      </c>
      <c r="AF1" s="3" t="s">
        <v>542</v>
      </c>
      <c r="AG1" s="3" t="s">
        <v>543</v>
      </c>
      <c r="AH1" s="3" t="s">
        <v>544</v>
      </c>
      <c r="AI1" s="3" t="s">
        <v>545</v>
      </c>
      <c r="AJ1" s="3" t="s">
        <v>546</v>
      </c>
      <c r="AK1" s="3" t="s">
        <v>547</v>
      </c>
      <c r="AL1" s="3" t="s">
        <v>548</v>
      </c>
      <c r="AM1" s="3" t="s">
        <v>549</v>
      </c>
      <c r="AN1" s="3" t="s">
        <v>550</v>
      </c>
      <c r="AO1" s="3" t="s">
        <v>551</v>
      </c>
      <c r="AP1" s="3" t="s">
        <v>552</v>
      </c>
      <c r="AQ1" s="3" t="s">
        <v>553</v>
      </c>
      <c r="AR1" s="3" t="s">
        <v>554</v>
      </c>
      <c r="AS1" s="3" t="s">
        <v>555</v>
      </c>
      <c r="AT1" s="3" t="s">
        <v>556</v>
      </c>
      <c r="AU1" s="3" t="s">
        <v>557</v>
      </c>
      <c r="AV1" s="3" t="s">
        <v>558</v>
      </c>
      <c r="AW1" s="3" t="s">
        <v>559</v>
      </c>
      <c r="AX1" s="3" t="s">
        <v>560</v>
      </c>
      <c r="AY1" s="3" t="s">
        <v>561</v>
      </c>
      <c r="AZ1" s="3" t="s">
        <v>562</v>
      </c>
      <c r="BA1" s="3" t="s">
        <v>563</v>
      </c>
      <c r="BB1" s="3" t="s">
        <v>564</v>
      </c>
      <c r="BC1" s="3" t="s">
        <v>565</v>
      </c>
      <c r="BD1" s="3" t="s">
        <v>566</v>
      </c>
      <c r="BE1" s="3" t="s">
        <v>567</v>
      </c>
      <c r="BF1" s="3" t="s">
        <v>568</v>
      </c>
      <c r="BG1" s="3" t="s">
        <v>569</v>
      </c>
      <c r="BH1" s="3" t="s">
        <v>570</v>
      </c>
      <c r="BI1" s="3" t="s">
        <v>571</v>
      </c>
      <c r="BJ1" s="3" t="s">
        <v>572</v>
      </c>
      <c r="BK1" s="3" t="s">
        <v>573</v>
      </c>
      <c r="BL1" s="3" t="s">
        <v>574</v>
      </c>
      <c r="BM1" s="3" t="s">
        <v>575</v>
      </c>
      <c r="BN1" s="3" t="s">
        <v>576</v>
      </c>
      <c r="BO1" s="3" t="s">
        <v>577</v>
      </c>
      <c r="BP1" s="3" t="s">
        <v>578</v>
      </c>
      <c r="BQ1" s="3" t="s">
        <v>579</v>
      </c>
      <c r="BR1" s="3" t="s">
        <v>580</v>
      </c>
      <c r="BS1" s="3" t="s">
        <v>581</v>
      </c>
      <c r="BT1" s="3" t="s">
        <v>582</v>
      </c>
      <c r="BU1" s="3" t="s">
        <v>583</v>
      </c>
      <c r="BV1" s="3" t="s">
        <v>584</v>
      </c>
      <c r="BW1" s="3" t="s">
        <v>585</v>
      </c>
      <c r="BX1" s="3" t="s">
        <v>586</v>
      </c>
      <c r="BY1" s="3" t="s">
        <v>587</v>
      </c>
      <c r="BZ1" s="3" t="s">
        <v>588</v>
      </c>
      <c r="CA1" s="3" t="s">
        <v>589</v>
      </c>
      <c r="CB1" s="3" t="s">
        <v>590</v>
      </c>
      <c r="CC1" s="3" t="s">
        <v>591</v>
      </c>
      <c r="CD1" s="3" t="s">
        <v>592</v>
      </c>
      <c r="CE1" s="3" t="s">
        <v>593</v>
      </c>
      <c r="CF1" s="3" t="s">
        <v>594</v>
      </c>
      <c r="CG1" s="3" t="s">
        <v>595</v>
      </c>
      <c r="CH1" s="3" t="s">
        <v>596</v>
      </c>
      <c r="CI1" s="3" t="s">
        <v>597</v>
      </c>
      <c r="CJ1" s="3" t="s">
        <v>598</v>
      </c>
      <c r="CK1" s="3" t="s">
        <v>599</v>
      </c>
      <c r="CL1" s="3" t="s">
        <v>600</v>
      </c>
      <c r="CM1" s="3" t="s">
        <v>601</v>
      </c>
      <c r="CN1" s="3" t="s">
        <v>602</v>
      </c>
      <c r="CO1" s="3" t="s">
        <v>603</v>
      </c>
      <c r="CP1" s="3" t="s">
        <v>604</v>
      </c>
      <c r="CQ1" s="3" t="s">
        <v>605</v>
      </c>
      <c r="CR1" s="3" t="s">
        <v>606</v>
      </c>
      <c r="CS1" s="3" t="s">
        <v>607</v>
      </c>
      <c r="CT1" s="3" t="s">
        <v>608</v>
      </c>
      <c r="CU1" s="3" t="s">
        <v>609</v>
      </c>
      <c r="CV1" s="3" t="s">
        <v>610</v>
      </c>
      <c r="CW1" s="3" t="s">
        <v>611</v>
      </c>
      <c r="CX1" s="3" t="s">
        <v>612</v>
      </c>
      <c r="CY1" s="3" t="s">
        <v>613</v>
      </c>
      <c r="CZ1" s="3" t="s">
        <v>614</v>
      </c>
      <c r="DA1" s="3" t="s">
        <v>615</v>
      </c>
      <c r="DB1" s="3" t="s">
        <v>616</v>
      </c>
      <c r="DC1" s="3" t="s">
        <v>617</v>
      </c>
      <c r="DD1" s="3" t="s">
        <v>618</v>
      </c>
      <c r="DE1" s="3" t="s">
        <v>619</v>
      </c>
      <c r="DF1" s="3" t="s">
        <v>620</v>
      </c>
      <c r="DG1" s="3" t="s">
        <v>621</v>
      </c>
      <c r="DH1" s="3" t="s">
        <v>622</v>
      </c>
      <c r="DI1" s="3" t="s">
        <v>623</v>
      </c>
      <c r="DJ1" s="3" t="s">
        <v>624</v>
      </c>
      <c r="DK1" s="3" t="s">
        <v>625</v>
      </c>
      <c r="DL1" s="3" t="s">
        <v>626</v>
      </c>
      <c r="DM1" s="3" t="s">
        <v>627</v>
      </c>
      <c r="DN1" s="3" t="s">
        <v>628</v>
      </c>
      <c r="DO1" s="3" t="s">
        <v>629</v>
      </c>
      <c r="DP1" s="3" t="s">
        <v>630</v>
      </c>
      <c r="DQ1" s="3" t="s">
        <v>631</v>
      </c>
      <c r="DR1" s="3" t="s">
        <v>632</v>
      </c>
      <c r="DS1" s="3" t="s">
        <v>633</v>
      </c>
      <c r="DT1" s="3" t="s">
        <v>634</v>
      </c>
      <c r="DU1" s="3" t="s">
        <v>635</v>
      </c>
      <c r="DV1" s="3" t="s">
        <v>636</v>
      </c>
      <c r="DW1" s="3" t="s">
        <v>637</v>
      </c>
      <c r="DX1" s="3" t="s">
        <v>638</v>
      </c>
      <c r="DY1" s="3" t="s">
        <v>639</v>
      </c>
      <c r="DZ1" s="3" t="s">
        <v>640</v>
      </c>
      <c r="EA1" s="3" t="s">
        <v>641</v>
      </c>
      <c r="EB1" s="3" t="s">
        <v>642</v>
      </c>
      <c r="EC1" s="3" t="s">
        <v>643</v>
      </c>
      <c r="ED1" s="3" t="s">
        <v>644</v>
      </c>
      <c r="EE1" s="3" t="s">
        <v>645</v>
      </c>
      <c r="EF1" s="3" t="s">
        <v>646</v>
      </c>
      <c r="EG1" s="3" t="s">
        <v>647</v>
      </c>
      <c r="EH1" s="3" t="s">
        <v>648</v>
      </c>
      <c r="EI1" s="3" t="s">
        <v>649</v>
      </c>
      <c r="EJ1" s="3" t="s">
        <v>650</v>
      </c>
      <c r="EK1" s="3" t="s">
        <v>651</v>
      </c>
      <c r="EL1" s="3" t="s">
        <v>652</v>
      </c>
      <c r="EM1" s="3" t="s">
        <v>653</v>
      </c>
      <c r="EN1" s="3" t="s">
        <v>654</v>
      </c>
      <c r="EO1" s="3" t="s">
        <v>655</v>
      </c>
      <c r="EP1" s="3" t="s">
        <v>656</v>
      </c>
      <c r="EQ1" s="3" t="s">
        <v>657</v>
      </c>
      <c r="ER1" s="3" t="s">
        <v>658</v>
      </c>
      <c r="ES1" s="3" t="s">
        <v>659</v>
      </c>
      <c r="ET1" s="3" t="s">
        <v>660</v>
      </c>
      <c r="EU1" s="3" t="s">
        <v>661</v>
      </c>
      <c r="EV1" s="3" t="s">
        <v>662</v>
      </c>
      <c r="EW1" s="3" t="s">
        <v>663</v>
      </c>
      <c r="EX1" s="3" t="s">
        <v>664</v>
      </c>
      <c r="EY1" s="3" t="s">
        <v>665</v>
      </c>
      <c r="EZ1" s="3" t="s">
        <v>666</v>
      </c>
      <c r="FA1" s="3" t="s">
        <v>667</v>
      </c>
      <c r="FB1" s="3" t="s">
        <v>668</v>
      </c>
      <c r="FC1" s="3" t="s">
        <v>669</v>
      </c>
      <c r="FD1" s="3" t="s">
        <v>670</v>
      </c>
      <c r="FE1" s="3" t="s">
        <v>671</v>
      </c>
      <c r="FF1" s="3" t="s">
        <v>672</v>
      </c>
      <c r="FG1" s="3" t="s">
        <v>673</v>
      </c>
      <c r="FH1" s="3" t="s">
        <v>674</v>
      </c>
      <c r="FI1" s="3" t="s">
        <v>675</v>
      </c>
      <c r="FJ1" s="3" t="s">
        <v>676</v>
      </c>
      <c r="FK1" s="3" t="s">
        <v>677</v>
      </c>
      <c r="FL1" s="3" t="s">
        <v>678</v>
      </c>
      <c r="FM1" s="3" t="s">
        <v>679</v>
      </c>
      <c r="FN1" s="3" t="s">
        <v>680</v>
      </c>
      <c r="FO1" s="3" t="s">
        <v>681</v>
      </c>
      <c r="FP1" s="3" t="s">
        <v>682</v>
      </c>
      <c r="FQ1" s="3" t="s">
        <v>683</v>
      </c>
      <c r="FR1" s="3" t="s">
        <v>684</v>
      </c>
      <c r="FS1" s="3" t="s">
        <v>685</v>
      </c>
      <c r="FT1" s="3" t="s">
        <v>686</v>
      </c>
      <c r="FU1" s="3" t="s">
        <v>687</v>
      </c>
      <c r="FV1" s="3" t="s">
        <v>688</v>
      </c>
      <c r="FW1" s="3" t="s">
        <v>689</v>
      </c>
      <c r="FX1" s="3" t="s">
        <v>690</v>
      </c>
      <c r="FY1" s="3" t="s">
        <v>691</v>
      </c>
      <c r="FZ1" s="3" t="s">
        <v>692</v>
      </c>
      <c r="GA1" s="3" t="s">
        <v>693</v>
      </c>
      <c r="GB1" s="3" t="s">
        <v>694</v>
      </c>
      <c r="GC1" s="3" t="s">
        <v>695</v>
      </c>
      <c r="GD1" s="3" t="s">
        <v>696</v>
      </c>
      <c r="GE1" s="3" t="s">
        <v>697</v>
      </c>
      <c r="GF1" s="3" t="s">
        <v>698</v>
      </c>
      <c r="GG1" s="3" t="s">
        <v>699</v>
      </c>
      <c r="GH1" s="3" t="s">
        <v>700</v>
      </c>
      <c r="GI1" s="3" t="s">
        <v>701</v>
      </c>
      <c r="GJ1" s="3" t="s">
        <v>702</v>
      </c>
      <c r="GK1" s="3" t="s">
        <v>703</v>
      </c>
      <c r="GL1" s="3" t="s">
        <v>704</v>
      </c>
      <c r="GM1" s="3" t="s">
        <v>705</v>
      </c>
      <c r="GN1" s="3" t="s">
        <v>706</v>
      </c>
      <c r="GO1" s="3" t="s">
        <v>707</v>
      </c>
      <c r="GP1" s="3" t="s">
        <v>708</v>
      </c>
      <c r="GQ1" s="3" t="s">
        <v>709</v>
      </c>
      <c r="GR1" s="3" t="s">
        <v>710</v>
      </c>
      <c r="GS1" s="3" t="s">
        <v>711</v>
      </c>
      <c r="GT1" s="3" t="s">
        <v>712</v>
      </c>
      <c r="GU1" s="3" t="s">
        <v>713</v>
      </c>
      <c r="GV1" s="3" t="s">
        <v>714</v>
      </c>
      <c r="GW1" s="3" t="s">
        <v>715</v>
      </c>
      <c r="GX1" s="3" t="s">
        <v>716</v>
      </c>
      <c r="GY1" s="3" t="s">
        <v>717</v>
      </c>
      <c r="GZ1" s="3" t="s">
        <v>718</v>
      </c>
      <c r="HA1" s="3" t="s">
        <v>719</v>
      </c>
      <c r="HB1" s="3" t="s">
        <v>720</v>
      </c>
      <c r="HC1" s="3" t="s">
        <v>721</v>
      </c>
      <c r="HD1" s="3" t="s">
        <v>722</v>
      </c>
      <c r="HE1" s="3" t="s">
        <v>723</v>
      </c>
      <c r="HF1" s="3" t="s">
        <v>724</v>
      </c>
      <c r="HG1" s="3" t="s">
        <v>725</v>
      </c>
      <c r="HH1" s="3" t="s">
        <v>726</v>
      </c>
      <c r="HI1" s="3" t="s">
        <v>727</v>
      </c>
    </row>
    <row r="2" spans="1:217">
      <c r="A2" s="4" t="s">
        <v>250</v>
      </c>
      <c r="B2" s="7" t="s">
        <v>259</v>
      </c>
      <c r="C2" s="7" t="s">
        <v>259</v>
      </c>
      <c r="D2" s="7" t="s">
        <v>259</v>
      </c>
      <c r="E2" s="7" t="s">
        <v>259</v>
      </c>
      <c r="F2" s="7" t="s">
        <v>259</v>
      </c>
      <c r="G2" s="7" t="s">
        <v>259</v>
      </c>
      <c r="H2" s="7" t="s">
        <v>259</v>
      </c>
      <c r="I2" s="7" t="s">
        <v>259</v>
      </c>
      <c r="J2" s="7" t="s">
        <v>259</v>
      </c>
      <c r="K2" s="7" t="s">
        <v>259</v>
      </c>
      <c r="L2" s="7" t="s">
        <v>259</v>
      </c>
      <c r="M2" s="7" t="s">
        <v>259</v>
      </c>
      <c r="N2" s="7" t="s">
        <v>259</v>
      </c>
      <c r="O2" s="7" t="s">
        <v>259</v>
      </c>
      <c r="P2" s="7" t="s">
        <v>259</v>
      </c>
      <c r="Q2" s="7" t="s">
        <v>259</v>
      </c>
      <c r="R2" s="7" t="s">
        <v>259</v>
      </c>
      <c r="S2" s="7" t="s">
        <v>259</v>
      </c>
      <c r="T2" s="7" t="s">
        <v>259</v>
      </c>
      <c r="U2" s="7" t="s">
        <v>259</v>
      </c>
      <c r="V2" s="7" t="s">
        <v>259</v>
      </c>
      <c r="W2" s="7" t="s">
        <v>259</v>
      </c>
      <c r="X2" s="7" t="s">
        <v>259</v>
      </c>
      <c r="Y2" s="7" t="s">
        <v>259</v>
      </c>
      <c r="Z2" s="7" t="s">
        <v>259</v>
      </c>
      <c r="AA2" s="7" t="s">
        <v>259</v>
      </c>
      <c r="AB2" s="7" t="s">
        <v>259</v>
      </c>
      <c r="AC2" s="7" t="s">
        <v>259</v>
      </c>
      <c r="AD2" s="7" t="s">
        <v>259</v>
      </c>
      <c r="AE2" s="7" t="s">
        <v>259</v>
      </c>
      <c r="AF2" s="7" t="s">
        <v>259</v>
      </c>
      <c r="AG2" s="7" t="s">
        <v>259</v>
      </c>
      <c r="AH2" s="7" t="s">
        <v>259</v>
      </c>
      <c r="AI2" s="7" t="s">
        <v>259</v>
      </c>
      <c r="AJ2" s="7" t="s">
        <v>259</v>
      </c>
      <c r="AK2" s="7" t="s">
        <v>259</v>
      </c>
      <c r="AL2" s="7" t="s">
        <v>259</v>
      </c>
      <c r="AM2" s="7" t="s">
        <v>259</v>
      </c>
      <c r="AN2" s="7" t="s">
        <v>259</v>
      </c>
      <c r="AO2" s="7" t="s">
        <v>259</v>
      </c>
      <c r="AP2" s="7" t="s">
        <v>259</v>
      </c>
      <c r="AQ2" s="7" t="s">
        <v>259</v>
      </c>
      <c r="AR2" s="7" t="s">
        <v>259</v>
      </c>
      <c r="AS2" s="7" t="s">
        <v>259</v>
      </c>
      <c r="AT2" s="7" t="s">
        <v>259</v>
      </c>
      <c r="AU2" s="7" t="s">
        <v>259</v>
      </c>
      <c r="AV2" s="7" t="s">
        <v>259</v>
      </c>
      <c r="AW2" s="7" t="s">
        <v>259</v>
      </c>
      <c r="AX2" s="7" t="s">
        <v>259</v>
      </c>
      <c r="AY2" s="7" t="s">
        <v>259</v>
      </c>
      <c r="AZ2" s="7" t="s">
        <v>259</v>
      </c>
      <c r="BA2" s="7" t="s">
        <v>259</v>
      </c>
      <c r="BB2" s="7" t="s">
        <v>259</v>
      </c>
      <c r="BC2" s="7" t="s">
        <v>259</v>
      </c>
      <c r="BD2" s="7" t="s">
        <v>259</v>
      </c>
      <c r="BE2" s="7" t="s">
        <v>259</v>
      </c>
      <c r="BF2" s="7" t="s">
        <v>259</v>
      </c>
      <c r="BG2" s="7" t="s">
        <v>259</v>
      </c>
      <c r="BH2" s="7" t="s">
        <v>259</v>
      </c>
      <c r="BI2" s="7" t="s">
        <v>259</v>
      </c>
      <c r="BJ2" s="7" t="s">
        <v>259</v>
      </c>
      <c r="BK2" s="7" t="s">
        <v>259</v>
      </c>
      <c r="BL2" s="7" t="s">
        <v>259</v>
      </c>
      <c r="BM2" s="7" t="s">
        <v>259</v>
      </c>
      <c r="BN2" s="7" t="s">
        <v>259</v>
      </c>
      <c r="BO2" s="7" t="s">
        <v>259</v>
      </c>
      <c r="BP2" s="7" t="s">
        <v>259</v>
      </c>
      <c r="BQ2" s="7" t="s">
        <v>259</v>
      </c>
      <c r="BR2" s="7" t="s">
        <v>259</v>
      </c>
      <c r="BS2" s="7" t="s">
        <v>259</v>
      </c>
      <c r="BT2" s="7" t="s">
        <v>259</v>
      </c>
      <c r="BU2" s="7" t="s">
        <v>259</v>
      </c>
      <c r="BV2" s="7" t="s">
        <v>259</v>
      </c>
      <c r="BW2" s="7" t="s">
        <v>259</v>
      </c>
      <c r="BX2" s="7" t="s">
        <v>259</v>
      </c>
      <c r="BY2" s="7" t="s">
        <v>259</v>
      </c>
      <c r="BZ2" s="7" t="s">
        <v>259</v>
      </c>
      <c r="CA2" s="7" t="s">
        <v>259</v>
      </c>
      <c r="CB2" s="7" t="s">
        <v>259</v>
      </c>
      <c r="CC2" s="7" t="s">
        <v>259</v>
      </c>
      <c r="CD2" s="7" t="s">
        <v>259</v>
      </c>
      <c r="CE2" s="7" t="s">
        <v>259</v>
      </c>
      <c r="CF2" s="7" t="s">
        <v>259</v>
      </c>
      <c r="CG2" s="7" t="s">
        <v>259</v>
      </c>
      <c r="CH2" s="7" t="s">
        <v>259</v>
      </c>
      <c r="CI2" s="7" t="s">
        <v>259</v>
      </c>
      <c r="CJ2" s="7" t="s">
        <v>259</v>
      </c>
      <c r="CK2" s="7" t="s">
        <v>259</v>
      </c>
      <c r="CL2" s="7" t="s">
        <v>259</v>
      </c>
      <c r="CM2" s="7" t="s">
        <v>259</v>
      </c>
      <c r="CN2" s="7" t="s">
        <v>259</v>
      </c>
      <c r="CO2" s="7" t="s">
        <v>259</v>
      </c>
      <c r="CP2" s="7" t="s">
        <v>259</v>
      </c>
      <c r="CQ2" s="7" t="s">
        <v>259</v>
      </c>
      <c r="CR2" s="7" t="s">
        <v>259</v>
      </c>
      <c r="CS2" s="7" t="s">
        <v>259</v>
      </c>
      <c r="CT2" s="7" t="s">
        <v>259</v>
      </c>
      <c r="CU2" s="7" t="s">
        <v>259</v>
      </c>
      <c r="CV2" s="7" t="s">
        <v>259</v>
      </c>
      <c r="CW2" s="7" t="s">
        <v>259</v>
      </c>
      <c r="CX2" s="7" t="s">
        <v>259</v>
      </c>
      <c r="CY2" s="7" t="s">
        <v>259</v>
      </c>
      <c r="CZ2" s="7" t="s">
        <v>259</v>
      </c>
      <c r="DA2" s="7" t="s">
        <v>259</v>
      </c>
      <c r="DB2" s="7" t="s">
        <v>259</v>
      </c>
      <c r="DC2" s="7" t="s">
        <v>259</v>
      </c>
      <c r="DD2" s="7" t="s">
        <v>259</v>
      </c>
      <c r="DE2" s="7" t="s">
        <v>259</v>
      </c>
      <c r="DF2" s="7" t="s">
        <v>259</v>
      </c>
      <c r="DG2" s="7" t="s">
        <v>259</v>
      </c>
      <c r="DH2" s="7" t="s">
        <v>259</v>
      </c>
      <c r="DI2" s="7" t="s">
        <v>259</v>
      </c>
      <c r="DJ2" s="7" t="s">
        <v>259</v>
      </c>
      <c r="DK2" s="7" t="s">
        <v>259</v>
      </c>
      <c r="DL2" s="7" t="s">
        <v>259</v>
      </c>
      <c r="DM2" s="7" t="s">
        <v>259</v>
      </c>
      <c r="DN2" s="7" t="s">
        <v>259</v>
      </c>
      <c r="DO2" s="7" t="s">
        <v>259</v>
      </c>
      <c r="DP2" s="7" t="s">
        <v>259</v>
      </c>
      <c r="DQ2" s="7" t="s">
        <v>259</v>
      </c>
      <c r="DR2" s="7" t="s">
        <v>259</v>
      </c>
      <c r="DS2" s="7" t="s">
        <v>259</v>
      </c>
      <c r="DT2" s="7" t="s">
        <v>259</v>
      </c>
      <c r="DU2" s="7" t="s">
        <v>259</v>
      </c>
      <c r="DV2" s="7" t="s">
        <v>259</v>
      </c>
      <c r="DW2" s="7" t="s">
        <v>259</v>
      </c>
      <c r="DX2" s="7" t="s">
        <v>259</v>
      </c>
      <c r="DY2" s="7" t="s">
        <v>259</v>
      </c>
      <c r="DZ2" s="7" t="s">
        <v>259</v>
      </c>
      <c r="EA2" s="7" t="s">
        <v>259</v>
      </c>
      <c r="EB2" s="7" t="s">
        <v>259</v>
      </c>
      <c r="EC2" s="7" t="s">
        <v>259</v>
      </c>
      <c r="ED2" s="7" t="s">
        <v>259</v>
      </c>
      <c r="EE2" s="7" t="s">
        <v>259</v>
      </c>
      <c r="EF2" s="7" t="s">
        <v>259</v>
      </c>
      <c r="EG2" s="7" t="s">
        <v>259</v>
      </c>
      <c r="EH2" s="7" t="s">
        <v>259</v>
      </c>
      <c r="EI2" s="7" t="s">
        <v>259</v>
      </c>
      <c r="EJ2" s="7" t="s">
        <v>259</v>
      </c>
      <c r="EK2" s="7" t="s">
        <v>259</v>
      </c>
      <c r="EL2" s="7" t="s">
        <v>259</v>
      </c>
      <c r="EM2" s="7" t="s">
        <v>259</v>
      </c>
      <c r="EN2" s="7" t="s">
        <v>259</v>
      </c>
      <c r="EO2" s="7" t="s">
        <v>259</v>
      </c>
      <c r="EP2" s="7" t="s">
        <v>259</v>
      </c>
      <c r="EQ2" s="7" t="s">
        <v>259</v>
      </c>
      <c r="ER2" s="7" t="s">
        <v>259</v>
      </c>
      <c r="ES2" s="7" t="s">
        <v>259</v>
      </c>
      <c r="ET2" s="7" t="s">
        <v>259</v>
      </c>
      <c r="EU2" s="7" t="s">
        <v>259</v>
      </c>
      <c r="EV2" s="7" t="s">
        <v>259</v>
      </c>
      <c r="EW2" s="7" t="s">
        <v>259</v>
      </c>
      <c r="EX2" s="7" t="s">
        <v>259</v>
      </c>
      <c r="EY2" s="7" t="s">
        <v>259</v>
      </c>
      <c r="EZ2" s="7" t="s">
        <v>259</v>
      </c>
      <c r="FA2" s="7" t="s">
        <v>259</v>
      </c>
      <c r="FB2" s="7" t="s">
        <v>259</v>
      </c>
      <c r="FC2" s="7" t="s">
        <v>259</v>
      </c>
      <c r="FD2" s="7" t="s">
        <v>259</v>
      </c>
      <c r="FE2" s="7" t="s">
        <v>259</v>
      </c>
      <c r="FF2" s="7" t="s">
        <v>259</v>
      </c>
      <c r="FG2" s="7" t="s">
        <v>259</v>
      </c>
      <c r="FH2" s="7" t="s">
        <v>259</v>
      </c>
      <c r="FI2" s="7" t="s">
        <v>259</v>
      </c>
      <c r="FJ2" s="7" t="s">
        <v>259</v>
      </c>
      <c r="FK2" s="7" t="s">
        <v>259</v>
      </c>
      <c r="FL2" s="7" t="s">
        <v>259</v>
      </c>
      <c r="FM2" s="7" t="s">
        <v>259</v>
      </c>
      <c r="FN2" s="7" t="s">
        <v>259</v>
      </c>
      <c r="FO2" s="7" t="s">
        <v>259</v>
      </c>
      <c r="FP2" s="7" t="s">
        <v>259</v>
      </c>
      <c r="FQ2" s="7" t="s">
        <v>259</v>
      </c>
      <c r="FR2" s="7" t="s">
        <v>259</v>
      </c>
      <c r="FS2" s="7" t="s">
        <v>259</v>
      </c>
      <c r="FT2" s="7" t="s">
        <v>259</v>
      </c>
      <c r="FU2" s="7" t="s">
        <v>259</v>
      </c>
      <c r="FV2" s="7" t="s">
        <v>259</v>
      </c>
      <c r="FW2" s="7" t="s">
        <v>259</v>
      </c>
      <c r="FX2" s="7" t="s">
        <v>259</v>
      </c>
      <c r="FY2" s="7" t="s">
        <v>259</v>
      </c>
      <c r="FZ2" s="7" t="s">
        <v>259</v>
      </c>
      <c r="GA2" s="7" t="s">
        <v>259</v>
      </c>
      <c r="GB2" s="7" t="s">
        <v>259</v>
      </c>
      <c r="GC2" s="7" t="s">
        <v>259</v>
      </c>
      <c r="GD2" s="7" t="s">
        <v>259</v>
      </c>
      <c r="GE2" s="7" t="s">
        <v>259</v>
      </c>
      <c r="GF2" s="7" t="s">
        <v>259</v>
      </c>
      <c r="GG2" s="7" t="s">
        <v>259</v>
      </c>
      <c r="GH2" s="7" t="s">
        <v>259</v>
      </c>
      <c r="GI2" s="7" t="s">
        <v>259</v>
      </c>
      <c r="GJ2" s="7" t="s">
        <v>259</v>
      </c>
      <c r="GK2" s="7" t="s">
        <v>259</v>
      </c>
      <c r="GL2" s="7" t="s">
        <v>259</v>
      </c>
      <c r="GM2" s="7" t="s">
        <v>259</v>
      </c>
      <c r="GN2" s="7" t="s">
        <v>259</v>
      </c>
      <c r="GO2" s="7" t="s">
        <v>259</v>
      </c>
      <c r="GP2" s="7" t="s">
        <v>259</v>
      </c>
      <c r="GQ2" s="7" t="s">
        <v>259</v>
      </c>
      <c r="GR2" s="7" t="s">
        <v>259</v>
      </c>
      <c r="GS2" s="7" t="s">
        <v>259</v>
      </c>
      <c r="GT2" s="7" t="s">
        <v>259</v>
      </c>
      <c r="GU2" s="7" t="s">
        <v>259</v>
      </c>
      <c r="GV2" s="7" t="s">
        <v>259</v>
      </c>
      <c r="GW2" s="7" t="s">
        <v>259</v>
      </c>
      <c r="GX2" s="7" t="s">
        <v>259</v>
      </c>
      <c r="GY2" s="7" t="s">
        <v>259</v>
      </c>
      <c r="GZ2" s="7" t="s">
        <v>259</v>
      </c>
      <c r="HA2" s="7" t="s">
        <v>259</v>
      </c>
      <c r="HB2" s="7" t="s">
        <v>259</v>
      </c>
      <c r="HC2" s="7" t="s">
        <v>259</v>
      </c>
      <c r="HD2" s="7" t="s">
        <v>259</v>
      </c>
      <c r="HE2" s="7" t="s">
        <v>259</v>
      </c>
      <c r="HF2" s="7" t="s">
        <v>259</v>
      </c>
      <c r="HG2" s="7" t="s">
        <v>259</v>
      </c>
      <c r="HH2" s="7" t="s">
        <v>259</v>
      </c>
      <c r="HI2" s="7" t="s">
        <v>259</v>
      </c>
    </row>
    <row r="3" spans="1:217">
      <c r="A3" s="4" t="s">
        <v>251</v>
      </c>
      <c r="B3" s="8" t="s">
        <v>260</v>
      </c>
      <c r="C3" s="8" t="s">
        <v>260</v>
      </c>
      <c r="D3" s="8" t="s">
        <v>260</v>
      </c>
      <c r="E3" s="8" t="s">
        <v>260</v>
      </c>
      <c r="F3" s="8" t="s">
        <v>260</v>
      </c>
      <c r="G3" s="8" t="s">
        <v>260</v>
      </c>
      <c r="H3" s="8" t="s">
        <v>260</v>
      </c>
      <c r="I3" s="8" t="s">
        <v>260</v>
      </c>
      <c r="J3" s="8" t="s">
        <v>260</v>
      </c>
      <c r="K3" s="8" t="s">
        <v>260</v>
      </c>
      <c r="L3" s="8" t="s">
        <v>260</v>
      </c>
      <c r="M3" s="8" t="s">
        <v>260</v>
      </c>
      <c r="N3" s="8" t="s">
        <v>260</v>
      </c>
      <c r="O3" s="8" t="s">
        <v>260</v>
      </c>
      <c r="P3" s="8" t="s">
        <v>260</v>
      </c>
      <c r="Q3" s="8" t="s">
        <v>260</v>
      </c>
      <c r="R3" s="8" t="s">
        <v>260</v>
      </c>
      <c r="S3" s="8" t="s">
        <v>260</v>
      </c>
      <c r="T3" s="8" t="s">
        <v>260</v>
      </c>
      <c r="U3" s="8" t="s">
        <v>260</v>
      </c>
      <c r="V3" s="8" t="s">
        <v>260</v>
      </c>
      <c r="W3" s="8" t="s">
        <v>260</v>
      </c>
      <c r="X3" s="8" t="s">
        <v>260</v>
      </c>
      <c r="Y3" s="8" t="s">
        <v>260</v>
      </c>
      <c r="Z3" s="8" t="s">
        <v>260</v>
      </c>
      <c r="AA3" s="8" t="s">
        <v>260</v>
      </c>
      <c r="AB3" s="8" t="s">
        <v>260</v>
      </c>
      <c r="AC3" s="8" t="s">
        <v>260</v>
      </c>
      <c r="AD3" s="8" t="s">
        <v>260</v>
      </c>
      <c r="AE3" s="8" t="s">
        <v>260</v>
      </c>
      <c r="AF3" s="8" t="s">
        <v>260</v>
      </c>
      <c r="AG3" s="8" t="s">
        <v>260</v>
      </c>
      <c r="AH3" s="8" t="s">
        <v>260</v>
      </c>
      <c r="AI3" s="8" t="s">
        <v>260</v>
      </c>
      <c r="AJ3" s="8" t="s">
        <v>260</v>
      </c>
      <c r="AK3" s="8" t="s">
        <v>260</v>
      </c>
      <c r="AL3" s="8" t="s">
        <v>260</v>
      </c>
      <c r="AM3" s="8" t="s">
        <v>260</v>
      </c>
      <c r="AN3" s="8" t="s">
        <v>260</v>
      </c>
      <c r="AO3" s="8" t="s">
        <v>260</v>
      </c>
      <c r="AP3" s="8" t="s">
        <v>260</v>
      </c>
      <c r="AQ3" s="8" t="s">
        <v>260</v>
      </c>
      <c r="AR3" s="8" t="s">
        <v>260</v>
      </c>
      <c r="AS3" s="8" t="s">
        <v>260</v>
      </c>
      <c r="AT3" s="8" t="s">
        <v>260</v>
      </c>
      <c r="AU3" s="8" t="s">
        <v>260</v>
      </c>
      <c r="AV3" s="8" t="s">
        <v>260</v>
      </c>
      <c r="AW3" s="8" t="s">
        <v>260</v>
      </c>
      <c r="AX3" s="8" t="s">
        <v>260</v>
      </c>
      <c r="AY3" s="8" t="s">
        <v>260</v>
      </c>
      <c r="AZ3" s="8" t="s">
        <v>260</v>
      </c>
      <c r="BA3" s="8" t="s">
        <v>260</v>
      </c>
      <c r="BB3" s="8" t="s">
        <v>260</v>
      </c>
      <c r="BC3" s="8" t="s">
        <v>260</v>
      </c>
      <c r="BD3" s="8" t="s">
        <v>260</v>
      </c>
      <c r="BE3" s="8" t="s">
        <v>260</v>
      </c>
      <c r="BF3" s="8" t="s">
        <v>260</v>
      </c>
      <c r="BG3" s="8" t="s">
        <v>260</v>
      </c>
      <c r="BH3" s="8" t="s">
        <v>260</v>
      </c>
      <c r="BI3" s="8" t="s">
        <v>260</v>
      </c>
      <c r="BJ3" s="8" t="s">
        <v>260</v>
      </c>
      <c r="BK3" s="8" t="s">
        <v>260</v>
      </c>
      <c r="BL3" s="8" t="s">
        <v>260</v>
      </c>
      <c r="BM3" s="8" t="s">
        <v>260</v>
      </c>
      <c r="BN3" s="8" t="s">
        <v>260</v>
      </c>
      <c r="BO3" s="8" t="s">
        <v>260</v>
      </c>
      <c r="BP3" s="8" t="s">
        <v>260</v>
      </c>
      <c r="BQ3" s="8" t="s">
        <v>260</v>
      </c>
      <c r="BR3" s="8" t="s">
        <v>260</v>
      </c>
      <c r="BS3" s="8" t="s">
        <v>260</v>
      </c>
      <c r="BT3" s="8" t="s">
        <v>260</v>
      </c>
      <c r="BU3" s="8" t="s">
        <v>260</v>
      </c>
      <c r="BV3" s="8" t="s">
        <v>260</v>
      </c>
      <c r="BW3" s="8" t="s">
        <v>260</v>
      </c>
      <c r="BX3" s="8" t="s">
        <v>260</v>
      </c>
      <c r="BY3" s="8" t="s">
        <v>260</v>
      </c>
      <c r="BZ3" s="8" t="s">
        <v>260</v>
      </c>
      <c r="CA3" s="8" t="s">
        <v>260</v>
      </c>
      <c r="CB3" s="8" t="s">
        <v>260</v>
      </c>
      <c r="CC3" s="8" t="s">
        <v>260</v>
      </c>
      <c r="CD3" s="8" t="s">
        <v>260</v>
      </c>
      <c r="CE3" s="8" t="s">
        <v>260</v>
      </c>
      <c r="CF3" s="8" t="s">
        <v>260</v>
      </c>
      <c r="CG3" s="8" t="s">
        <v>260</v>
      </c>
      <c r="CH3" s="8" t="s">
        <v>260</v>
      </c>
      <c r="CI3" s="8" t="s">
        <v>260</v>
      </c>
      <c r="CJ3" s="8" t="s">
        <v>260</v>
      </c>
      <c r="CK3" s="8" t="s">
        <v>260</v>
      </c>
      <c r="CL3" s="8" t="s">
        <v>260</v>
      </c>
      <c r="CM3" s="8" t="s">
        <v>260</v>
      </c>
      <c r="CN3" s="8" t="s">
        <v>260</v>
      </c>
      <c r="CO3" s="8" t="s">
        <v>260</v>
      </c>
      <c r="CP3" s="8" t="s">
        <v>260</v>
      </c>
      <c r="CQ3" s="8" t="s">
        <v>260</v>
      </c>
      <c r="CR3" s="8" t="s">
        <v>260</v>
      </c>
      <c r="CS3" s="8" t="s">
        <v>260</v>
      </c>
      <c r="CT3" s="8" t="s">
        <v>260</v>
      </c>
      <c r="CU3" s="8" t="s">
        <v>260</v>
      </c>
      <c r="CV3" s="8" t="s">
        <v>260</v>
      </c>
      <c r="CW3" s="8" t="s">
        <v>260</v>
      </c>
      <c r="CX3" s="8" t="s">
        <v>260</v>
      </c>
      <c r="CY3" s="8" t="s">
        <v>260</v>
      </c>
      <c r="CZ3" s="8" t="s">
        <v>260</v>
      </c>
      <c r="DA3" s="8" t="s">
        <v>260</v>
      </c>
      <c r="DB3" s="8" t="s">
        <v>260</v>
      </c>
      <c r="DC3" s="8" t="s">
        <v>260</v>
      </c>
      <c r="DD3" s="8" t="s">
        <v>260</v>
      </c>
      <c r="DE3" s="8" t="s">
        <v>260</v>
      </c>
      <c r="DF3" s="8" t="s">
        <v>260</v>
      </c>
      <c r="DG3" s="8" t="s">
        <v>260</v>
      </c>
      <c r="DH3" s="8" t="s">
        <v>260</v>
      </c>
      <c r="DI3" s="8" t="s">
        <v>260</v>
      </c>
      <c r="DJ3" s="8" t="s">
        <v>260</v>
      </c>
      <c r="DK3" s="8" t="s">
        <v>260</v>
      </c>
      <c r="DL3" s="8" t="s">
        <v>260</v>
      </c>
      <c r="DM3" s="8" t="s">
        <v>260</v>
      </c>
      <c r="DN3" s="8" t="s">
        <v>260</v>
      </c>
      <c r="DO3" s="8" t="s">
        <v>260</v>
      </c>
      <c r="DP3" s="8" t="s">
        <v>260</v>
      </c>
      <c r="DQ3" s="8" t="s">
        <v>260</v>
      </c>
      <c r="DR3" s="8" t="s">
        <v>260</v>
      </c>
      <c r="DS3" s="8" t="s">
        <v>260</v>
      </c>
      <c r="DT3" s="8" t="s">
        <v>260</v>
      </c>
      <c r="DU3" s="8" t="s">
        <v>260</v>
      </c>
      <c r="DV3" s="8" t="s">
        <v>260</v>
      </c>
      <c r="DW3" s="8" t="s">
        <v>260</v>
      </c>
      <c r="DX3" s="8" t="s">
        <v>260</v>
      </c>
      <c r="DY3" s="8" t="s">
        <v>260</v>
      </c>
      <c r="DZ3" s="8" t="s">
        <v>260</v>
      </c>
      <c r="EA3" s="8" t="s">
        <v>260</v>
      </c>
      <c r="EB3" s="8" t="s">
        <v>260</v>
      </c>
      <c r="EC3" s="8" t="s">
        <v>260</v>
      </c>
      <c r="ED3" s="8" t="s">
        <v>260</v>
      </c>
      <c r="EE3" s="8" t="s">
        <v>260</v>
      </c>
      <c r="EF3" s="8" t="s">
        <v>260</v>
      </c>
      <c r="EG3" s="8" t="s">
        <v>260</v>
      </c>
      <c r="EH3" s="8" t="s">
        <v>260</v>
      </c>
      <c r="EI3" s="8" t="s">
        <v>260</v>
      </c>
      <c r="EJ3" s="8" t="s">
        <v>260</v>
      </c>
      <c r="EK3" s="8" t="s">
        <v>260</v>
      </c>
      <c r="EL3" s="8" t="s">
        <v>260</v>
      </c>
      <c r="EM3" s="8" t="s">
        <v>260</v>
      </c>
      <c r="EN3" s="8" t="s">
        <v>260</v>
      </c>
      <c r="EO3" s="8" t="s">
        <v>260</v>
      </c>
      <c r="EP3" s="8" t="s">
        <v>260</v>
      </c>
      <c r="EQ3" s="8" t="s">
        <v>260</v>
      </c>
      <c r="ER3" s="8" t="s">
        <v>260</v>
      </c>
      <c r="ES3" s="8" t="s">
        <v>260</v>
      </c>
      <c r="ET3" s="8" t="s">
        <v>260</v>
      </c>
      <c r="EU3" s="8" t="s">
        <v>260</v>
      </c>
      <c r="EV3" s="8" t="s">
        <v>260</v>
      </c>
      <c r="EW3" s="8" t="s">
        <v>260</v>
      </c>
      <c r="EX3" s="8" t="s">
        <v>260</v>
      </c>
      <c r="EY3" s="8" t="s">
        <v>260</v>
      </c>
      <c r="EZ3" s="8" t="s">
        <v>260</v>
      </c>
      <c r="FA3" s="8" t="s">
        <v>260</v>
      </c>
      <c r="FB3" s="8" t="s">
        <v>260</v>
      </c>
      <c r="FC3" s="8" t="s">
        <v>260</v>
      </c>
      <c r="FD3" s="8" t="s">
        <v>260</v>
      </c>
      <c r="FE3" s="8" t="s">
        <v>260</v>
      </c>
      <c r="FF3" s="8" t="s">
        <v>260</v>
      </c>
      <c r="FG3" s="8" t="s">
        <v>260</v>
      </c>
      <c r="FH3" s="8" t="s">
        <v>260</v>
      </c>
      <c r="FI3" s="8" t="s">
        <v>260</v>
      </c>
      <c r="FJ3" s="8" t="s">
        <v>260</v>
      </c>
      <c r="FK3" s="8" t="s">
        <v>260</v>
      </c>
      <c r="FL3" s="8" t="s">
        <v>260</v>
      </c>
      <c r="FM3" s="8" t="s">
        <v>260</v>
      </c>
      <c r="FN3" s="8" t="s">
        <v>260</v>
      </c>
      <c r="FO3" s="8" t="s">
        <v>260</v>
      </c>
      <c r="FP3" s="8" t="s">
        <v>260</v>
      </c>
      <c r="FQ3" s="8" t="s">
        <v>260</v>
      </c>
      <c r="FR3" s="8" t="s">
        <v>260</v>
      </c>
      <c r="FS3" s="8" t="s">
        <v>260</v>
      </c>
      <c r="FT3" s="8" t="s">
        <v>260</v>
      </c>
      <c r="FU3" s="8" t="s">
        <v>260</v>
      </c>
      <c r="FV3" s="8" t="s">
        <v>260</v>
      </c>
      <c r="FW3" s="8" t="s">
        <v>260</v>
      </c>
      <c r="FX3" s="8" t="s">
        <v>260</v>
      </c>
      <c r="FY3" s="8" t="s">
        <v>260</v>
      </c>
      <c r="FZ3" s="8" t="s">
        <v>260</v>
      </c>
      <c r="GA3" s="8" t="s">
        <v>260</v>
      </c>
      <c r="GB3" s="8" t="s">
        <v>260</v>
      </c>
      <c r="GC3" s="8" t="s">
        <v>260</v>
      </c>
      <c r="GD3" s="8" t="s">
        <v>260</v>
      </c>
      <c r="GE3" s="8" t="s">
        <v>260</v>
      </c>
      <c r="GF3" s="8" t="s">
        <v>260</v>
      </c>
      <c r="GG3" s="8" t="s">
        <v>260</v>
      </c>
      <c r="GH3" s="8" t="s">
        <v>260</v>
      </c>
      <c r="GI3" s="8" t="s">
        <v>260</v>
      </c>
      <c r="GJ3" s="8" t="s">
        <v>260</v>
      </c>
      <c r="GK3" s="8" t="s">
        <v>260</v>
      </c>
      <c r="GL3" s="8" t="s">
        <v>260</v>
      </c>
      <c r="GM3" s="8" t="s">
        <v>260</v>
      </c>
      <c r="GN3" s="8" t="s">
        <v>260</v>
      </c>
      <c r="GO3" s="8" t="s">
        <v>260</v>
      </c>
      <c r="GP3" s="8" t="s">
        <v>260</v>
      </c>
      <c r="GQ3" s="8" t="s">
        <v>260</v>
      </c>
      <c r="GR3" s="8" t="s">
        <v>260</v>
      </c>
      <c r="GS3" s="8" t="s">
        <v>260</v>
      </c>
      <c r="GT3" s="8" t="s">
        <v>260</v>
      </c>
      <c r="GU3" s="8" t="s">
        <v>260</v>
      </c>
      <c r="GV3" s="8" t="s">
        <v>260</v>
      </c>
      <c r="GW3" s="8" t="s">
        <v>260</v>
      </c>
      <c r="GX3" s="8" t="s">
        <v>260</v>
      </c>
      <c r="GY3" s="8" t="s">
        <v>260</v>
      </c>
      <c r="GZ3" s="8" t="s">
        <v>260</v>
      </c>
      <c r="HA3" s="8" t="s">
        <v>260</v>
      </c>
      <c r="HB3" s="8" t="s">
        <v>260</v>
      </c>
      <c r="HC3" s="8" t="s">
        <v>260</v>
      </c>
      <c r="HD3" s="8" t="s">
        <v>260</v>
      </c>
      <c r="HE3" s="8" t="s">
        <v>260</v>
      </c>
      <c r="HF3" s="8" t="s">
        <v>260</v>
      </c>
      <c r="HG3" s="8" t="s">
        <v>260</v>
      </c>
      <c r="HH3" s="8" t="s">
        <v>260</v>
      </c>
      <c r="HI3" s="8" t="s">
        <v>260</v>
      </c>
    </row>
    <row r="4" spans="1:217">
      <c r="A4" s="4" t="s">
        <v>252</v>
      </c>
      <c r="B4" s="8" t="s">
        <v>261</v>
      </c>
      <c r="C4" s="8" t="s">
        <v>261</v>
      </c>
      <c r="D4" s="8" t="s">
        <v>261</v>
      </c>
      <c r="E4" s="8" t="s">
        <v>261</v>
      </c>
      <c r="F4" s="8" t="s">
        <v>261</v>
      </c>
      <c r="G4" s="8" t="s">
        <v>261</v>
      </c>
      <c r="H4" s="8" t="s">
        <v>261</v>
      </c>
      <c r="I4" s="8" t="s">
        <v>261</v>
      </c>
      <c r="J4" s="8" t="s">
        <v>261</v>
      </c>
      <c r="K4" s="8" t="s">
        <v>261</v>
      </c>
      <c r="L4" s="8" t="s">
        <v>261</v>
      </c>
      <c r="M4" s="8" t="s">
        <v>261</v>
      </c>
      <c r="N4" s="8" t="s">
        <v>261</v>
      </c>
      <c r="O4" s="8" t="s">
        <v>261</v>
      </c>
      <c r="P4" s="8" t="s">
        <v>261</v>
      </c>
      <c r="Q4" s="8" t="s">
        <v>261</v>
      </c>
      <c r="R4" s="8" t="s">
        <v>261</v>
      </c>
      <c r="S4" s="8" t="s">
        <v>261</v>
      </c>
      <c r="T4" s="8" t="s">
        <v>261</v>
      </c>
      <c r="U4" s="8" t="s">
        <v>261</v>
      </c>
      <c r="V4" s="8" t="s">
        <v>261</v>
      </c>
      <c r="W4" s="8" t="s">
        <v>261</v>
      </c>
      <c r="X4" s="8" t="s">
        <v>261</v>
      </c>
      <c r="Y4" s="8" t="s">
        <v>261</v>
      </c>
      <c r="Z4" s="8" t="s">
        <v>261</v>
      </c>
      <c r="AA4" s="8" t="s">
        <v>261</v>
      </c>
      <c r="AB4" s="8" t="s">
        <v>261</v>
      </c>
      <c r="AC4" s="8" t="s">
        <v>261</v>
      </c>
      <c r="AD4" s="8" t="s">
        <v>261</v>
      </c>
      <c r="AE4" s="8" t="s">
        <v>261</v>
      </c>
      <c r="AF4" s="8" t="s">
        <v>261</v>
      </c>
      <c r="AG4" s="8" t="s">
        <v>261</v>
      </c>
      <c r="AH4" s="8" t="s">
        <v>261</v>
      </c>
      <c r="AI4" s="8" t="s">
        <v>261</v>
      </c>
      <c r="AJ4" s="8" t="s">
        <v>261</v>
      </c>
      <c r="AK4" s="8" t="s">
        <v>261</v>
      </c>
      <c r="AL4" s="8" t="s">
        <v>261</v>
      </c>
      <c r="AM4" s="8" t="s">
        <v>261</v>
      </c>
      <c r="AN4" s="8" t="s">
        <v>261</v>
      </c>
      <c r="AO4" s="8" t="s">
        <v>261</v>
      </c>
      <c r="AP4" s="8" t="s">
        <v>261</v>
      </c>
      <c r="AQ4" s="8" t="s">
        <v>261</v>
      </c>
      <c r="AR4" s="8" t="s">
        <v>261</v>
      </c>
      <c r="AS4" s="8" t="s">
        <v>261</v>
      </c>
      <c r="AT4" s="8" t="s">
        <v>261</v>
      </c>
      <c r="AU4" s="8" t="s">
        <v>261</v>
      </c>
      <c r="AV4" s="8" t="s">
        <v>261</v>
      </c>
      <c r="AW4" s="8" t="s">
        <v>261</v>
      </c>
      <c r="AX4" s="8" t="s">
        <v>261</v>
      </c>
      <c r="AY4" s="8" t="s">
        <v>261</v>
      </c>
      <c r="AZ4" s="8" t="s">
        <v>261</v>
      </c>
      <c r="BA4" s="8" t="s">
        <v>261</v>
      </c>
      <c r="BB4" s="8" t="s">
        <v>261</v>
      </c>
      <c r="BC4" s="8" t="s">
        <v>261</v>
      </c>
      <c r="BD4" s="8" t="s">
        <v>261</v>
      </c>
      <c r="BE4" s="8" t="s">
        <v>261</v>
      </c>
      <c r="BF4" s="8" t="s">
        <v>261</v>
      </c>
      <c r="BG4" s="8" t="s">
        <v>261</v>
      </c>
      <c r="BH4" s="8" t="s">
        <v>261</v>
      </c>
      <c r="BI4" s="8" t="s">
        <v>261</v>
      </c>
      <c r="BJ4" s="8" t="s">
        <v>261</v>
      </c>
      <c r="BK4" s="8" t="s">
        <v>261</v>
      </c>
      <c r="BL4" s="8" t="s">
        <v>261</v>
      </c>
      <c r="BM4" s="8" t="s">
        <v>261</v>
      </c>
      <c r="BN4" s="8" t="s">
        <v>261</v>
      </c>
      <c r="BO4" s="8" t="s">
        <v>261</v>
      </c>
      <c r="BP4" s="8" t="s">
        <v>261</v>
      </c>
      <c r="BQ4" s="8" t="s">
        <v>261</v>
      </c>
      <c r="BR4" s="8" t="s">
        <v>261</v>
      </c>
      <c r="BS4" s="8" t="s">
        <v>261</v>
      </c>
      <c r="BT4" s="8" t="s">
        <v>261</v>
      </c>
      <c r="BU4" s="8" t="s">
        <v>261</v>
      </c>
      <c r="BV4" s="8" t="s">
        <v>261</v>
      </c>
      <c r="BW4" s="8" t="s">
        <v>261</v>
      </c>
      <c r="BX4" s="8" t="s">
        <v>261</v>
      </c>
      <c r="BY4" s="8" t="s">
        <v>261</v>
      </c>
      <c r="BZ4" s="8" t="s">
        <v>261</v>
      </c>
      <c r="CA4" s="8" t="s">
        <v>261</v>
      </c>
      <c r="CB4" s="8" t="s">
        <v>261</v>
      </c>
      <c r="CC4" s="8" t="s">
        <v>261</v>
      </c>
      <c r="CD4" s="8" t="s">
        <v>261</v>
      </c>
      <c r="CE4" s="8" t="s">
        <v>261</v>
      </c>
      <c r="CF4" s="8" t="s">
        <v>261</v>
      </c>
      <c r="CG4" s="8" t="s">
        <v>261</v>
      </c>
      <c r="CH4" s="8" t="s">
        <v>261</v>
      </c>
      <c r="CI4" s="8" t="s">
        <v>261</v>
      </c>
      <c r="CJ4" s="8" t="s">
        <v>261</v>
      </c>
      <c r="CK4" s="8" t="s">
        <v>261</v>
      </c>
      <c r="CL4" s="8" t="s">
        <v>261</v>
      </c>
      <c r="CM4" s="8" t="s">
        <v>261</v>
      </c>
      <c r="CN4" s="8" t="s">
        <v>261</v>
      </c>
      <c r="CO4" s="8" t="s">
        <v>261</v>
      </c>
      <c r="CP4" s="8" t="s">
        <v>261</v>
      </c>
      <c r="CQ4" s="8" t="s">
        <v>261</v>
      </c>
      <c r="CR4" s="8" t="s">
        <v>261</v>
      </c>
      <c r="CS4" s="8" t="s">
        <v>261</v>
      </c>
      <c r="CT4" s="8" t="s">
        <v>261</v>
      </c>
      <c r="CU4" s="8" t="s">
        <v>261</v>
      </c>
      <c r="CV4" s="8" t="s">
        <v>261</v>
      </c>
      <c r="CW4" s="8" t="s">
        <v>261</v>
      </c>
      <c r="CX4" s="8" t="s">
        <v>261</v>
      </c>
      <c r="CY4" s="8" t="s">
        <v>261</v>
      </c>
      <c r="CZ4" s="8" t="s">
        <v>261</v>
      </c>
      <c r="DA4" s="8" t="s">
        <v>261</v>
      </c>
      <c r="DB4" s="8" t="s">
        <v>261</v>
      </c>
      <c r="DC4" s="8" t="s">
        <v>261</v>
      </c>
      <c r="DD4" s="8" t="s">
        <v>261</v>
      </c>
      <c r="DE4" s="8" t="s">
        <v>261</v>
      </c>
      <c r="DF4" s="8" t="s">
        <v>261</v>
      </c>
      <c r="DG4" s="8" t="s">
        <v>261</v>
      </c>
      <c r="DH4" s="8" t="s">
        <v>261</v>
      </c>
      <c r="DI4" s="8" t="s">
        <v>261</v>
      </c>
      <c r="DJ4" s="8" t="s">
        <v>261</v>
      </c>
      <c r="DK4" s="8" t="s">
        <v>261</v>
      </c>
      <c r="DL4" s="8" t="s">
        <v>261</v>
      </c>
      <c r="DM4" s="8" t="s">
        <v>261</v>
      </c>
      <c r="DN4" s="8" t="s">
        <v>261</v>
      </c>
      <c r="DO4" s="8" t="s">
        <v>261</v>
      </c>
      <c r="DP4" s="8" t="s">
        <v>261</v>
      </c>
      <c r="DQ4" s="8" t="s">
        <v>261</v>
      </c>
      <c r="DR4" s="8" t="s">
        <v>261</v>
      </c>
      <c r="DS4" s="8" t="s">
        <v>261</v>
      </c>
      <c r="DT4" s="8" t="s">
        <v>261</v>
      </c>
      <c r="DU4" s="8" t="s">
        <v>261</v>
      </c>
      <c r="DV4" s="8" t="s">
        <v>261</v>
      </c>
      <c r="DW4" s="8" t="s">
        <v>261</v>
      </c>
      <c r="DX4" s="8" t="s">
        <v>261</v>
      </c>
      <c r="DY4" s="8" t="s">
        <v>261</v>
      </c>
      <c r="DZ4" s="8" t="s">
        <v>261</v>
      </c>
      <c r="EA4" s="8" t="s">
        <v>261</v>
      </c>
      <c r="EB4" s="8" t="s">
        <v>261</v>
      </c>
      <c r="EC4" s="8" t="s">
        <v>261</v>
      </c>
      <c r="ED4" s="8" t="s">
        <v>261</v>
      </c>
      <c r="EE4" s="8" t="s">
        <v>261</v>
      </c>
      <c r="EF4" s="8" t="s">
        <v>261</v>
      </c>
      <c r="EG4" s="8" t="s">
        <v>261</v>
      </c>
      <c r="EH4" s="8" t="s">
        <v>261</v>
      </c>
      <c r="EI4" s="8" t="s">
        <v>261</v>
      </c>
      <c r="EJ4" s="8" t="s">
        <v>261</v>
      </c>
      <c r="EK4" s="8" t="s">
        <v>261</v>
      </c>
      <c r="EL4" s="8" t="s">
        <v>261</v>
      </c>
      <c r="EM4" s="8" t="s">
        <v>261</v>
      </c>
      <c r="EN4" s="8" t="s">
        <v>261</v>
      </c>
      <c r="EO4" s="8" t="s">
        <v>261</v>
      </c>
      <c r="EP4" s="8" t="s">
        <v>261</v>
      </c>
      <c r="EQ4" s="8" t="s">
        <v>261</v>
      </c>
      <c r="ER4" s="8" t="s">
        <v>261</v>
      </c>
      <c r="ES4" s="8" t="s">
        <v>261</v>
      </c>
      <c r="ET4" s="8" t="s">
        <v>261</v>
      </c>
      <c r="EU4" s="8" t="s">
        <v>261</v>
      </c>
      <c r="EV4" s="8" t="s">
        <v>261</v>
      </c>
      <c r="EW4" s="8" t="s">
        <v>261</v>
      </c>
      <c r="EX4" s="8" t="s">
        <v>261</v>
      </c>
      <c r="EY4" s="8" t="s">
        <v>261</v>
      </c>
      <c r="EZ4" s="8" t="s">
        <v>261</v>
      </c>
      <c r="FA4" s="8" t="s">
        <v>261</v>
      </c>
      <c r="FB4" s="8" t="s">
        <v>261</v>
      </c>
      <c r="FC4" s="8" t="s">
        <v>261</v>
      </c>
      <c r="FD4" s="8" t="s">
        <v>261</v>
      </c>
      <c r="FE4" s="8" t="s">
        <v>261</v>
      </c>
      <c r="FF4" s="8" t="s">
        <v>261</v>
      </c>
      <c r="FG4" s="8" t="s">
        <v>261</v>
      </c>
      <c r="FH4" s="8" t="s">
        <v>261</v>
      </c>
      <c r="FI4" s="8" t="s">
        <v>261</v>
      </c>
      <c r="FJ4" s="8" t="s">
        <v>261</v>
      </c>
      <c r="FK4" s="8" t="s">
        <v>261</v>
      </c>
      <c r="FL4" s="8" t="s">
        <v>261</v>
      </c>
      <c r="FM4" s="8" t="s">
        <v>261</v>
      </c>
      <c r="FN4" s="8" t="s">
        <v>261</v>
      </c>
      <c r="FO4" s="8" t="s">
        <v>261</v>
      </c>
      <c r="FP4" s="8" t="s">
        <v>261</v>
      </c>
      <c r="FQ4" s="8" t="s">
        <v>261</v>
      </c>
      <c r="FR4" s="8" t="s">
        <v>261</v>
      </c>
      <c r="FS4" s="8" t="s">
        <v>261</v>
      </c>
      <c r="FT4" s="8" t="s">
        <v>261</v>
      </c>
      <c r="FU4" s="8" t="s">
        <v>261</v>
      </c>
      <c r="FV4" s="8" t="s">
        <v>261</v>
      </c>
      <c r="FW4" s="8" t="s">
        <v>261</v>
      </c>
      <c r="FX4" s="8" t="s">
        <v>261</v>
      </c>
      <c r="FY4" s="8" t="s">
        <v>261</v>
      </c>
      <c r="FZ4" s="8" t="s">
        <v>261</v>
      </c>
      <c r="GA4" s="8" t="s">
        <v>261</v>
      </c>
      <c r="GB4" s="8" t="s">
        <v>261</v>
      </c>
      <c r="GC4" s="8" t="s">
        <v>261</v>
      </c>
      <c r="GD4" s="8" t="s">
        <v>261</v>
      </c>
      <c r="GE4" s="8" t="s">
        <v>261</v>
      </c>
      <c r="GF4" s="8" t="s">
        <v>261</v>
      </c>
      <c r="GG4" s="8" t="s">
        <v>261</v>
      </c>
      <c r="GH4" s="8" t="s">
        <v>261</v>
      </c>
      <c r="GI4" s="8" t="s">
        <v>261</v>
      </c>
      <c r="GJ4" s="8" t="s">
        <v>261</v>
      </c>
      <c r="GK4" s="8" t="s">
        <v>261</v>
      </c>
      <c r="GL4" s="8" t="s">
        <v>261</v>
      </c>
      <c r="GM4" s="8" t="s">
        <v>261</v>
      </c>
      <c r="GN4" s="8" t="s">
        <v>261</v>
      </c>
      <c r="GO4" s="8" t="s">
        <v>261</v>
      </c>
      <c r="GP4" s="8" t="s">
        <v>261</v>
      </c>
      <c r="GQ4" s="8" t="s">
        <v>261</v>
      </c>
      <c r="GR4" s="8" t="s">
        <v>261</v>
      </c>
      <c r="GS4" s="8" t="s">
        <v>261</v>
      </c>
      <c r="GT4" s="8" t="s">
        <v>261</v>
      </c>
      <c r="GU4" s="8" t="s">
        <v>261</v>
      </c>
      <c r="GV4" s="8" t="s">
        <v>261</v>
      </c>
      <c r="GW4" s="8" t="s">
        <v>261</v>
      </c>
      <c r="GX4" s="8" t="s">
        <v>261</v>
      </c>
      <c r="GY4" s="8" t="s">
        <v>261</v>
      </c>
      <c r="GZ4" s="8" t="s">
        <v>261</v>
      </c>
      <c r="HA4" s="8" t="s">
        <v>261</v>
      </c>
      <c r="HB4" s="8" t="s">
        <v>261</v>
      </c>
      <c r="HC4" s="8" t="s">
        <v>261</v>
      </c>
      <c r="HD4" s="8" t="s">
        <v>261</v>
      </c>
      <c r="HE4" s="8" t="s">
        <v>261</v>
      </c>
      <c r="HF4" s="8" t="s">
        <v>261</v>
      </c>
      <c r="HG4" s="8" t="s">
        <v>261</v>
      </c>
      <c r="HH4" s="8" t="s">
        <v>261</v>
      </c>
      <c r="HI4" s="8" t="s">
        <v>261</v>
      </c>
    </row>
    <row r="5" spans="1:217">
      <c r="A5" s="4" t="s">
        <v>253</v>
      </c>
      <c r="B5" s="8" t="s">
        <v>953</v>
      </c>
      <c r="C5" s="8" t="s">
        <v>953</v>
      </c>
      <c r="D5" s="8" t="s">
        <v>953</v>
      </c>
      <c r="E5" s="8" t="s">
        <v>953</v>
      </c>
      <c r="F5" s="8" t="s">
        <v>953</v>
      </c>
      <c r="G5" s="8" t="s">
        <v>953</v>
      </c>
      <c r="H5" s="8" t="s">
        <v>953</v>
      </c>
      <c r="I5" s="8" t="s">
        <v>953</v>
      </c>
      <c r="J5" s="8" t="s">
        <v>953</v>
      </c>
      <c r="K5" s="8" t="s">
        <v>953</v>
      </c>
      <c r="L5" s="8" t="s">
        <v>953</v>
      </c>
      <c r="M5" s="8" t="s">
        <v>953</v>
      </c>
      <c r="N5" s="8" t="s">
        <v>953</v>
      </c>
      <c r="O5" s="8" t="s">
        <v>953</v>
      </c>
      <c r="P5" s="8" t="s">
        <v>953</v>
      </c>
      <c r="Q5" s="8" t="s">
        <v>953</v>
      </c>
      <c r="R5" s="8" t="s">
        <v>953</v>
      </c>
      <c r="S5" s="8" t="s">
        <v>953</v>
      </c>
      <c r="T5" s="8" t="s">
        <v>953</v>
      </c>
      <c r="U5" s="8" t="s">
        <v>953</v>
      </c>
      <c r="V5" s="8" t="s">
        <v>953</v>
      </c>
      <c r="W5" s="8" t="s">
        <v>953</v>
      </c>
      <c r="X5" s="8" t="s">
        <v>953</v>
      </c>
      <c r="Y5" s="8" t="s">
        <v>953</v>
      </c>
      <c r="Z5" s="8" t="s">
        <v>953</v>
      </c>
      <c r="AA5" s="8" t="s">
        <v>953</v>
      </c>
      <c r="AB5" s="8" t="s">
        <v>953</v>
      </c>
      <c r="AC5" s="8" t="s">
        <v>953</v>
      </c>
      <c r="AD5" s="8" t="s">
        <v>953</v>
      </c>
      <c r="AE5" s="8" t="s">
        <v>953</v>
      </c>
      <c r="AF5" s="8" t="s">
        <v>953</v>
      </c>
      <c r="AG5" s="8" t="s">
        <v>953</v>
      </c>
      <c r="AH5" s="8" t="s">
        <v>953</v>
      </c>
      <c r="AI5" s="8" t="s">
        <v>953</v>
      </c>
      <c r="AJ5" s="8" t="s">
        <v>953</v>
      </c>
      <c r="AK5" s="8" t="s">
        <v>953</v>
      </c>
      <c r="AL5" s="8" t="s">
        <v>953</v>
      </c>
      <c r="AM5" s="8" t="s">
        <v>953</v>
      </c>
      <c r="AN5" s="8" t="s">
        <v>953</v>
      </c>
      <c r="AO5" s="8" t="s">
        <v>953</v>
      </c>
      <c r="AP5" s="8" t="s">
        <v>953</v>
      </c>
      <c r="AQ5" s="8" t="s">
        <v>953</v>
      </c>
      <c r="AR5" s="8" t="s">
        <v>953</v>
      </c>
      <c r="AS5" s="8" t="s">
        <v>953</v>
      </c>
      <c r="AT5" s="8" t="s">
        <v>953</v>
      </c>
      <c r="AU5" s="8" t="s">
        <v>953</v>
      </c>
      <c r="AV5" s="8" t="s">
        <v>953</v>
      </c>
      <c r="AW5" s="8" t="s">
        <v>953</v>
      </c>
      <c r="AX5" s="8" t="s">
        <v>953</v>
      </c>
      <c r="AY5" s="8" t="s">
        <v>953</v>
      </c>
      <c r="AZ5" s="8" t="s">
        <v>953</v>
      </c>
      <c r="BA5" s="8" t="s">
        <v>953</v>
      </c>
      <c r="BB5" s="8" t="s">
        <v>953</v>
      </c>
      <c r="BC5" s="8" t="s">
        <v>953</v>
      </c>
      <c r="BD5" s="8" t="s">
        <v>953</v>
      </c>
      <c r="BE5" s="8" t="s">
        <v>953</v>
      </c>
      <c r="BF5" s="8" t="s">
        <v>953</v>
      </c>
      <c r="BG5" s="8" t="s">
        <v>953</v>
      </c>
      <c r="BH5" s="8" t="s">
        <v>953</v>
      </c>
      <c r="BI5" s="8" t="s">
        <v>953</v>
      </c>
      <c r="BJ5" s="8" t="s">
        <v>953</v>
      </c>
      <c r="BK5" s="8" t="s">
        <v>953</v>
      </c>
      <c r="BL5" s="8" t="s">
        <v>953</v>
      </c>
      <c r="BM5" s="8" t="s">
        <v>953</v>
      </c>
      <c r="BN5" s="8" t="s">
        <v>953</v>
      </c>
      <c r="BO5" s="8" t="s">
        <v>953</v>
      </c>
      <c r="BP5" s="8" t="s">
        <v>953</v>
      </c>
      <c r="BQ5" s="8" t="s">
        <v>953</v>
      </c>
      <c r="BR5" s="8" t="s">
        <v>953</v>
      </c>
      <c r="BS5" s="8" t="s">
        <v>953</v>
      </c>
      <c r="BT5" s="8" t="s">
        <v>953</v>
      </c>
      <c r="BU5" s="8" t="s">
        <v>953</v>
      </c>
      <c r="BV5" s="8" t="s">
        <v>953</v>
      </c>
      <c r="BW5" s="8" t="s">
        <v>953</v>
      </c>
      <c r="BX5" s="8" t="s">
        <v>953</v>
      </c>
      <c r="BY5" s="8" t="s">
        <v>953</v>
      </c>
      <c r="BZ5" s="8" t="s">
        <v>953</v>
      </c>
      <c r="CA5" s="8" t="s">
        <v>953</v>
      </c>
      <c r="CB5" s="8" t="s">
        <v>953</v>
      </c>
      <c r="CC5" s="8" t="s">
        <v>953</v>
      </c>
      <c r="CD5" s="8" t="s">
        <v>953</v>
      </c>
      <c r="CE5" s="8" t="s">
        <v>953</v>
      </c>
      <c r="CF5" s="8" t="s">
        <v>953</v>
      </c>
      <c r="CG5" s="8" t="s">
        <v>953</v>
      </c>
      <c r="CH5" s="8" t="s">
        <v>953</v>
      </c>
      <c r="CI5" s="8" t="s">
        <v>953</v>
      </c>
      <c r="CJ5" s="8" t="s">
        <v>953</v>
      </c>
      <c r="CK5" s="8" t="s">
        <v>953</v>
      </c>
      <c r="CL5" s="8" t="s">
        <v>953</v>
      </c>
      <c r="CM5" s="8" t="s">
        <v>953</v>
      </c>
      <c r="CN5" s="8" t="s">
        <v>953</v>
      </c>
      <c r="CO5" s="8" t="s">
        <v>953</v>
      </c>
      <c r="CP5" s="8" t="s">
        <v>953</v>
      </c>
      <c r="CQ5" s="8" t="s">
        <v>953</v>
      </c>
      <c r="CR5" s="8" t="s">
        <v>953</v>
      </c>
      <c r="CS5" s="8" t="s">
        <v>953</v>
      </c>
      <c r="CT5" s="8" t="s">
        <v>953</v>
      </c>
      <c r="CU5" s="8" t="s">
        <v>953</v>
      </c>
      <c r="CV5" s="8" t="s">
        <v>953</v>
      </c>
      <c r="CW5" s="8" t="s">
        <v>953</v>
      </c>
      <c r="CX5" s="8" t="s">
        <v>953</v>
      </c>
      <c r="CY5" s="8" t="s">
        <v>953</v>
      </c>
      <c r="CZ5" s="8" t="s">
        <v>953</v>
      </c>
      <c r="DA5" s="8" t="s">
        <v>953</v>
      </c>
      <c r="DB5" s="8" t="s">
        <v>953</v>
      </c>
      <c r="DC5" s="8" t="s">
        <v>953</v>
      </c>
      <c r="DD5" s="8" t="s">
        <v>953</v>
      </c>
      <c r="DE5" s="8" t="s">
        <v>953</v>
      </c>
      <c r="DF5" s="8" t="s">
        <v>953</v>
      </c>
      <c r="DG5" s="8" t="s">
        <v>953</v>
      </c>
      <c r="DH5" s="8" t="s">
        <v>953</v>
      </c>
      <c r="DI5" s="8" t="s">
        <v>953</v>
      </c>
      <c r="DJ5" s="8" t="s">
        <v>953</v>
      </c>
      <c r="DK5" s="8" t="s">
        <v>953</v>
      </c>
      <c r="DL5" s="8" t="s">
        <v>953</v>
      </c>
      <c r="DM5" s="8" t="s">
        <v>953</v>
      </c>
      <c r="DN5" s="8" t="s">
        <v>953</v>
      </c>
      <c r="DO5" s="8" t="s">
        <v>953</v>
      </c>
      <c r="DP5" s="8" t="s">
        <v>953</v>
      </c>
      <c r="DQ5" s="8" t="s">
        <v>953</v>
      </c>
      <c r="DR5" s="8" t="s">
        <v>953</v>
      </c>
      <c r="DS5" s="8" t="s">
        <v>953</v>
      </c>
      <c r="DT5" s="8" t="s">
        <v>953</v>
      </c>
      <c r="DU5" s="8" t="s">
        <v>953</v>
      </c>
      <c r="DV5" s="8" t="s">
        <v>953</v>
      </c>
      <c r="DW5" s="8" t="s">
        <v>953</v>
      </c>
      <c r="DX5" s="8" t="s">
        <v>953</v>
      </c>
      <c r="DY5" s="8" t="s">
        <v>953</v>
      </c>
      <c r="DZ5" s="8" t="s">
        <v>953</v>
      </c>
      <c r="EA5" s="8" t="s">
        <v>953</v>
      </c>
      <c r="EB5" s="8" t="s">
        <v>953</v>
      </c>
      <c r="EC5" s="8" t="s">
        <v>953</v>
      </c>
      <c r="ED5" s="8" t="s">
        <v>953</v>
      </c>
      <c r="EE5" s="8" t="s">
        <v>953</v>
      </c>
      <c r="EF5" s="8" t="s">
        <v>953</v>
      </c>
      <c r="EG5" s="8" t="s">
        <v>953</v>
      </c>
      <c r="EH5" s="8" t="s">
        <v>953</v>
      </c>
      <c r="EI5" s="8" t="s">
        <v>953</v>
      </c>
      <c r="EJ5" s="8" t="s">
        <v>953</v>
      </c>
      <c r="EK5" s="8" t="s">
        <v>953</v>
      </c>
      <c r="EL5" s="8" t="s">
        <v>953</v>
      </c>
      <c r="EM5" s="8" t="s">
        <v>953</v>
      </c>
      <c r="EN5" s="8" t="s">
        <v>953</v>
      </c>
      <c r="EO5" s="8" t="s">
        <v>953</v>
      </c>
      <c r="EP5" s="8" t="s">
        <v>953</v>
      </c>
      <c r="EQ5" s="8" t="s">
        <v>953</v>
      </c>
      <c r="ER5" s="8" t="s">
        <v>953</v>
      </c>
      <c r="ES5" s="8" t="s">
        <v>953</v>
      </c>
      <c r="ET5" s="8" t="s">
        <v>953</v>
      </c>
      <c r="EU5" s="8" t="s">
        <v>953</v>
      </c>
      <c r="EV5" s="8" t="s">
        <v>953</v>
      </c>
      <c r="EW5" s="8" t="s">
        <v>953</v>
      </c>
      <c r="EX5" s="8" t="s">
        <v>953</v>
      </c>
      <c r="EY5" s="8" t="s">
        <v>953</v>
      </c>
      <c r="EZ5" s="8" t="s">
        <v>953</v>
      </c>
      <c r="FA5" s="8" t="s">
        <v>953</v>
      </c>
      <c r="FB5" s="8" t="s">
        <v>953</v>
      </c>
      <c r="FC5" s="8" t="s">
        <v>953</v>
      </c>
      <c r="FD5" s="8" t="s">
        <v>953</v>
      </c>
      <c r="FE5" s="8" t="s">
        <v>953</v>
      </c>
      <c r="FF5" s="8" t="s">
        <v>953</v>
      </c>
      <c r="FG5" s="8" t="s">
        <v>953</v>
      </c>
      <c r="FH5" s="8" t="s">
        <v>953</v>
      </c>
      <c r="FI5" s="8" t="s">
        <v>953</v>
      </c>
      <c r="FJ5" s="8" t="s">
        <v>953</v>
      </c>
      <c r="FK5" s="8" t="s">
        <v>953</v>
      </c>
      <c r="FL5" s="8" t="s">
        <v>953</v>
      </c>
      <c r="FM5" s="8" t="s">
        <v>953</v>
      </c>
      <c r="FN5" s="8" t="s">
        <v>953</v>
      </c>
      <c r="FO5" s="8" t="s">
        <v>953</v>
      </c>
      <c r="FP5" s="8" t="s">
        <v>953</v>
      </c>
      <c r="FQ5" s="8" t="s">
        <v>953</v>
      </c>
      <c r="FR5" s="8" t="s">
        <v>953</v>
      </c>
      <c r="FS5" s="8" t="s">
        <v>953</v>
      </c>
      <c r="FT5" s="8" t="s">
        <v>953</v>
      </c>
      <c r="FU5" s="8" t="s">
        <v>953</v>
      </c>
      <c r="FV5" s="8" t="s">
        <v>953</v>
      </c>
      <c r="FW5" s="8" t="s">
        <v>953</v>
      </c>
      <c r="FX5" s="8" t="s">
        <v>953</v>
      </c>
      <c r="FY5" s="8" t="s">
        <v>953</v>
      </c>
      <c r="FZ5" s="8" t="s">
        <v>953</v>
      </c>
      <c r="GA5" s="8" t="s">
        <v>953</v>
      </c>
      <c r="GB5" s="8" t="s">
        <v>953</v>
      </c>
      <c r="GC5" s="8" t="s">
        <v>953</v>
      </c>
      <c r="GD5" s="8" t="s">
        <v>953</v>
      </c>
      <c r="GE5" s="8" t="s">
        <v>953</v>
      </c>
      <c r="GF5" s="8" t="s">
        <v>953</v>
      </c>
      <c r="GG5" s="8" t="s">
        <v>953</v>
      </c>
      <c r="GH5" s="8" t="s">
        <v>953</v>
      </c>
      <c r="GI5" s="8" t="s">
        <v>953</v>
      </c>
      <c r="GJ5" s="8" t="s">
        <v>953</v>
      </c>
      <c r="GK5" s="8" t="s">
        <v>953</v>
      </c>
      <c r="GL5" s="8" t="s">
        <v>953</v>
      </c>
      <c r="GM5" s="8" t="s">
        <v>953</v>
      </c>
      <c r="GN5" s="8" t="s">
        <v>953</v>
      </c>
      <c r="GO5" s="8" t="s">
        <v>953</v>
      </c>
      <c r="GP5" s="8" t="s">
        <v>953</v>
      </c>
      <c r="GQ5" s="8" t="s">
        <v>953</v>
      </c>
      <c r="GR5" s="8" t="s">
        <v>953</v>
      </c>
      <c r="GS5" s="8" t="s">
        <v>953</v>
      </c>
      <c r="GT5" s="8" t="s">
        <v>953</v>
      </c>
      <c r="GU5" s="8" t="s">
        <v>953</v>
      </c>
      <c r="GV5" s="8" t="s">
        <v>953</v>
      </c>
      <c r="GW5" s="8" t="s">
        <v>953</v>
      </c>
      <c r="GX5" s="8" t="s">
        <v>953</v>
      </c>
      <c r="GY5" s="8" t="s">
        <v>953</v>
      </c>
      <c r="GZ5" s="8" t="s">
        <v>953</v>
      </c>
      <c r="HA5" s="8" t="s">
        <v>953</v>
      </c>
      <c r="HB5" s="8" t="s">
        <v>953</v>
      </c>
      <c r="HC5" s="8" t="s">
        <v>953</v>
      </c>
      <c r="HD5" s="8" t="s">
        <v>953</v>
      </c>
      <c r="HE5" s="8" t="s">
        <v>953</v>
      </c>
      <c r="HF5" s="8" t="s">
        <v>953</v>
      </c>
      <c r="HG5" s="8" t="s">
        <v>953</v>
      </c>
      <c r="HH5" s="8" t="s">
        <v>953</v>
      </c>
      <c r="HI5" s="8" t="s">
        <v>953</v>
      </c>
    </row>
    <row r="6" spans="1:217">
      <c r="A6" s="4" t="s">
        <v>254</v>
      </c>
      <c r="B6" s="1">
        <v>2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2</v>
      </c>
      <c r="AB6" s="1">
        <v>2</v>
      </c>
      <c r="AC6" s="1">
        <v>2</v>
      </c>
      <c r="AD6" s="1">
        <v>2</v>
      </c>
      <c r="AE6" s="1">
        <v>2</v>
      </c>
      <c r="AF6" s="1">
        <v>2</v>
      </c>
      <c r="AG6" s="1">
        <v>2</v>
      </c>
      <c r="AH6" s="1">
        <v>2</v>
      </c>
      <c r="AI6" s="1">
        <v>2</v>
      </c>
      <c r="AJ6" s="1">
        <v>2</v>
      </c>
      <c r="AK6" s="1">
        <v>2</v>
      </c>
      <c r="AL6" s="1">
        <v>2</v>
      </c>
      <c r="AM6" s="1">
        <v>2</v>
      </c>
      <c r="AN6" s="1">
        <v>2</v>
      </c>
      <c r="AO6" s="1">
        <v>2</v>
      </c>
      <c r="AP6" s="1">
        <v>2</v>
      </c>
      <c r="AQ6" s="1">
        <v>2</v>
      </c>
      <c r="AR6" s="1">
        <v>2</v>
      </c>
      <c r="AS6" s="1">
        <v>2</v>
      </c>
      <c r="AT6" s="1">
        <v>2</v>
      </c>
      <c r="AU6" s="1">
        <v>2</v>
      </c>
      <c r="AV6" s="1">
        <v>2</v>
      </c>
      <c r="AW6" s="1">
        <v>2</v>
      </c>
      <c r="AX6" s="1">
        <v>2</v>
      </c>
      <c r="AY6" s="1">
        <v>2</v>
      </c>
      <c r="AZ6" s="1">
        <v>2</v>
      </c>
      <c r="BA6" s="1">
        <v>2</v>
      </c>
      <c r="BB6" s="1">
        <v>2</v>
      </c>
      <c r="BC6" s="1">
        <v>2</v>
      </c>
      <c r="BD6" s="1">
        <v>2</v>
      </c>
      <c r="BE6" s="1">
        <v>2</v>
      </c>
      <c r="BF6" s="1">
        <v>2</v>
      </c>
      <c r="BG6" s="1">
        <v>2</v>
      </c>
      <c r="BH6" s="1">
        <v>2</v>
      </c>
      <c r="BI6" s="1">
        <v>2</v>
      </c>
      <c r="BJ6" s="1">
        <v>2</v>
      </c>
      <c r="BK6" s="1">
        <v>2</v>
      </c>
      <c r="BL6" s="1">
        <v>2</v>
      </c>
      <c r="BM6" s="1">
        <v>2</v>
      </c>
      <c r="BN6" s="1">
        <v>2</v>
      </c>
      <c r="BO6" s="1">
        <v>2</v>
      </c>
      <c r="BP6" s="1">
        <v>2</v>
      </c>
      <c r="BQ6" s="1">
        <v>2</v>
      </c>
      <c r="BR6" s="1">
        <v>2</v>
      </c>
      <c r="BS6" s="1">
        <v>2</v>
      </c>
      <c r="BT6" s="1">
        <v>2</v>
      </c>
      <c r="BU6" s="1">
        <v>2</v>
      </c>
      <c r="BV6" s="1">
        <v>2</v>
      </c>
      <c r="BW6" s="1">
        <v>2</v>
      </c>
      <c r="BX6" s="1">
        <v>2</v>
      </c>
      <c r="BY6" s="1">
        <v>2</v>
      </c>
      <c r="BZ6" s="1">
        <v>2</v>
      </c>
      <c r="CA6" s="1">
        <v>2</v>
      </c>
      <c r="CB6" s="1">
        <v>2</v>
      </c>
      <c r="CC6" s="1">
        <v>2</v>
      </c>
      <c r="CD6" s="1">
        <v>2</v>
      </c>
      <c r="CE6" s="1">
        <v>2</v>
      </c>
      <c r="CF6" s="1">
        <v>2</v>
      </c>
      <c r="CG6" s="1">
        <v>2</v>
      </c>
      <c r="CH6" s="1">
        <v>2</v>
      </c>
      <c r="CI6" s="1">
        <v>2</v>
      </c>
      <c r="CJ6" s="1">
        <v>2</v>
      </c>
      <c r="CK6" s="1">
        <v>2</v>
      </c>
      <c r="CL6" s="1">
        <v>2</v>
      </c>
      <c r="CM6" s="1">
        <v>2</v>
      </c>
      <c r="CN6" s="1">
        <v>2</v>
      </c>
      <c r="CO6" s="1">
        <v>2</v>
      </c>
      <c r="CP6" s="1">
        <v>2</v>
      </c>
      <c r="CQ6" s="1">
        <v>2</v>
      </c>
      <c r="CR6" s="1">
        <v>2</v>
      </c>
      <c r="CS6" s="1">
        <v>2</v>
      </c>
      <c r="CT6" s="1">
        <v>2</v>
      </c>
      <c r="CU6" s="1">
        <v>2</v>
      </c>
      <c r="CV6" s="1">
        <v>2</v>
      </c>
      <c r="CW6" s="1">
        <v>2</v>
      </c>
      <c r="CX6" s="1">
        <v>2</v>
      </c>
      <c r="CY6" s="1">
        <v>2</v>
      </c>
      <c r="CZ6" s="1">
        <v>2</v>
      </c>
      <c r="DA6" s="1">
        <v>2</v>
      </c>
      <c r="DB6" s="1">
        <v>2</v>
      </c>
      <c r="DC6" s="1">
        <v>2</v>
      </c>
      <c r="DD6" s="1">
        <v>2</v>
      </c>
      <c r="DE6" s="1">
        <v>2</v>
      </c>
      <c r="DF6" s="1">
        <v>2</v>
      </c>
      <c r="DG6" s="1">
        <v>2</v>
      </c>
      <c r="DH6" s="1">
        <v>2</v>
      </c>
      <c r="DI6" s="1">
        <v>2</v>
      </c>
      <c r="DJ6" s="1">
        <v>2</v>
      </c>
      <c r="DK6" s="1">
        <v>2</v>
      </c>
      <c r="DL6" s="1">
        <v>2</v>
      </c>
      <c r="DM6" s="1">
        <v>2</v>
      </c>
      <c r="DN6" s="1">
        <v>2</v>
      </c>
      <c r="DO6" s="1">
        <v>2</v>
      </c>
      <c r="DP6" s="1">
        <v>2</v>
      </c>
      <c r="DQ6" s="1">
        <v>2</v>
      </c>
      <c r="DR6" s="1">
        <v>2</v>
      </c>
      <c r="DS6" s="1">
        <v>2</v>
      </c>
      <c r="DT6" s="1">
        <v>2</v>
      </c>
      <c r="DU6" s="1">
        <v>2</v>
      </c>
      <c r="DV6" s="1">
        <v>2</v>
      </c>
      <c r="DW6" s="1">
        <v>2</v>
      </c>
      <c r="DX6" s="1">
        <v>2</v>
      </c>
      <c r="DY6" s="1">
        <v>2</v>
      </c>
      <c r="DZ6" s="1">
        <v>2</v>
      </c>
      <c r="EA6" s="1">
        <v>2</v>
      </c>
      <c r="EB6" s="1">
        <v>2</v>
      </c>
      <c r="EC6" s="1">
        <v>2</v>
      </c>
      <c r="ED6" s="1">
        <v>2</v>
      </c>
      <c r="EE6" s="1">
        <v>2</v>
      </c>
      <c r="EF6" s="1">
        <v>2</v>
      </c>
      <c r="EG6" s="1">
        <v>2</v>
      </c>
      <c r="EH6" s="1">
        <v>2</v>
      </c>
      <c r="EI6" s="1">
        <v>2</v>
      </c>
      <c r="EJ6" s="1">
        <v>2</v>
      </c>
      <c r="EK6" s="1">
        <v>2</v>
      </c>
      <c r="EL6" s="1">
        <v>2</v>
      </c>
      <c r="EM6" s="1">
        <v>2</v>
      </c>
      <c r="EN6" s="1">
        <v>2</v>
      </c>
      <c r="EO6" s="1">
        <v>2</v>
      </c>
      <c r="EP6" s="1">
        <v>2</v>
      </c>
      <c r="EQ6" s="1">
        <v>2</v>
      </c>
      <c r="ER6" s="1">
        <v>2</v>
      </c>
      <c r="ES6" s="1">
        <v>2</v>
      </c>
      <c r="ET6" s="1">
        <v>2</v>
      </c>
      <c r="EU6" s="1">
        <v>2</v>
      </c>
      <c r="EV6" s="1">
        <v>2</v>
      </c>
      <c r="EW6" s="1">
        <v>2</v>
      </c>
      <c r="EX6" s="1">
        <v>2</v>
      </c>
      <c r="EY6" s="1">
        <v>2</v>
      </c>
      <c r="EZ6" s="1">
        <v>2</v>
      </c>
      <c r="FA6" s="1">
        <v>2</v>
      </c>
      <c r="FB6" s="1">
        <v>2</v>
      </c>
      <c r="FC6" s="1">
        <v>2</v>
      </c>
      <c r="FD6" s="1">
        <v>2</v>
      </c>
      <c r="FE6" s="1">
        <v>2</v>
      </c>
      <c r="FF6" s="1">
        <v>2</v>
      </c>
      <c r="FG6" s="1">
        <v>2</v>
      </c>
      <c r="FH6" s="1">
        <v>2</v>
      </c>
      <c r="FI6" s="1">
        <v>2</v>
      </c>
      <c r="FJ6" s="1">
        <v>2</v>
      </c>
      <c r="FK6" s="1">
        <v>2</v>
      </c>
      <c r="FL6" s="1">
        <v>2</v>
      </c>
      <c r="FM6" s="1">
        <v>2</v>
      </c>
      <c r="FN6" s="1">
        <v>2</v>
      </c>
      <c r="FO6" s="1">
        <v>2</v>
      </c>
      <c r="FP6" s="1">
        <v>2</v>
      </c>
      <c r="FQ6" s="1">
        <v>2</v>
      </c>
      <c r="FR6" s="1">
        <v>2</v>
      </c>
      <c r="FS6" s="1">
        <v>2</v>
      </c>
      <c r="FT6" s="1">
        <v>2</v>
      </c>
      <c r="FU6" s="1">
        <v>2</v>
      </c>
      <c r="FV6" s="1">
        <v>2</v>
      </c>
      <c r="FW6" s="1">
        <v>2</v>
      </c>
      <c r="FX6" s="1">
        <v>2</v>
      </c>
      <c r="FY6" s="1">
        <v>2</v>
      </c>
      <c r="FZ6" s="1">
        <v>2</v>
      </c>
      <c r="GA6" s="1">
        <v>2</v>
      </c>
      <c r="GB6" s="1">
        <v>2</v>
      </c>
      <c r="GC6" s="1">
        <v>2</v>
      </c>
      <c r="GD6" s="1">
        <v>2</v>
      </c>
      <c r="GE6" s="1">
        <v>2</v>
      </c>
      <c r="GF6" s="1">
        <v>2</v>
      </c>
      <c r="GG6" s="1">
        <v>2</v>
      </c>
      <c r="GH6" s="1">
        <v>2</v>
      </c>
      <c r="GI6" s="1">
        <v>2</v>
      </c>
      <c r="GJ6" s="1">
        <v>2</v>
      </c>
      <c r="GK6" s="1">
        <v>2</v>
      </c>
      <c r="GL6" s="1">
        <v>2</v>
      </c>
      <c r="GM6" s="1">
        <v>2</v>
      </c>
      <c r="GN6" s="1">
        <v>2</v>
      </c>
      <c r="GO6" s="1">
        <v>2</v>
      </c>
      <c r="GP6" s="1">
        <v>2</v>
      </c>
      <c r="GQ6" s="1">
        <v>2</v>
      </c>
      <c r="GR6" s="1">
        <v>2</v>
      </c>
      <c r="GS6" s="1">
        <v>2</v>
      </c>
      <c r="GT6" s="1">
        <v>2</v>
      </c>
      <c r="GU6" s="1">
        <v>2</v>
      </c>
      <c r="GV6" s="1">
        <v>2</v>
      </c>
      <c r="GW6" s="1">
        <v>2</v>
      </c>
      <c r="GX6" s="1">
        <v>2</v>
      </c>
      <c r="GY6" s="1">
        <v>2</v>
      </c>
      <c r="GZ6" s="1">
        <v>2</v>
      </c>
      <c r="HA6" s="1">
        <v>2</v>
      </c>
      <c r="HB6" s="1">
        <v>2</v>
      </c>
      <c r="HC6" s="1">
        <v>2</v>
      </c>
      <c r="HD6" s="1">
        <v>2</v>
      </c>
      <c r="HE6" s="1">
        <v>2</v>
      </c>
      <c r="HF6" s="1">
        <v>2</v>
      </c>
      <c r="HG6" s="1">
        <v>2</v>
      </c>
      <c r="HH6" s="1">
        <v>2</v>
      </c>
      <c r="HI6" s="1">
        <v>2</v>
      </c>
    </row>
    <row r="7" spans="1:217" s="6" customFormat="1">
      <c r="A7" s="5" t="s">
        <v>255</v>
      </c>
      <c r="B7" s="6">
        <v>42036</v>
      </c>
      <c r="C7" s="6">
        <v>42036</v>
      </c>
      <c r="D7" s="6">
        <v>42036</v>
      </c>
      <c r="E7" s="6">
        <v>42036</v>
      </c>
      <c r="F7" s="6">
        <v>42036</v>
      </c>
      <c r="G7" s="6">
        <v>42036</v>
      </c>
      <c r="H7" s="6">
        <v>42036</v>
      </c>
      <c r="I7" s="6">
        <v>42036</v>
      </c>
      <c r="J7" s="6">
        <v>42036</v>
      </c>
      <c r="K7" s="6">
        <v>42036</v>
      </c>
      <c r="L7" s="6">
        <v>42036</v>
      </c>
      <c r="M7" s="6">
        <v>42036</v>
      </c>
      <c r="N7" s="6">
        <v>42036</v>
      </c>
      <c r="O7" s="6">
        <v>42036</v>
      </c>
      <c r="P7" s="6">
        <v>42036</v>
      </c>
      <c r="Q7" s="6">
        <v>42036</v>
      </c>
      <c r="R7" s="6">
        <v>42036</v>
      </c>
      <c r="S7" s="6">
        <v>42036</v>
      </c>
      <c r="T7" s="6">
        <v>42036</v>
      </c>
      <c r="U7" s="6">
        <v>42036</v>
      </c>
      <c r="V7" s="6">
        <v>42036</v>
      </c>
      <c r="W7" s="6">
        <v>42036</v>
      </c>
      <c r="X7" s="6">
        <v>42036</v>
      </c>
      <c r="Y7" s="6">
        <v>42036</v>
      </c>
      <c r="Z7" s="6">
        <v>42036</v>
      </c>
      <c r="AA7" s="6">
        <v>42036</v>
      </c>
      <c r="AB7" s="6">
        <v>42036</v>
      </c>
      <c r="AC7" s="6">
        <v>42036</v>
      </c>
      <c r="AD7" s="6">
        <v>42036</v>
      </c>
      <c r="AE7" s="6">
        <v>42036</v>
      </c>
      <c r="AF7" s="6">
        <v>42036</v>
      </c>
      <c r="AG7" s="6">
        <v>42036</v>
      </c>
      <c r="AH7" s="6">
        <v>42036</v>
      </c>
      <c r="AI7" s="6">
        <v>42036</v>
      </c>
      <c r="AJ7" s="6">
        <v>42036</v>
      </c>
      <c r="AK7" s="6">
        <v>42036</v>
      </c>
      <c r="AL7" s="6">
        <v>42036</v>
      </c>
      <c r="AM7" s="6">
        <v>42036</v>
      </c>
      <c r="AN7" s="6">
        <v>42036</v>
      </c>
      <c r="AO7" s="6">
        <v>42036</v>
      </c>
      <c r="AP7" s="6">
        <v>42036</v>
      </c>
      <c r="AQ7" s="6">
        <v>42036</v>
      </c>
      <c r="AR7" s="6">
        <v>42036</v>
      </c>
      <c r="AS7" s="6">
        <v>42036</v>
      </c>
      <c r="AT7" s="6">
        <v>42036</v>
      </c>
      <c r="AU7" s="6">
        <v>42036</v>
      </c>
      <c r="AV7" s="6">
        <v>42036</v>
      </c>
      <c r="AW7" s="6">
        <v>42036</v>
      </c>
      <c r="AX7" s="6">
        <v>42036</v>
      </c>
      <c r="AY7" s="6">
        <v>42036</v>
      </c>
      <c r="AZ7" s="6">
        <v>42036</v>
      </c>
      <c r="BA7" s="6">
        <v>42036</v>
      </c>
      <c r="BB7" s="6">
        <v>42036</v>
      </c>
      <c r="BC7" s="6">
        <v>42036</v>
      </c>
      <c r="BD7" s="6">
        <v>42036</v>
      </c>
      <c r="BE7" s="6">
        <v>42036</v>
      </c>
      <c r="BF7" s="6">
        <v>42036</v>
      </c>
      <c r="BG7" s="6">
        <v>42036</v>
      </c>
      <c r="BH7" s="6">
        <v>42036</v>
      </c>
      <c r="BI7" s="6">
        <v>42036</v>
      </c>
      <c r="BJ7" s="6">
        <v>42036</v>
      </c>
      <c r="BK7" s="6">
        <v>42036</v>
      </c>
      <c r="BL7" s="6">
        <v>42036</v>
      </c>
      <c r="BM7" s="6">
        <v>42036</v>
      </c>
      <c r="BN7" s="6">
        <v>42036</v>
      </c>
      <c r="BO7" s="6">
        <v>42036</v>
      </c>
      <c r="BP7" s="6">
        <v>42036</v>
      </c>
      <c r="BQ7" s="6">
        <v>42036</v>
      </c>
      <c r="BR7" s="6">
        <v>42036</v>
      </c>
      <c r="BS7" s="6">
        <v>42036</v>
      </c>
      <c r="BT7" s="6">
        <v>42036</v>
      </c>
      <c r="BU7" s="6">
        <v>42036</v>
      </c>
      <c r="BV7" s="6">
        <v>42036</v>
      </c>
      <c r="BW7" s="6">
        <v>42036</v>
      </c>
      <c r="BX7" s="6">
        <v>42036</v>
      </c>
      <c r="BY7" s="6">
        <v>42036</v>
      </c>
      <c r="BZ7" s="6">
        <v>42036</v>
      </c>
      <c r="CA7" s="6">
        <v>42036</v>
      </c>
      <c r="CB7" s="6">
        <v>42036</v>
      </c>
      <c r="CC7" s="6">
        <v>42036</v>
      </c>
      <c r="CD7" s="6">
        <v>42036</v>
      </c>
      <c r="CE7" s="6">
        <v>42036</v>
      </c>
      <c r="CF7" s="6">
        <v>42036</v>
      </c>
      <c r="CG7" s="6">
        <v>42036</v>
      </c>
      <c r="CH7" s="6">
        <v>42036</v>
      </c>
      <c r="CI7" s="6">
        <v>42036</v>
      </c>
      <c r="CJ7" s="6">
        <v>42036</v>
      </c>
      <c r="CK7" s="6">
        <v>42036</v>
      </c>
      <c r="CL7" s="6">
        <v>42036</v>
      </c>
      <c r="CM7" s="6">
        <v>42036</v>
      </c>
      <c r="CN7" s="6">
        <v>42036</v>
      </c>
      <c r="CO7" s="6">
        <v>42036</v>
      </c>
      <c r="CP7" s="6">
        <v>42036</v>
      </c>
      <c r="CQ7" s="6">
        <v>42036</v>
      </c>
      <c r="CR7" s="6">
        <v>42036</v>
      </c>
      <c r="CS7" s="6">
        <v>42036</v>
      </c>
      <c r="CT7" s="6">
        <v>42036</v>
      </c>
      <c r="CU7" s="6">
        <v>42036</v>
      </c>
      <c r="CV7" s="6">
        <v>42036</v>
      </c>
      <c r="CW7" s="6">
        <v>42036</v>
      </c>
      <c r="CX7" s="6">
        <v>42036</v>
      </c>
      <c r="CY7" s="6">
        <v>42036</v>
      </c>
      <c r="CZ7" s="6">
        <v>42036</v>
      </c>
      <c r="DA7" s="6">
        <v>42036</v>
      </c>
      <c r="DB7" s="6">
        <v>42036</v>
      </c>
      <c r="DC7" s="6">
        <v>42036</v>
      </c>
      <c r="DD7" s="6">
        <v>42036</v>
      </c>
      <c r="DE7" s="6">
        <v>42036</v>
      </c>
      <c r="DF7" s="6">
        <v>42036</v>
      </c>
      <c r="DG7" s="6">
        <v>42036</v>
      </c>
      <c r="DH7" s="6">
        <v>42036</v>
      </c>
      <c r="DI7" s="6">
        <v>42036</v>
      </c>
      <c r="DJ7" s="6">
        <v>42036</v>
      </c>
      <c r="DK7" s="6">
        <v>42036</v>
      </c>
      <c r="DL7" s="6">
        <v>42036</v>
      </c>
      <c r="DM7" s="6">
        <v>42036</v>
      </c>
      <c r="DN7" s="6">
        <v>42036</v>
      </c>
      <c r="DO7" s="6">
        <v>42036</v>
      </c>
      <c r="DP7" s="6">
        <v>42036</v>
      </c>
      <c r="DQ7" s="6">
        <v>42036</v>
      </c>
      <c r="DR7" s="6">
        <v>42036</v>
      </c>
      <c r="DS7" s="6">
        <v>42036</v>
      </c>
      <c r="DT7" s="6">
        <v>42036</v>
      </c>
      <c r="DU7" s="6">
        <v>42036</v>
      </c>
      <c r="DV7" s="6">
        <v>42036</v>
      </c>
      <c r="DW7" s="6">
        <v>42036</v>
      </c>
      <c r="DX7" s="6">
        <v>42036</v>
      </c>
      <c r="DY7" s="6">
        <v>42036</v>
      </c>
      <c r="DZ7" s="6">
        <v>42036</v>
      </c>
      <c r="EA7" s="6">
        <v>42036</v>
      </c>
      <c r="EB7" s="6">
        <v>42036</v>
      </c>
      <c r="EC7" s="6">
        <v>42036</v>
      </c>
      <c r="ED7" s="6">
        <v>42036</v>
      </c>
      <c r="EE7" s="6">
        <v>42036</v>
      </c>
      <c r="EF7" s="6">
        <v>42036</v>
      </c>
      <c r="EG7" s="6">
        <v>42036</v>
      </c>
      <c r="EH7" s="6">
        <v>42036</v>
      </c>
      <c r="EI7" s="6">
        <v>42036</v>
      </c>
      <c r="EJ7" s="6">
        <v>42036</v>
      </c>
      <c r="EK7" s="6">
        <v>42036</v>
      </c>
      <c r="EL7" s="6">
        <v>42036</v>
      </c>
      <c r="EM7" s="6">
        <v>42036</v>
      </c>
      <c r="EN7" s="6">
        <v>42036</v>
      </c>
      <c r="EO7" s="6">
        <v>42036</v>
      </c>
      <c r="EP7" s="6">
        <v>42036</v>
      </c>
      <c r="EQ7" s="6">
        <v>42036</v>
      </c>
      <c r="ER7" s="6">
        <v>42036</v>
      </c>
      <c r="ES7" s="6">
        <v>42036</v>
      </c>
      <c r="ET7" s="6">
        <v>42036</v>
      </c>
      <c r="EU7" s="6">
        <v>42036</v>
      </c>
      <c r="EV7" s="6">
        <v>42036</v>
      </c>
      <c r="EW7" s="6">
        <v>42036</v>
      </c>
      <c r="EX7" s="6">
        <v>42036</v>
      </c>
      <c r="EY7" s="6">
        <v>42036</v>
      </c>
      <c r="EZ7" s="6">
        <v>42036</v>
      </c>
      <c r="FA7" s="6">
        <v>42036</v>
      </c>
      <c r="FB7" s="6">
        <v>42036</v>
      </c>
      <c r="FC7" s="6">
        <v>42036</v>
      </c>
      <c r="FD7" s="6">
        <v>42036</v>
      </c>
      <c r="FE7" s="6">
        <v>42036</v>
      </c>
      <c r="FF7" s="6">
        <v>42036</v>
      </c>
      <c r="FG7" s="6">
        <v>42036</v>
      </c>
      <c r="FH7" s="6">
        <v>42036</v>
      </c>
      <c r="FI7" s="6">
        <v>42036</v>
      </c>
      <c r="FJ7" s="6">
        <v>42036</v>
      </c>
      <c r="FK7" s="6">
        <v>42036</v>
      </c>
      <c r="FL7" s="6">
        <v>42036</v>
      </c>
      <c r="FM7" s="6">
        <v>42036</v>
      </c>
      <c r="FN7" s="6">
        <v>42036</v>
      </c>
      <c r="FO7" s="6">
        <v>42036</v>
      </c>
      <c r="FP7" s="6">
        <v>42036</v>
      </c>
      <c r="FQ7" s="6">
        <v>42036</v>
      </c>
      <c r="FR7" s="6">
        <v>42036</v>
      </c>
      <c r="FS7" s="6">
        <v>42036</v>
      </c>
      <c r="FT7" s="6">
        <v>42036</v>
      </c>
      <c r="FU7" s="6">
        <v>42036</v>
      </c>
      <c r="FV7" s="6">
        <v>42036</v>
      </c>
      <c r="FW7" s="6">
        <v>42036</v>
      </c>
      <c r="FX7" s="6">
        <v>42036</v>
      </c>
      <c r="FY7" s="6">
        <v>42036</v>
      </c>
      <c r="FZ7" s="6">
        <v>42036</v>
      </c>
      <c r="GA7" s="6">
        <v>42036</v>
      </c>
      <c r="GB7" s="6">
        <v>42036</v>
      </c>
      <c r="GC7" s="6">
        <v>42036</v>
      </c>
      <c r="GD7" s="6">
        <v>42036</v>
      </c>
      <c r="GE7" s="6">
        <v>42036</v>
      </c>
      <c r="GF7" s="6">
        <v>42036</v>
      </c>
      <c r="GG7" s="6">
        <v>42036</v>
      </c>
      <c r="GH7" s="6">
        <v>42036</v>
      </c>
      <c r="GI7" s="6">
        <v>42036</v>
      </c>
      <c r="GJ7" s="6">
        <v>42036</v>
      </c>
      <c r="GK7" s="6">
        <v>42036</v>
      </c>
      <c r="GL7" s="6">
        <v>42036</v>
      </c>
      <c r="GM7" s="6">
        <v>42036</v>
      </c>
      <c r="GN7" s="6">
        <v>42036</v>
      </c>
      <c r="GO7" s="6">
        <v>42036</v>
      </c>
      <c r="GP7" s="6">
        <v>42036</v>
      </c>
      <c r="GQ7" s="6">
        <v>42036</v>
      </c>
      <c r="GR7" s="6">
        <v>42036</v>
      </c>
      <c r="GS7" s="6">
        <v>42036</v>
      </c>
      <c r="GT7" s="6">
        <v>42036</v>
      </c>
      <c r="GU7" s="6">
        <v>42036</v>
      </c>
      <c r="GV7" s="6">
        <v>42036</v>
      </c>
      <c r="GW7" s="6">
        <v>42036</v>
      </c>
      <c r="GX7" s="6">
        <v>42036</v>
      </c>
      <c r="GY7" s="6">
        <v>42036</v>
      </c>
      <c r="GZ7" s="6">
        <v>42036</v>
      </c>
      <c r="HA7" s="6">
        <v>42036</v>
      </c>
      <c r="HB7" s="6">
        <v>42036</v>
      </c>
      <c r="HC7" s="6">
        <v>42036</v>
      </c>
      <c r="HD7" s="6">
        <v>42036</v>
      </c>
      <c r="HE7" s="6">
        <v>42036</v>
      </c>
      <c r="HF7" s="6">
        <v>42036</v>
      </c>
      <c r="HG7" s="6">
        <v>42036</v>
      </c>
      <c r="HH7" s="6">
        <v>42036</v>
      </c>
      <c r="HI7" s="6">
        <v>42036</v>
      </c>
    </row>
    <row r="8" spans="1:217" s="6" customFormat="1">
      <c r="A8" s="5" t="s">
        <v>256</v>
      </c>
      <c r="B8" s="6">
        <v>44228</v>
      </c>
      <c r="C8" s="6">
        <v>44228</v>
      </c>
      <c r="D8" s="6">
        <v>44228</v>
      </c>
      <c r="E8" s="6">
        <v>44228</v>
      </c>
      <c r="F8" s="6">
        <v>44228</v>
      </c>
      <c r="G8" s="6">
        <v>44228</v>
      </c>
      <c r="H8" s="6">
        <v>44228</v>
      </c>
      <c r="I8" s="6">
        <v>44228</v>
      </c>
      <c r="J8" s="6">
        <v>44228</v>
      </c>
      <c r="K8" s="6">
        <v>44228</v>
      </c>
      <c r="L8" s="6">
        <v>44228</v>
      </c>
      <c r="M8" s="6">
        <v>44228</v>
      </c>
      <c r="N8" s="6">
        <v>44228</v>
      </c>
      <c r="O8" s="6">
        <v>44228</v>
      </c>
      <c r="P8" s="6">
        <v>44228</v>
      </c>
      <c r="Q8" s="6">
        <v>44228</v>
      </c>
      <c r="R8" s="6">
        <v>44228</v>
      </c>
      <c r="S8" s="6">
        <v>44228</v>
      </c>
      <c r="T8" s="6">
        <v>44228</v>
      </c>
      <c r="U8" s="6">
        <v>44228</v>
      </c>
      <c r="V8" s="6">
        <v>44228</v>
      </c>
      <c r="W8" s="6">
        <v>44228</v>
      </c>
      <c r="X8" s="6">
        <v>44228</v>
      </c>
      <c r="Y8" s="6">
        <v>44228</v>
      </c>
      <c r="Z8" s="6">
        <v>44228</v>
      </c>
      <c r="AA8" s="6">
        <v>44228</v>
      </c>
      <c r="AB8" s="6">
        <v>44228</v>
      </c>
      <c r="AC8" s="6">
        <v>44228</v>
      </c>
      <c r="AD8" s="6">
        <v>44228</v>
      </c>
      <c r="AE8" s="6">
        <v>44228</v>
      </c>
      <c r="AF8" s="6">
        <v>44228</v>
      </c>
      <c r="AG8" s="6">
        <v>44228</v>
      </c>
      <c r="AH8" s="6">
        <v>44228</v>
      </c>
      <c r="AI8" s="6">
        <v>44228</v>
      </c>
      <c r="AJ8" s="6">
        <v>44228</v>
      </c>
      <c r="AK8" s="6">
        <v>44228</v>
      </c>
      <c r="AL8" s="6">
        <v>44228</v>
      </c>
      <c r="AM8" s="6">
        <v>44228</v>
      </c>
      <c r="AN8" s="6">
        <v>44228</v>
      </c>
      <c r="AO8" s="6">
        <v>44228</v>
      </c>
      <c r="AP8" s="6">
        <v>44228</v>
      </c>
      <c r="AQ8" s="6">
        <v>44228</v>
      </c>
      <c r="AR8" s="6">
        <v>44228</v>
      </c>
      <c r="AS8" s="6">
        <v>44228</v>
      </c>
      <c r="AT8" s="6">
        <v>44228</v>
      </c>
      <c r="AU8" s="6">
        <v>44228</v>
      </c>
      <c r="AV8" s="6">
        <v>44228</v>
      </c>
      <c r="AW8" s="6">
        <v>44228</v>
      </c>
      <c r="AX8" s="6">
        <v>44228</v>
      </c>
      <c r="AY8" s="6">
        <v>44228</v>
      </c>
      <c r="AZ8" s="6">
        <v>44228</v>
      </c>
      <c r="BA8" s="6">
        <v>44228</v>
      </c>
      <c r="BB8" s="6">
        <v>44228</v>
      </c>
      <c r="BC8" s="6">
        <v>44228</v>
      </c>
      <c r="BD8" s="6">
        <v>44228</v>
      </c>
      <c r="BE8" s="6">
        <v>44228</v>
      </c>
      <c r="BF8" s="6">
        <v>44228</v>
      </c>
      <c r="BG8" s="6">
        <v>44228</v>
      </c>
      <c r="BH8" s="6">
        <v>44228</v>
      </c>
      <c r="BI8" s="6">
        <v>44228</v>
      </c>
      <c r="BJ8" s="6">
        <v>44228</v>
      </c>
      <c r="BK8" s="6">
        <v>44228</v>
      </c>
      <c r="BL8" s="6">
        <v>44228</v>
      </c>
      <c r="BM8" s="6">
        <v>44228</v>
      </c>
      <c r="BN8" s="6">
        <v>44228</v>
      </c>
      <c r="BO8" s="6">
        <v>44228</v>
      </c>
      <c r="BP8" s="6">
        <v>44228</v>
      </c>
      <c r="BQ8" s="6">
        <v>44228</v>
      </c>
      <c r="BR8" s="6">
        <v>44228</v>
      </c>
      <c r="BS8" s="6">
        <v>44228</v>
      </c>
      <c r="BT8" s="6">
        <v>44228</v>
      </c>
      <c r="BU8" s="6">
        <v>44228</v>
      </c>
      <c r="BV8" s="6">
        <v>44228</v>
      </c>
      <c r="BW8" s="6">
        <v>44228</v>
      </c>
      <c r="BX8" s="6">
        <v>44228</v>
      </c>
      <c r="BY8" s="6">
        <v>44228</v>
      </c>
      <c r="BZ8" s="6">
        <v>44228</v>
      </c>
      <c r="CA8" s="6">
        <v>44228</v>
      </c>
      <c r="CB8" s="6">
        <v>44228</v>
      </c>
      <c r="CC8" s="6">
        <v>44228</v>
      </c>
      <c r="CD8" s="6">
        <v>44228</v>
      </c>
      <c r="CE8" s="6">
        <v>44228</v>
      </c>
      <c r="CF8" s="6">
        <v>44228</v>
      </c>
      <c r="CG8" s="6">
        <v>44228</v>
      </c>
      <c r="CH8" s="6">
        <v>44228</v>
      </c>
      <c r="CI8" s="6">
        <v>44228</v>
      </c>
      <c r="CJ8" s="6">
        <v>44228</v>
      </c>
      <c r="CK8" s="6">
        <v>44228</v>
      </c>
      <c r="CL8" s="6">
        <v>44228</v>
      </c>
      <c r="CM8" s="6">
        <v>44228</v>
      </c>
      <c r="CN8" s="6">
        <v>44228</v>
      </c>
      <c r="CO8" s="6">
        <v>44228</v>
      </c>
      <c r="CP8" s="6">
        <v>44228</v>
      </c>
      <c r="CQ8" s="6">
        <v>44228</v>
      </c>
      <c r="CR8" s="6">
        <v>44228</v>
      </c>
      <c r="CS8" s="6">
        <v>44228</v>
      </c>
      <c r="CT8" s="6">
        <v>44228</v>
      </c>
      <c r="CU8" s="6">
        <v>44228</v>
      </c>
      <c r="CV8" s="6">
        <v>44228</v>
      </c>
      <c r="CW8" s="6">
        <v>44228</v>
      </c>
      <c r="CX8" s="6">
        <v>44228</v>
      </c>
      <c r="CY8" s="6">
        <v>44228</v>
      </c>
      <c r="CZ8" s="6">
        <v>44228</v>
      </c>
      <c r="DA8" s="6">
        <v>44228</v>
      </c>
      <c r="DB8" s="6">
        <v>44228</v>
      </c>
      <c r="DC8" s="6">
        <v>44228</v>
      </c>
      <c r="DD8" s="6">
        <v>44228</v>
      </c>
      <c r="DE8" s="6">
        <v>44228</v>
      </c>
      <c r="DF8" s="6">
        <v>44228</v>
      </c>
      <c r="DG8" s="6">
        <v>44228</v>
      </c>
      <c r="DH8" s="6">
        <v>44228</v>
      </c>
      <c r="DI8" s="6">
        <v>44228</v>
      </c>
      <c r="DJ8" s="6">
        <v>44228</v>
      </c>
      <c r="DK8" s="6">
        <v>44228</v>
      </c>
      <c r="DL8" s="6">
        <v>44228</v>
      </c>
      <c r="DM8" s="6">
        <v>44228</v>
      </c>
      <c r="DN8" s="6">
        <v>44228</v>
      </c>
      <c r="DO8" s="6">
        <v>44228</v>
      </c>
      <c r="DP8" s="6">
        <v>44228</v>
      </c>
      <c r="DQ8" s="6">
        <v>44228</v>
      </c>
      <c r="DR8" s="6">
        <v>44228</v>
      </c>
      <c r="DS8" s="6">
        <v>44228</v>
      </c>
      <c r="DT8" s="6">
        <v>44228</v>
      </c>
      <c r="DU8" s="6">
        <v>44228</v>
      </c>
      <c r="DV8" s="6">
        <v>44228</v>
      </c>
      <c r="DW8" s="6">
        <v>44228</v>
      </c>
      <c r="DX8" s="6">
        <v>44228</v>
      </c>
      <c r="DY8" s="6">
        <v>44228</v>
      </c>
      <c r="DZ8" s="6">
        <v>44228</v>
      </c>
      <c r="EA8" s="6">
        <v>44228</v>
      </c>
      <c r="EB8" s="6">
        <v>44228</v>
      </c>
      <c r="EC8" s="6">
        <v>44228</v>
      </c>
      <c r="ED8" s="6">
        <v>44228</v>
      </c>
      <c r="EE8" s="6">
        <v>44228</v>
      </c>
      <c r="EF8" s="6">
        <v>44228</v>
      </c>
      <c r="EG8" s="6">
        <v>44228</v>
      </c>
      <c r="EH8" s="6">
        <v>44228</v>
      </c>
      <c r="EI8" s="6">
        <v>44228</v>
      </c>
      <c r="EJ8" s="6">
        <v>44228</v>
      </c>
      <c r="EK8" s="6">
        <v>44228</v>
      </c>
      <c r="EL8" s="6">
        <v>44228</v>
      </c>
      <c r="EM8" s="6">
        <v>44228</v>
      </c>
      <c r="EN8" s="6">
        <v>44228</v>
      </c>
      <c r="EO8" s="6">
        <v>44228</v>
      </c>
      <c r="EP8" s="6">
        <v>44228</v>
      </c>
      <c r="EQ8" s="6">
        <v>44228</v>
      </c>
      <c r="ER8" s="6">
        <v>44228</v>
      </c>
      <c r="ES8" s="6">
        <v>44228</v>
      </c>
      <c r="ET8" s="6">
        <v>44228</v>
      </c>
      <c r="EU8" s="6">
        <v>44228</v>
      </c>
      <c r="EV8" s="6">
        <v>44228</v>
      </c>
      <c r="EW8" s="6">
        <v>44228</v>
      </c>
      <c r="EX8" s="6">
        <v>44228</v>
      </c>
      <c r="EY8" s="6">
        <v>44228</v>
      </c>
      <c r="EZ8" s="6">
        <v>44228</v>
      </c>
      <c r="FA8" s="6">
        <v>44228</v>
      </c>
      <c r="FB8" s="6">
        <v>44228</v>
      </c>
      <c r="FC8" s="6">
        <v>44228</v>
      </c>
      <c r="FD8" s="6">
        <v>44228</v>
      </c>
      <c r="FE8" s="6">
        <v>44228</v>
      </c>
      <c r="FF8" s="6">
        <v>44228</v>
      </c>
      <c r="FG8" s="6">
        <v>44228</v>
      </c>
      <c r="FH8" s="6">
        <v>44228</v>
      </c>
      <c r="FI8" s="6">
        <v>44228</v>
      </c>
      <c r="FJ8" s="6">
        <v>44228</v>
      </c>
      <c r="FK8" s="6">
        <v>44228</v>
      </c>
      <c r="FL8" s="6">
        <v>44228</v>
      </c>
      <c r="FM8" s="6">
        <v>44228</v>
      </c>
      <c r="FN8" s="6">
        <v>44228</v>
      </c>
      <c r="FO8" s="6">
        <v>44228</v>
      </c>
      <c r="FP8" s="6">
        <v>44228</v>
      </c>
      <c r="FQ8" s="6">
        <v>44228</v>
      </c>
      <c r="FR8" s="6">
        <v>44228</v>
      </c>
      <c r="FS8" s="6">
        <v>44228</v>
      </c>
      <c r="FT8" s="6">
        <v>44228</v>
      </c>
      <c r="FU8" s="6">
        <v>44228</v>
      </c>
      <c r="FV8" s="6">
        <v>44228</v>
      </c>
      <c r="FW8" s="6">
        <v>44228</v>
      </c>
      <c r="FX8" s="6">
        <v>44228</v>
      </c>
      <c r="FY8" s="6">
        <v>44228</v>
      </c>
      <c r="FZ8" s="6">
        <v>44228</v>
      </c>
      <c r="GA8" s="6">
        <v>44228</v>
      </c>
      <c r="GB8" s="6">
        <v>44228</v>
      </c>
      <c r="GC8" s="6">
        <v>44228</v>
      </c>
      <c r="GD8" s="6">
        <v>44228</v>
      </c>
      <c r="GE8" s="6">
        <v>44228</v>
      </c>
      <c r="GF8" s="6">
        <v>44228</v>
      </c>
      <c r="GG8" s="6">
        <v>44228</v>
      </c>
      <c r="GH8" s="6">
        <v>44228</v>
      </c>
      <c r="GI8" s="6">
        <v>44228</v>
      </c>
      <c r="GJ8" s="6">
        <v>44228</v>
      </c>
      <c r="GK8" s="6">
        <v>44228</v>
      </c>
      <c r="GL8" s="6">
        <v>44228</v>
      </c>
      <c r="GM8" s="6">
        <v>44228</v>
      </c>
      <c r="GN8" s="6">
        <v>44228</v>
      </c>
      <c r="GO8" s="6">
        <v>44228</v>
      </c>
      <c r="GP8" s="6">
        <v>44228</v>
      </c>
      <c r="GQ8" s="6">
        <v>44228</v>
      </c>
      <c r="GR8" s="6">
        <v>44228</v>
      </c>
      <c r="GS8" s="6">
        <v>44228</v>
      </c>
      <c r="GT8" s="6">
        <v>44228</v>
      </c>
      <c r="GU8" s="6">
        <v>44228</v>
      </c>
      <c r="GV8" s="6">
        <v>44228</v>
      </c>
      <c r="GW8" s="6">
        <v>44228</v>
      </c>
      <c r="GX8" s="6">
        <v>44228</v>
      </c>
      <c r="GY8" s="6">
        <v>44228</v>
      </c>
      <c r="GZ8" s="6">
        <v>44228</v>
      </c>
      <c r="HA8" s="6">
        <v>44228</v>
      </c>
      <c r="HB8" s="6">
        <v>44228</v>
      </c>
      <c r="HC8" s="6">
        <v>44228</v>
      </c>
      <c r="HD8" s="6">
        <v>44228</v>
      </c>
      <c r="HE8" s="6">
        <v>44228</v>
      </c>
      <c r="HF8" s="6">
        <v>44228</v>
      </c>
      <c r="HG8" s="6">
        <v>44228</v>
      </c>
      <c r="HH8" s="6">
        <v>44228</v>
      </c>
      <c r="HI8" s="6">
        <v>44228</v>
      </c>
    </row>
    <row r="9" spans="1:217">
      <c r="A9" s="4" t="s">
        <v>257</v>
      </c>
      <c r="B9" s="1">
        <v>7</v>
      </c>
      <c r="C9" s="1">
        <v>7</v>
      </c>
      <c r="D9" s="1">
        <v>7</v>
      </c>
      <c r="E9" s="1">
        <v>7</v>
      </c>
      <c r="F9" s="1">
        <v>7</v>
      </c>
      <c r="G9" s="1">
        <v>7</v>
      </c>
      <c r="H9" s="1">
        <v>7</v>
      </c>
      <c r="I9" s="1">
        <v>7</v>
      </c>
      <c r="J9" s="1">
        <v>7</v>
      </c>
      <c r="K9" s="1">
        <v>7</v>
      </c>
      <c r="L9" s="1">
        <v>7</v>
      </c>
      <c r="M9" s="1">
        <v>7</v>
      </c>
      <c r="N9" s="1">
        <v>7</v>
      </c>
      <c r="O9" s="1">
        <v>7</v>
      </c>
      <c r="P9" s="1">
        <v>7</v>
      </c>
      <c r="Q9" s="1">
        <v>7</v>
      </c>
      <c r="R9" s="1">
        <v>7</v>
      </c>
      <c r="S9" s="1">
        <v>7</v>
      </c>
      <c r="T9" s="1">
        <v>7</v>
      </c>
      <c r="U9" s="1">
        <v>7</v>
      </c>
      <c r="V9" s="1">
        <v>7</v>
      </c>
      <c r="W9" s="1">
        <v>7</v>
      </c>
      <c r="X9" s="1">
        <v>7</v>
      </c>
      <c r="Y9" s="1">
        <v>7</v>
      </c>
      <c r="Z9" s="1">
        <v>7</v>
      </c>
      <c r="AA9" s="1">
        <v>7</v>
      </c>
      <c r="AB9" s="1">
        <v>7</v>
      </c>
      <c r="AC9" s="1">
        <v>7</v>
      </c>
      <c r="AD9" s="1">
        <v>7</v>
      </c>
      <c r="AE9" s="1">
        <v>7</v>
      </c>
      <c r="AF9" s="1">
        <v>7</v>
      </c>
      <c r="AG9" s="1">
        <v>7</v>
      </c>
      <c r="AH9" s="1">
        <v>7</v>
      </c>
      <c r="AI9" s="1">
        <v>7</v>
      </c>
      <c r="AJ9" s="1">
        <v>7</v>
      </c>
      <c r="AK9" s="1">
        <v>7</v>
      </c>
      <c r="AL9" s="1">
        <v>7</v>
      </c>
      <c r="AM9" s="1">
        <v>7</v>
      </c>
      <c r="AN9" s="1">
        <v>7</v>
      </c>
      <c r="AO9" s="1">
        <v>7</v>
      </c>
      <c r="AP9" s="1">
        <v>7</v>
      </c>
      <c r="AQ9" s="1">
        <v>7</v>
      </c>
      <c r="AR9" s="1">
        <v>7</v>
      </c>
      <c r="AS9" s="1">
        <v>7</v>
      </c>
      <c r="AT9" s="1">
        <v>7</v>
      </c>
      <c r="AU9" s="1">
        <v>7</v>
      </c>
      <c r="AV9" s="1">
        <v>7</v>
      </c>
      <c r="AW9" s="1">
        <v>7</v>
      </c>
      <c r="AX9" s="1">
        <v>7</v>
      </c>
      <c r="AY9" s="1">
        <v>7</v>
      </c>
      <c r="AZ9" s="1">
        <v>7</v>
      </c>
      <c r="BA9" s="1">
        <v>7</v>
      </c>
      <c r="BB9" s="1">
        <v>7</v>
      </c>
      <c r="BC9" s="1">
        <v>7</v>
      </c>
      <c r="BD9" s="1">
        <v>7</v>
      </c>
      <c r="BE9" s="1">
        <v>7</v>
      </c>
      <c r="BF9" s="1">
        <v>7</v>
      </c>
      <c r="BG9" s="1">
        <v>7</v>
      </c>
      <c r="BH9" s="1">
        <v>7</v>
      </c>
      <c r="BI9" s="1">
        <v>7</v>
      </c>
      <c r="BJ9" s="1">
        <v>7</v>
      </c>
      <c r="BK9" s="1">
        <v>7</v>
      </c>
      <c r="BL9" s="1">
        <v>7</v>
      </c>
      <c r="BM9" s="1">
        <v>7</v>
      </c>
      <c r="BN9" s="1">
        <v>7</v>
      </c>
      <c r="BO9" s="1">
        <v>7</v>
      </c>
      <c r="BP9" s="1">
        <v>7</v>
      </c>
      <c r="BQ9" s="1">
        <v>7</v>
      </c>
      <c r="BR9" s="1">
        <v>7</v>
      </c>
      <c r="BS9" s="1">
        <v>7</v>
      </c>
      <c r="BT9" s="1">
        <v>7</v>
      </c>
      <c r="BU9" s="1">
        <v>7</v>
      </c>
      <c r="BV9" s="1">
        <v>7</v>
      </c>
      <c r="BW9" s="1">
        <v>7</v>
      </c>
      <c r="BX9" s="1">
        <v>7</v>
      </c>
      <c r="BY9" s="1">
        <v>7</v>
      </c>
      <c r="BZ9" s="1">
        <v>7</v>
      </c>
      <c r="CA9" s="1">
        <v>7</v>
      </c>
      <c r="CB9" s="1">
        <v>7</v>
      </c>
      <c r="CC9" s="1">
        <v>7</v>
      </c>
      <c r="CD9" s="1">
        <v>7</v>
      </c>
      <c r="CE9" s="1">
        <v>7</v>
      </c>
      <c r="CF9" s="1">
        <v>7</v>
      </c>
      <c r="CG9" s="1">
        <v>7</v>
      </c>
      <c r="CH9" s="1">
        <v>7</v>
      </c>
      <c r="CI9" s="1">
        <v>7</v>
      </c>
      <c r="CJ9" s="1">
        <v>7</v>
      </c>
      <c r="CK9" s="1">
        <v>7</v>
      </c>
      <c r="CL9" s="1">
        <v>7</v>
      </c>
      <c r="CM9" s="1">
        <v>7</v>
      </c>
      <c r="CN9" s="1">
        <v>7</v>
      </c>
      <c r="CO9" s="1">
        <v>7</v>
      </c>
      <c r="CP9" s="1">
        <v>7</v>
      </c>
      <c r="CQ9" s="1">
        <v>7</v>
      </c>
      <c r="CR9" s="1">
        <v>7</v>
      </c>
      <c r="CS9" s="1">
        <v>7</v>
      </c>
      <c r="CT9" s="1">
        <v>7</v>
      </c>
      <c r="CU9" s="1">
        <v>7</v>
      </c>
      <c r="CV9" s="1">
        <v>7</v>
      </c>
      <c r="CW9" s="1">
        <v>7</v>
      </c>
      <c r="CX9" s="1">
        <v>7</v>
      </c>
      <c r="CY9" s="1">
        <v>7</v>
      </c>
      <c r="CZ9" s="1">
        <v>7</v>
      </c>
      <c r="DA9" s="1">
        <v>7</v>
      </c>
      <c r="DB9" s="1">
        <v>7</v>
      </c>
      <c r="DC9" s="1">
        <v>7</v>
      </c>
      <c r="DD9" s="1">
        <v>7</v>
      </c>
      <c r="DE9" s="1">
        <v>7</v>
      </c>
      <c r="DF9" s="1">
        <v>7</v>
      </c>
      <c r="DG9" s="1">
        <v>7</v>
      </c>
      <c r="DH9" s="1">
        <v>7</v>
      </c>
      <c r="DI9" s="1">
        <v>7</v>
      </c>
      <c r="DJ9" s="1">
        <v>7</v>
      </c>
      <c r="DK9" s="1">
        <v>7</v>
      </c>
      <c r="DL9" s="1">
        <v>7</v>
      </c>
      <c r="DM9" s="1">
        <v>7</v>
      </c>
      <c r="DN9" s="1">
        <v>7</v>
      </c>
      <c r="DO9" s="1">
        <v>7</v>
      </c>
      <c r="DP9" s="1">
        <v>7</v>
      </c>
      <c r="DQ9" s="1">
        <v>7</v>
      </c>
      <c r="DR9" s="1">
        <v>7</v>
      </c>
      <c r="DS9" s="1">
        <v>7</v>
      </c>
      <c r="DT9" s="1">
        <v>7</v>
      </c>
      <c r="DU9" s="1">
        <v>7</v>
      </c>
      <c r="DV9" s="1">
        <v>7</v>
      </c>
      <c r="DW9" s="1">
        <v>7</v>
      </c>
      <c r="DX9" s="1">
        <v>7</v>
      </c>
      <c r="DY9" s="1">
        <v>7</v>
      </c>
      <c r="DZ9" s="1">
        <v>7</v>
      </c>
      <c r="EA9" s="1">
        <v>7</v>
      </c>
      <c r="EB9" s="1">
        <v>7</v>
      </c>
      <c r="EC9" s="1">
        <v>7</v>
      </c>
      <c r="ED9" s="1">
        <v>7</v>
      </c>
      <c r="EE9" s="1">
        <v>7</v>
      </c>
      <c r="EF9" s="1">
        <v>7</v>
      </c>
      <c r="EG9" s="1">
        <v>7</v>
      </c>
      <c r="EH9" s="1">
        <v>7</v>
      </c>
      <c r="EI9" s="1">
        <v>7</v>
      </c>
      <c r="EJ9" s="1">
        <v>7</v>
      </c>
      <c r="EK9" s="1">
        <v>7</v>
      </c>
      <c r="EL9" s="1">
        <v>7</v>
      </c>
      <c r="EM9" s="1">
        <v>7</v>
      </c>
      <c r="EN9" s="1">
        <v>7</v>
      </c>
      <c r="EO9" s="1">
        <v>7</v>
      </c>
      <c r="EP9" s="1">
        <v>7</v>
      </c>
      <c r="EQ9" s="1">
        <v>7</v>
      </c>
      <c r="ER9" s="1">
        <v>7</v>
      </c>
      <c r="ES9" s="1">
        <v>7</v>
      </c>
      <c r="ET9" s="1">
        <v>7</v>
      </c>
      <c r="EU9" s="1">
        <v>7</v>
      </c>
      <c r="EV9" s="1">
        <v>7</v>
      </c>
      <c r="EW9" s="1">
        <v>7</v>
      </c>
      <c r="EX9" s="1">
        <v>7</v>
      </c>
      <c r="EY9" s="1">
        <v>7</v>
      </c>
      <c r="EZ9" s="1">
        <v>7</v>
      </c>
      <c r="FA9" s="1">
        <v>7</v>
      </c>
      <c r="FB9" s="1">
        <v>7</v>
      </c>
      <c r="FC9" s="1">
        <v>7</v>
      </c>
      <c r="FD9" s="1">
        <v>7</v>
      </c>
      <c r="FE9" s="1">
        <v>7</v>
      </c>
      <c r="FF9" s="1">
        <v>7</v>
      </c>
      <c r="FG9" s="1">
        <v>7</v>
      </c>
      <c r="FH9" s="1">
        <v>7</v>
      </c>
      <c r="FI9" s="1">
        <v>7</v>
      </c>
      <c r="FJ9" s="1">
        <v>7</v>
      </c>
      <c r="FK9" s="1">
        <v>7</v>
      </c>
      <c r="FL9" s="1">
        <v>7</v>
      </c>
      <c r="FM9" s="1">
        <v>7</v>
      </c>
      <c r="FN9" s="1">
        <v>7</v>
      </c>
      <c r="FO9" s="1">
        <v>7</v>
      </c>
      <c r="FP9" s="1">
        <v>7</v>
      </c>
      <c r="FQ9" s="1">
        <v>7</v>
      </c>
      <c r="FR9" s="1">
        <v>7</v>
      </c>
      <c r="FS9" s="1">
        <v>7</v>
      </c>
      <c r="FT9" s="1">
        <v>7</v>
      </c>
      <c r="FU9" s="1">
        <v>7</v>
      </c>
      <c r="FV9" s="1">
        <v>7</v>
      </c>
      <c r="FW9" s="1">
        <v>7</v>
      </c>
      <c r="FX9" s="1">
        <v>7</v>
      </c>
      <c r="FY9" s="1">
        <v>7</v>
      </c>
      <c r="FZ9" s="1">
        <v>7</v>
      </c>
      <c r="GA9" s="1">
        <v>7</v>
      </c>
      <c r="GB9" s="1">
        <v>7</v>
      </c>
      <c r="GC9" s="1">
        <v>7</v>
      </c>
      <c r="GD9" s="1">
        <v>7</v>
      </c>
      <c r="GE9" s="1">
        <v>7</v>
      </c>
      <c r="GF9" s="1">
        <v>7</v>
      </c>
      <c r="GG9" s="1">
        <v>7</v>
      </c>
      <c r="GH9" s="1">
        <v>7</v>
      </c>
      <c r="GI9" s="1">
        <v>7</v>
      </c>
      <c r="GJ9" s="1">
        <v>7</v>
      </c>
      <c r="GK9" s="1">
        <v>7</v>
      </c>
      <c r="GL9" s="1">
        <v>7</v>
      </c>
      <c r="GM9" s="1">
        <v>7</v>
      </c>
      <c r="GN9" s="1">
        <v>7</v>
      </c>
      <c r="GO9" s="1">
        <v>7</v>
      </c>
      <c r="GP9" s="1">
        <v>7</v>
      </c>
      <c r="GQ9" s="1">
        <v>7</v>
      </c>
      <c r="GR9" s="1">
        <v>7</v>
      </c>
      <c r="GS9" s="1">
        <v>7</v>
      </c>
      <c r="GT9" s="1">
        <v>7</v>
      </c>
      <c r="GU9" s="1">
        <v>7</v>
      </c>
      <c r="GV9" s="1">
        <v>7</v>
      </c>
      <c r="GW9" s="1">
        <v>7</v>
      </c>
      <c r="GX9" s="1">
        <v>7</v>
      </c>
      <c r="GY9" s="1">
        <v>7</v>
      </c>
      <c r="GZ9" s="1">
        <v>7</v>
      </c>
      <c r="HA9" s="1">
        <v>7</v>
      </c>
      <c r="HB9" s="1">
        <v>7</v>
      </c>
      <c r="HC9" s="1">
        <v>7</v>
      </c>
      <c r="HD9" s="1">
        <v>7</v>
      </c>
      <c r="HE9" s="1">
        <v>7</v>
      </c>
      <c r="HF9" s="1">
        <v>7</v>
      </c>
      <c r="HG9" s="1">
        <v>7</v>
      </c>
      <c r="HH9" s="1">
        <v>7</v>
      </c>
      <c r="HI9" s="1">
        <v>7</v>
      </c>
    </row>
    <row r="10" spans="1:217">
      <c r="A10" s="4" t="s">
        <v>258</v>
      </c>
      <c r="B10" s="8" t="s">
        <v>728</v>
      </c>
      <c r="C10" s="8" t="s">
        <v>729</v>
      </c>
      <c r="D10" s="8" t="s">
        <v>730</v>
      </c>
      <c r="E10" s="8" t="s">
        <v>731</v>
      </c>
      <c r="F10" s="8" t="s">
        <v>732</v>
      </c>
      <c r="G10" s="8" t="s">
        <v>733</v>
      </c>
      <c r="H10" s="8" t="s">
        <v>734</v>
      </c>
      <c r="I10" s="8" t="s">
        <v>735</v>
      </c>
      <c r="J10" s="8" t="s">
        <v>736</v>
      </c>
      <c r="K10" s="8" t="s">
        <v>737</v>
      </c>
      <c r="L10" s="8" t="s">
        <v>738</v>
      </c>
      <c r="M10" s="8" t="s">
        <v>739</v>
      </c>
      <c r="N10" s="8" t="s">
        <v>740</v>
      </c>
      <c r="O10" s="8" t="s">
        <v>741</v>
      </c>
      <c r="P10" s="8" t="s">
        <v>742</v>
      </c>
      <c r="Q10" s="8" t="s">
        <v>743</v>
      </c>
      <c r="R10" s="8" t="s">
        <v>744</v>
      </c>
      <c r="S10" s="8" t="s">
        <v>745</v>
      </c>
      <c r="T10" s="8" t="s">
        <v>746</v>
      </c>
      <c r="U10" s="8" t="s">
        <v>747</v>
      </c>
      <c r="V10" s="8" t="s">
        <v>748</v>
      </c>
      <c r="W10" s="8" t="s">
        <v>749</v>
      </c>
      <c r="X10" s="8" t="s">
        <v>750</v>
      </c>
      <c r="Y10" s="8" t="s">
        <v>751</v>
      </c>
      <c r="Z10" s="8" t="s">
        <v>752</v>
      </c>
      <c r="AA10" s="8" t="s">
        <v>753</v>
      </c>
      <c r="AB10" s="8" t="s">
        <v>754</v>
      </c>
      <c r="AC10" s="8" t="s">
        <v>755</v>
      </c>
      <c r="AD10" s="8" t="s">
        <v>756</v>
      </c>
      <c r="AE10" s="8" t="s">
        <v>757</v>
      </c>
      <c r="AF10" s="8" t="s">
        <v>758</v>
      </c>
      <c r="AG10" s="8" t="s">
        <v>759</v>
      </c>
      <c r="AH10" s="8" t="s">
        <v>760</v>
      </c>
      <c r="AI10" s="8" t="s">
        <v>761</v>
      </c>
      <c r="AJ10" s="8" t="s">
        <v>762</v>
      </c>
      <c r="AK10" s="8" t="s">
        <v>763</v>
      </c>
      <c r="AL10" s="8" t="s">
        <v>764</v>
      </c>
      <c r="AM10" s="8" t="s">
        <v>765</v>
      </c>
      <c r="AN10" s="8" t="s">
        <v>766</v>
      </c>
      <c r="AO10" s="8" t="s">
        <v>767</v>
      </c>
      <c r="AP10" s="8" t="s">
        <v>768</v>
      </c>
      <c r="AQ10" s="8" t="s">
        <v>769</v>
      </c>
      <c r="AR10" s="8" t="s">
        <v>770</v>
      </c>
      <c r="AS10" s="8" t="s">
        <v>771</v>
      </c>
      <c r="AT10" s="8" t="s">
        <v>772</v>
      </c>
      <c r="AU10" s="8" t="s">
        <v>773</v>
      </c>
      <c r="AV10" s="8" t="s">
        <v>774</v>
      </c>
      <c r="AW10" s="8" t="s">
        <v>775</v>
      </c>
      <c r="AX10" s="8" t="s">
        <v>776</v>
      </c>
      <c r="AY10" s="8" t="s">
        <v>777</v>
      </c>
      <c r="AZ10" s="8" t="s">
        <v>778</v>
      </c>
      <c r="BA10" s="8" t="s">
        <v>779</v>
      </c>
      <c r="BB10" s="8" t="s">
        <v>780</v>
      </c>
      <c r="BC10" s="8" t="s">
        <v>781</v>
      </c>
      <c r="BD10" s="8" t="s">
        <v>782</v>
      </c>
      <c r="BE10" s="8" t="s">
        <v>783</v>
      </c>
      <c r="BF10" s="8" t="s">
        <v>784</v>
      </c>
      <c r="BG10" s="8" t="s">
        <v>785</v>
      </c>
      <c r="BH10" s="8" t="s">
        <v>786</v>
      </c>
      <c r="BI10" s="8" t="s">
        <v>787</v>
      </c>
      <c r="BJ10" s="8" t="s">
        <v>788</v>
      </c>
      <c r="BK10" s="8" t="s">
        <v>789</v>
      </c>
      <c r="BL10" s="8" t="s">
        <v>790</v>
      </c>
      <c r="BM10" s="8" t="s">
        <v>791</v>
      </c>
      <c r="BN10" s="8" t="s">
        <v>792</v>
      </c>
      <c r="BO10" s="8" t="s">
        <v>793</v>
      </c>
      <c r="BP10" s="8" t="s">
        <v>794</v>
      </c>
      <c r="BQ10" s="8" t="s">
        <v>795</v>
      </c>
      <c r="BR10" s="8" t="s">
        <v>796</v>
      </c>
      <c r="BS10" s="8" t="s">
        <v>797</v>
      </c>
      <c r="BT10" s="8" t="s">
        <v>798</v>
      </c>
      <c r="BU10" s="8" t="s">
        <v>799</v>
      </c>
      <c r="BV10" s="8" t="s">
        <v>800</v>
      </c>
      <c r="BW10" s="8" t="s">
        <v>801</v>
      </c>
      <c r="BX10" s="8" t="s">
        <v>802</v>
      </c>
      <c r="BY10" s="8" t="s">
        <v>803</v>
      </c>
      <c r="BZ10" s="8" t="s">
        <v>804</v>
      </c>
      <c r="CA10" s="8" t="s">
        <v>805</v>
      </c>
      <c r="CB10" s="8" t="s">
        <v>806</v>
      </c>
      <c r="CC10" s="8" t="s">
        <v>807</v>
      </c>
      <c r="CD10" s="8" t="s">
        <v>808</v>
      </c>
      <c r="CE10" s="8" t="s">
        <v>809</v>
      </c>
      <c r="CF10" s="8" t="s">
        <v>810</v>
      </c>
      <c r="CG10" s="8" t="s">
        <v>811</v>
      </c>
      <c r="CH10" s="8" t="s">
        <v>812</v>
      </c>
      <c r="CI10" s="8" t="s">
        <v>813</v>
      </c>
      <c r="CJ10" s="8" t="s">
        <v>814</v>
      </c>
      <c r="CK10" s="8" t="s">
        <v>815</v>
      </c>
      <c r="CL10" s="8" t="s">
        <v>816</v>
      </c>
      <c r="CM10" s="8" t="s">
        <v>817</v>
      </c>
      <c r="CN10" s="8" t="s">
        <v>818</v>
      </c>
      <c r="CO10" s="8" t="s">
        <v>819</v>
      </c>
      <c r="CP10" s="8" t="s">
        <v>820</v>
      </c>
      <c r="CQ10" s="8" t="s">
        <v>821</v>
      </c>
      <c r="CR10" s="8" t="s">
        <v>822</v>
      </c>
      <c r="CS10" s="8" t="s">
        <v>823</v>
      </c>
      <c r="CT10" s="8" t="s">
        <v>824</v>
      </c>
      <c r="CU10" s="8" t="s">
        <v>825</v>
      </c>
      <c r="CV10" s="8" t="s">
        <v>826</v>
      </c>
      <c r="CW10" s="8" t="s">
        <v>827</v>
      </c>
      <c r="CX10" s="8" t="s">
        <v>828</v>
      </c>
      <c r="CY10" s="8" t="s">
        <v>829</v>
      </c>
      <c r="CZ10" s="8" t="s">
        <v>830</v>
      </c>
      <c r="DA10" s="8" t="s">
        <v>831</v>
      </c>
      <c r="DB10" s="8" t="s">
        <v>832</v>
      </c>
      <c r="DC10" s="8" t="s">
        <v>833</v>
      </c>
      <c r="DD10" s="8" t="s">
        <v>834</v>
      </c>
      <c r="DE10" s="8" t="s">
        <v>835</v>
      </c>
      <c r="DF10" s="8" t="s">
        <v>836</v>
      </c>
      <c r="DG10" s="8" t="s">
        <v>837</v>
      </c>
      <c r="DH10" s="8" t="s">
        <v>838</v>
      </c>
      <c r="DI10" s="8" t="s">
        <v>839</v>
      </c>
      <c r="DJ10" s="8" t="s">
        <v>840</v>
      </c>
      <c r="DK10" s="8" t="s">
        <v>841</v>
      </c>
      <c r="DL10" s="8" t="s">
        <v>842</v>
      </c>
      <c r="DM10" s="8" t="s">
        <v>843</v>
      </c>
      <c r="DN10" s="8" t="s">
        <v>844</v>
      </c>
      <c r="DO10" s="8" t="s">
        <v>845</v>
      </c>
      <c r="DP10" s="8" t="s">
        <v>846</v>
      </c>
      <c r="DQ10" s="8" t="s">
        <v>847</v>
      </c>
      <c r="DR10" s="8" t="s">
        <v>848</v>
      </c>
      <c r="DS10" s="8" t="s">
        <v>849</v>
      </c>
      <c r="DT10" s="8" t="s">
        <v>850</v>
      </c>
      <c r="DU10" s="8" t="s">
        <v>851</v>
      </c>
      <c r="DV10" s="8" t="s">
        <v>852</v>
      </c>
      <c r="DW10" s="8" t="s">
        <v>853</v>
      </c>
      <c r="DX10" s="8" t="s">
        <v>854</v>
      </c>
      <c r="DY10" s="8" t="s">
        <v>855</v>
      </c>
      <c r="DZ10" s="8" t="s">
        <v>856</v>
      </c>
      <c r="EA10" s="8" t="s">
        <v>857</v>
      </c>
      <c r="EB10" s="8" t="s">
        <v>858</v>
      </c>
      <c r="EC10" s="8" t="s">
        <v>859</v>
      </c>
      <c r="ED10" s="8" t="s">
        <v>860</v>
      </c>
      <c r="EE10" s="8" t="s">
        <v>861</v>
      </c>
      <c r="EF10" s="8" t="s">
        <v>862</v>
      </c>
      <c r="EG10" s="8" t="s">
        <v>863</v>
      </c>
      <c r="EH10" s="8" t="s">
        <v>864</v>
      </c>
      <c r="EI10" s="8" t="s">
        <v>865</v>
      </c>
      <c r="EJ10" s="8" t="s">
        <v>866</v>
      </c>
      <c r="EK10" s="8" t="s">
        <v>867</v>
      </c>
      <c r="EL10" s="8" t="s">
        <v>868</v>
      </c>
      <c r="EM10" s="8" t="s">
        <v>869</v>
      </c>
      <c r="EN10" s="8" t="s">
        <v>870</v>
      </c>
      <c r="EO10" s="8" t="s">
        <v>871</v>
      </c>
      <c r="EP10" s="8" t="s">
        <v>872</v>
      </c>
      <c r="EQ10" s="8" t="s">
        <v>873</v>
      </c>
      <c r="ER10" s="8" t="s">
        <v>874</v>
      </c>
      <c r="ES10" s="8" t="s">
        <v>875</v>
      </c>
      <c r="ET10" s="8" t="s">
        <v>876</v>
      </c>
      <c r="EU10" s="8" t="s">
        <v>877</v>
      </c>
      <c r="EV10" s="8" t="s">
        <v>878</v>
      </c>
      <c r="EW10" s="8" t="s">
        <v>879</v>
      </c>
      <c r="EX10" s="8" t="s">
        <v>880</v>
      </c>
      <c r="EY10" s="8" t="s">
        <v>881</v>
      </c>
      <c r="EZ10" s="8" t="s">
        <v>882</v>
      </c>
      <c r="FA10" s="8" t="s">
        <v>883</v>
      </c>
      <c r="FB10" s="8" t="s">
        <v>884</v>
      </c>
      <c r="FC10" s="8" t="s">
        <v>885</v>
      </c>
      <c r="FD10" s="8" t="s">
        <v>886</v>
      </c>
      <c r="FE10" s="8" t="s">
        <v>887</v>
      </c>
      <c r="FF10" s="8" t="s">
        <v>888</v>
      </c>
      <c r="FG10" s="8" t="s">
        <v>889</v>
      </c>
      <c r="FH10" s="8" t="s">
        <v>890</v>
      </c>
      <c r="FI10" s="8" t="s">
        <v>891</v>
      </c>
      <c r="FJ10" s="8" t="s">
        <v>892</v>
      </c>
      <c r="FK10" s="8" t="s">
        <v>893</v>
      </c>
      <c r="FL10" s="8" t="s">
        <v>894</v>
      </c>
      <c r="FM10" s="8" t="s">
        <v>895</v>
      </c>
      <c r="FN10" s="8" t="s">
        <v>896</v>
      </c>
      <c r="FO10" s="8" t="s">
        <v>897</v>
      </c>
      <c r="FP10" s="8" t="s">
        <v>898</v>
      </c>
      <c r="FQ10" s="8" t="s">
        <v>899</v>
      </c>
      <c r="FR10" s="8" t="s">
        <v>900</v>
      </c>
      <c r="FS10" s="8" t="s">
        <v>901</v>
      </c>
      <c r="FT10" s="8" t="s">
        <v>902</v>
      </c>
      <c r="FU10" s="8" t="s">
        <v>903</v>
      </c>
      <c r="FV10" s="8" t="s">
        <v>904</v>
      </c>
      <c r="FW10" s="8" t="s">
        <v>905</v>
      </c>
      <c r="FX10" s="8" t="s">
        <v>906</v>
      </c>
      <c r="FY10" s="8" t="s">
        <v>907</v>
      </c>
      <c r="FZ10" s="8" t="s">
        <v>908</v>
      </c>
      <c r="GA10" s="8" t="s">
        <v>909</v>
      </c>
      <c r="GB10" s="8" t="s">
        <v>910</v>
      </c>
      <c r="GC10" s="8" t="s">
        <v>911</v>
      </c>
      <c r="GD10" s="8" t="s">
        <v>912</v>
      </c>
      <c r="GE10" s="8" t="s">
        <v>913</v>
      </c>
      <c r="GF10" s="8" t="s">
        <v>914</v>
      </c>
      <c r="GG10" s="8" t="s">
        <v>915</v>
      </c>
      <c r="GH10" s="8" t="s">
        <v>916</v>
      </c>
      <c r="GI10" s="8" t="s">
        <v>917</v>
      </c>
      <c r="GJ10" s="8" t="s">
        <v>918</v>
      </c>
      <c r="GK10" s="8" t="s">
        <v>919</v>
      </c>
      <c r="GL10" s="8" t="s">
        <v>920</v>
      </c>
      <c r="GM10" s="8" t="s">
        <v>921</v>
      </c>
      <c r="GN10" s="8" t="s">
        <v>922</v>
      </c>
      <c r="GO10" s="8" t="s">
        <v>923</v>
      </c>
      <c r="GP10" s="8" t="s">
        <v>924</v>
      </c>
      <c r="GQ10" s="8" t="s">
        <v>925</v>
      </c>
      <c r="GR10" s="8" t="s">
        <v>926</v>
      </c>
      <c r="GS10" s="8" t="s">
        <v>927</v>
      </c>
      <c r="GT10" s="8" t="s">
        <v>928</v>
      </c>
      <c r="GU10" s="8" t="s">
        <v>929</v>
      </c>
      <c r="GV10" s="8" t="s">
        <v>930</v>
      </c>
      <c r="GW10" s="8" t="s">
        <v>931</v>
      </c>
      <c r="GX10" s="8" t="s">
        <v>932</v>
      </c>
      <c r="GY10" s="8" t="s">
        <v>933</v>
      </c>
      <c r="GZ10" s="8" t="s">
        <v>934</v>
      </c>
      <c r="HA10" s="8" t="s">
        <v>935</v>
      </c>
      <c r="HB10" s="8" t="s">
        <v>936</v>
      </c>
      <c r="HC10" s="8" t="s">
        <v>937</v>
      </c>
      <c r="HD10" s="8" t="s">
        <v>938</v>
      </c>
      <c r="HE10" s="8" t="s">
        <v>939</v>
      </c>
      <c r="HF10" s="8" t="s">
        <v>940</v>
      </c>
      <c r="HG10" s="8" t="s">
        <v>941</v>
      </c>
      <c r="HH10" s="8" t="s">
        <v>942</v>
      </c>
      <c r="HI10" s="8" t="s">
        <v>943</v>
      </c>
    </row>
    <row r="11" spans="1:217">
      <c r="A11" s="10">
        <v>42036</v>
      </c>
      <c r="B11" s="9">
        <v>669.40599999999995</v>
      </c>
      <c r="C11" s="9">
        <v>9.5429999999999993</v>
      </c>
      <c r="D11" s="9">
        <v>16.347000000000001</v>
      </c>
      <c r="E11" s="9">
        <v>9.0399999999999991</v>
      </c>
      <c r="F11" s="9">
        <v>11.679</v>
      </c>
      <c r="G11" s="9">
        <v>1.3129999999999999</v>
      </c>
      <c r="H11" s="9">
        <v>505.42500000000001</v>
      </c>
      <c r="I11" s="9">
        <v>32.301000000000002</v>
      </c>
      <c r="J11" s="9">
        <v>32.636000000000003</v>
      </c>
      <c r="K11" s="9">
        <v>124.93300000000001</v>
      </c>
      <c r="L11" s="9">
        <v>75.567999999999998</v>
      </c>
      <c r="M11" s="9">
        <v>619.72799999999995</v>
      </c>
      <c r="N11" s="9">
        <v>136.74700000000001</v>
      </c>
      <c r="O11" s="9">
        <v>113.65900000000001</v>
      </c>
      <c r="P11" s="9">
        <v>3479.826</v>
      </c>
      <c r="Q11" s="9">
        <v>3309.0920000000001</v>
      </c>
      <c r="R11" s="9">
        <v>241.03100000000001</v>
      </c>
      <c r="S11" s="9">
        <v>215.70400000000001</v>
      </c>
      <c r="T11" s="9">
        <v>108.15600000000001</v>
      </c>
      <c r="U11" s="9">
        <v>107.548</v>
      </c>
      <c r="V11" s="9">
        <v>163.57599999999999</v>
      </c>
      <c r="W11" s="9">
        <v>52.128</v>
      </c>
      <c r="X11" s="9">
        <v>178.048</v>
      </c>
      <c r="Y11" s="9">
        <v>37.088000000000001</v>
      </c>
      <c r="Z11" s="9">
        <v>78.134</v>
      </c>
      <c r="AA11" s="9">
        <v>67.734999999999999</v>
      </c>
      <c r="AB11" s="9">
        <v>69.834999999999994</v>
      </c>
      <c r="AC11" s="9">
        <v>154.19999999999999</v>
      </c>
      <c r="AD11" s="9">
        <v>61.505000000000003</v>
      </c>
      <c r="AE11" s="9">
        <v>25.327000000000002</v>
      </c>
      <c r="AF11" s="9">
        <v>3068.06</v>
      </c>
      <c r="AG11" s="9">
        <v>2410.498</v>
      </c>
      <c r="AH11" s="9">
        <v>2281.7530000000002</v>
      </c>
      <c r="AI11" s="9">
        <v>74.061000000000007</v>
      </c>
      <c r="AJ11" s="9">
        <v>54.683999999999997</v>
      </c>
      <c r="AK11" s="9">
        <v>86.674999999999997</v>
      </c>
      <c r="AL11" s="9">
        <v>2.706</v>
      </c>
      <c r="AM11" s="9">
        <v>34.345999999999997</v>
      </c>
      <c r="AN11" s="9">
        <v>1911.8309999999999</v>
      </c>
      <c r="AO11" s="9">
        <v>161.36699999999999</v>
      </c>
      <c r="AP11" s="9">
        <v>123.575</v>
      </c>
      <c r="AQ11" s="9">
        <v>213.72399999999999</v>
      </c>
      <c r="AR11" s="9">
        <v>487.72800000000001</v>
      </c>
      <c r="AS11" s="9">
        <v>1922.77</v>
      </c>
      <c r="AT11" s="9">
        <v>657.56200000000001</v>
      </c>
      <c r="AU11" s="9">
        <v>170.73500000000001</v>
      </c>
      <c r="AV11" s="9">
        <v>1391.9760000000001</v>
      </c>
      <c r="AW11" s="9">
        <v>1327.479</v>
      </c>
      <c r="AX11" s="9">
        <v>115.23</v>
      </c>
      <c r="AY11" s="9">
        <v>101.986</v>
      </c>
      <c r="AZ11" s="9">
        <v>54.6</v>
      </c>
      <c r="BA11" s="9">
        <v>46.859000000000002</v>
      </c>
      <c r="BB11" s="9">
        <v>64.683000000000007</v>
      </c>
      <c r="BC11" s="9">
        <v>37.302999999999997</v>
      </c>
      <c r="BD11" s="9">
        <v>55.881999999999998</v>
      </c>
      <c r="BE11" s="9">
        <v>16.954999999999998</v>
      </c>
      <c r="BF11" s="9">
        <v>29.15</v>
      </c>
      <c r="BG11" s="9">
        <v>29.600999999999999</v>
      </c>
      <c r="BH11" s="9">
        <v>32.18</v>
      </c>
      <c r="BI11" s="9">
        <v>40.204999999999998</v>
      </c>
      <c r="BJ11" s="9">
        <v>70.891000000000005</v>
      </c>
      <c r="BK11" s="9">
        <v>31.096</v>
      </c>
      <c r="BL11" s="9">
        <v>13.244</v>
      </c>
      <c r="BM11" s="9">
        <v>1212.249</v>
      </c>
      <c r="BN11" s="9">
        <v>921.83</v>
      </c>
      <c r="BO11" s="9">
        <v>868.80499999999995</v>
      </c>
      <c r="BP11" s="9">
        <v>25.547999999999998</v>
      </c>
      <c r="BQ11" s="9">
        <v>27.475999999999999</v>
      </c>
      <c r="BR11" s="9">
        <v>23.234000000000002</v>
      </c>
      <c r="BS11" s="9">
        <v>18.085999999999999</v>
      </c>
      <c r="BT11" s="9">
        <v>10.715</v>
      </c>
      <c r="BU11" s="9">
        <v>750.827</v>
      </c>
      <c r="BV11" s="9">
        <v>52.944000000000003</v>
      </c>
      <c r="BW11" s="9">
        <v>39.003999999999998</v>
      </c>
      <c r="BX11" s="9">
        <v>79.055000000000007</v>
      </c>
      <c r="BY11" s="9">
        <v>180.95400000000001</v>
      </c>
      <c r="BZ11" s="9">
        <v>740.87599999999998</v>
      </c>
      <c r="CA11" s="9">
        <v>290.41899999999998</v>
      </c>
      <c r="CB11" s="9">
        <v>64.497</v>
      </c>
      <c r="CC11" s="9">
        <v>1801.5</v>
      </c>
      <c r="CD11" s="9">
        <v>1719.8150000000001</v>
      </c>
      <c r="CE11" s="9">
        <v>162.91499999999999</v>
      </c>
      <c r="CF11" s="9">
        <v>144.69900000000001</v>
      </c>
      <c r="CG11" s="9">
        <v>73.119</v>
      </c>
      <c r="CH11" s="9">
        <v>71.58</v>
      </c>
      <c r="CI11" s="9">
        <v>110.56699999999999</v>
      </c>
      <c r="CJ11" s="9">
        <v>34.131999999999998</v>
      </c>
      <c r="CK11" s="9">
        <v>96.623999999999995</v>
      </c>
      <c r="CL11" s="9">
        <v>10.99</v>
      </c>
      <c r="CM11" s="9">
        <v>36.377000000000002</v>
      </c>
      <c r="CN11" s="9">
        <v>42.902999999999999</v>
      </c>
      <c r="CO11" s="9">
        <v>52.56</v>
      </c>
      <c r="CP11" s="9">
        <v>49.235999999999997</v>
      </c>
      <c r="CQ11" s="9">
        <v>87.239000000000004</v>
      </c>
      <c r="CR11" s="9">
        <v>57.46</v>
      </c>
      <c r="CS11" s="9">
        <v>18.216000000000001</v>
      </c>
      <c r="CT11" s="9">
        <v>1556.9</v>
      </c>
      <c r="CU11" s="9">
        <v>1090.9580000000001</v>
      </c>
      <c r="CV11" s="9">
        <v>1059.454</v>
      </c>
      <c r="CW11" s="9">
        <v>18.042999999999999</v>
      </c>
      <c r="CX11" s="9">
        <v>13.461</v>
      </c>
      <c r="CY11" s="9">
        <v>10.481999999999999</v>
      </c>
      <c r="CZ11" s="9">
        <v>10.506</v>
      </c>
      <c r="DA11" s="9">
        <v>10.516</v>
      </c>
      <c r="DB11" s="9">
        <v>865.548</v>
      </c>
      <c r="DC11" s="9">
        <v>49.872999999999998</v>
      </c>
      <c r="DD11" s="9">
        <v>52.749000000000002</v>
      </c>
      <c r="DE11" s="9">
        <v>122.788</v>
      </c>
      <c r="DF11" s="9">
        <v>140.59100000000001</v>
      </c>
      <c r="DG11" s="9">
        <v>950.36599999999999</v>
      </c>
      <c r="DH11" s="9">
        <v>465.94299999999998</v>
      </c>
      <c r="DI11" s="9">
        <v>81.685000000000002</v>
      </c>
      <c r="DJ11" s="9">
        <v>2553.67</v>
      </c>
      <c r="DK11" s="9">
        <v>2374.1120000000001</v>
      </c>
      <c r="DL11" s="9">
        <v>241.755</v>
      </c>
      <c r="DM11" s="9">
        <v>196.82499999999999</v>
      </c>
      <c r="DN11" s="9">
        <v>76.3</v>
      </c>
      <c r="DO11" s="9">
        <v>120.52500000000001</v>
      </c>
      <c r="DP11" s="9">
        <v>118.238</v>
      </c>
      <c r="DQ11" s="9">
        <v>78.587000000000003</v>
      </c>
      <c r="DR11" s="9">
        <v>123.922</v>
      </c>
      <c r="DS11" s="9">
        <v>47.765999999999998</v>
      </c>
      <c r="DT11" s="9">
        <v>21.975000000000001</v>
      </c>
      <c r="DU11" s="9">
        <v>47.317</v>
      </c>
      <c r="DV11" s="9">
        <v>71.820999999999998</v>
      </c>
      <c r="DW11" s="9">
        <v>77.686000000000007</v>
      </c>
      <c r="DX11" s="9">
        <v>124.264</v>
      </c>
      <c r="DY11" s="9">
        <v>72.561000000000007</v>
      </c>
      <c r="DZ11" s="9">
        <v>44.93</v>
      </c>
      <c r="EA11" s="9">
        <v>2132.357</v>
      </c>
      <c r="EB11" s="9">
        <v>1908.86</v>
      </c>
      <c r="EC11" s="9">
        <v>1801.0239999999999</v>
      </c>
      <c r="ED11" s="9">
        <v>48.027999999999999</v>
      </c>
      <c r="EE11" s="9">
        <v>59.808</v>
      </c>
      <c r="EF11" s="9">
        <v>54.235999999999997</v>
      </c>
      <c r="EG11" s="9">
        <v>41.704000000000001</v>
      </c>
      <c r="EH11" s="9">
        <v>10.706</v>
      </c>
      <c r="EI11" s="9">
        <v>1444.25</v>
      </c>
      <c r="EJ11" s="9">
        <v>102.85899999999999</v>
      </c>
      <c r="EK11" s="9">
        <v>105.628</v>
      </c>
      <c r="EL11" s="9">
        <v>256.12299999999999</v>
      </c>
      <c r="EM11" s="9">
        <v>251.42699999999999</v>
      </c>
      <c r="EN11" s="9">
        <v>1657.433</v>
      </c>
      <c r="EO11" s="9">
        <v>223.49700000000001</v>
      </c>
      <c r="EP11" s="9">
        <v>179.55799999999999</v>
      </c>
      <c r="EQ11" s="9">
        <v>1758.8489999999999</v>
      </c>
      <c r="ER11" s="9">
        <v>1583.587</v>
      </c>
      <c r="ES11" s="9">
        <v>178.077</v>
      </c>
      <c r="ET11" s="9">
        <v>145.96899999999999</v>
      </c>
      <c r="EU11" s="9">
        <v>48.866</v>
      </c>
      <c r="EV11" s="9">
        <v>97.102999999999994</v>
      </c>
      <c r="EW11" s="9">
        <v>81.17</v>
      </c>
      <c r="EX11" s="9">
        <v>64.799000000000007</v>
      </c>
      <c r="EY11" s="9">
        <v>81.507999999999996</v>
      </c>
      <c r="EZ11" s="9">
        <v>60.567999999999998</v>
      </c>
      <c r="FA11" s="9">
        <v>29.292999999999999</v>
      </c>
      <c r="FB11" s="9">
        <v>73.195999999999998</v>
      </c>
      <c r="FC11" s="9">
        <v>43.48</v>
      </c>
      <c r="FD11" s="9">
        <v>87.730999999999995</v>
      </c>
      <c r="FE11" s="9">
        <v>58.237000000000002</v>
      </c>
      <c r="FF11" s="9">
        <v>32.109000000000002</v>
      </c>
      <c r="FG11" s="9">
        <v>1405.51</v>
      </c>
      <c r="FH11" s="9">
        <v>1242.847</v>
      </c>
      <c r="FI11" s="9">
        <v>1193.559</v>
      </c>
      <c r="FJ11" s="9">
        <v>15.199</v>
      </c>
      <c r="FK11" s="9">
        <v>34.088000000000001</v>
      </c>
      <c r="FL11" s="9">
        <v>17.07</v>
      </c>
      <c r="FM11" s="9">
        <v>26.263000000000002</v>
      </c>
      <c r="FN11" s="9">
        <v>2.8370000000000002</v>
      </c>
      <c r="FO11" s="9">
        <v>857.76499999999999</v>
      </c>
      <c r="FP11" s="9">
        <v>67.957999999999998</v>
      </c>
      <c r="FQ11" s="9">
        <v>76.05</v>
      </c>
      <c r="FR11" s="9">
        <v>241.07400000000001</v>
      </c>
      <c r="FS11" s="9">
        <v>148.32</v>
      </c>
      <c r="FT11" s="9">
        <v>1094.527</v>
      </c>
      <c r="FU11" s="9">
        <v>162.66300000000001</v>
      </c>
      <c r="FV11" s="9">
        <v>175.261</v>
      </c>
      <c r="FW11" s="9">
        <v>1399.451</v>
      </c>
      <c r="FX11" s="9">
        <v>1179.8440000000001</v>
      </c>
      <c r="FY11" s="9">
        <v>1179.8440000000001</v>
      </c>
      <c r="FZ11" s="9">
        <v>94.01</v>
      </c>
      <c r="GA11" s="9">
        <v>1085.8340000000001</v>
      </c>
      <c r="GB11" s="9">
        <v>219.607</v>
      </c>
      <c r="GC11" s="9">
        <v>12571.217000000001</v>
      </c>
      <c r="GD11" s="9">
        <v>11661.694</v>
      </c>
      <c r="GE11" s="9">
        <v>2147.44</v>
      </c>
      <c r="GF11" s="9">
        <v>925.375</v>
      </c>
      <c r="GG11" s="9">
        <v>373.44499999999999</v>
      </c>
      <c r="GH11" s="9">
        <v>457.39100000000002</v>
      </c>
      <c r="GI11" s="9">
        <v>548.73599999999999</v>
      </c>
      <c r="GJ11" s="9">
        <v>281.79599999999999</v>
      </c>
      <c r="GK11" s="9">
        <v>535.98500000000001</v>
      </c>
      <c r="GL11" s="9">
        <v>136.279</v>
      </c>
      <c r="GM11" s="9">
        <v>124.59</v>
      </c>
      <c r="GN11" s="9">
        <v>235.255</v>
      </c>
      <c r="GO11" s="9">
        <v>307.53500000000003</v>
      </c>
      <c r="GP11" s="9">
        <v>288.57400000000001</v>
      </c>
      <c r="GQ11" s="9">
        <v>539.10599999999999</v>
      </c>
      <c r="GR11" s="9">
        <v>292.25799999999998</v>
      </c>
      <c r="GS11" s="9">
        <v>1222.066</v>
      </c>
      <c r="GT11" s="9">
        <v>9514.2540000000008</v>
      </c>
      <c r="GU11" s="9">
        <v>7685.7889999999998</v>
      </c>
      <c r="GV11" s="9">
        <v>7296.6629999999996</v>
      </c>
      <c r="GW11" s="9">
        <v>188.33099999999999</v>
      </c>
      <c r="GX11" s="9">
        <v>200.56700000000001</v>
      </c>
      <c r="GY11" s="9">
        <v>192.37700000000001</v>
      </c>
      <c r="GZ11" s="9">
        <v>100.215</v>
      </c>
      <c r="HA11" s="9">
        <v>69.591999999999999</v>
      </c>
      <c r="HB11" s="9">
        <v>5915.9219999999996</v>
      </c>
      <c r="HC11" s="9">
        <v>441.12900000000002</v>
      </c>
      <c r="HD11" s="9">
        <v>401.267</v>
      </c>
      <c r="HE11" s="9">
        <v>927.471</v>
      </c>
      <c r="HF11" s="9">
        <v>1237.9110000000001</v>
      </c>
      <c r="HG11" s="9">
        <v>6447.8779999999997</v>
      </c>
      <c r="HH11" s="9">
        <v>1828.4649999999999</v>
      </c>
      <c r="HI11" s="9">
        <v>909.524</v>
      </c>
    </row>
    <row r="12" spans="1:217">
      <c r="A12" s="10">
        <v>42401</v>
      </c>
      <c r="B12" s="9">
        <v>671.89300000000003</v>
      </c>
      <c r="C12" s="9">
        <v>6.5510000000000002</v>
      </c>
      <c r="D12" s="9">
        <v>17.834</v>
      </c>
      <c r="E12" s="9">
        <v>7.2149999999999999</v>
      </c>
      <c r="F12" s="9">
        <v>10.638999999999999</v>
      </c>
      <c r="G12" s="9">
        <v>2.4569999999999999</v>
      </c>
      <c r="H12" s="9">
        <v>507.89</v>
      </c>
      <c r="I12" s="9">
        <v>31.841999999999999</v>
      </c>
      <c r="J12" s="9">
        <v>37.972000000000001</v>
      </c>
      <c r="K12" s="9">
        <v>118.574</v>
      </c>
      <c r="L12" s="9">
        <v>70.227999999999994</v>
      </c>
      <c r="M12" s="9">
        <v>626.04999999999995</v>
      </c>
      <c r="N12" s="9">
        <v>145.31100000000001</v>
      </c>
      <c r="O12" s="9">
        <v>94.968999999999994</v>
      </c>
      <c r="P12" s="9">
        <v>3536.4989999999998</v>
      </c>
      <c r="Q12" s="9">
        <v>3381.1469999999999</v>
      </c>
      <c r="R12" s="9">
        <v>269.50900000000001</v>
      </c>
      <c r="S12" s="9">
        <v>242.81100000000001</v>
      </c>
      <c r="T12" s="9">
        <v>128.02500000000001</v>
      </c>
      <c r="U12" s="9">
        <v>114.786</v>
      </c>
      <c r="V12" s="9">
        <v>181.19900000000001</v>
      </c>
      <c r="W12" s="9">
        <v>61.612000000000002</v>
      </c>
      <c r="X12" s="9">
        <v>195.18199999999999</v>
      </c>
      <c r="Y12" s="9">
        <v>42.154000000000003</v>
      </c>
      <c r="Z12" s="9">
        <v>80.646000000000001</v>
      </c>
      <c r="AA12" s="9">
        <v>72.093999999999994</v>
      </c>
      <c r="AB12" s="9">
        <v>90.070999999999998</v>
      </c>
      <c r="AC12" s="9">
        <v>176.59</v>
      </c>
      <c r="AD12" s="9">
        <v>66.221000000000004</v>
      </c>
      <c r="AE12" s="9">
        <v>26.698</v>
      </c>
      <c r="AF12" s="9">
        <v>3111.6379999999999</v>
      </c>
      <c r="AG12" s="9">
        <v>2419.4140000000002</v>
      </c>
      <c r="AH12" s="9">
        <v>2301.8989999999999</v>
      </c>
      <c r="AI12" s="9">
        <v>77.551000000000002</v>
      </c>
      <c r="AJ12" s="9">
        <v>39.963999999999999</v>
      </c>
      <c r="AK12" s="9">
        <v>91.289000000000001</v>
      </c>
      <c r="AL12" s="9">
        <v>4.2110000000000003</v>
      </c>
      <c r="AM12" s="9">
        <v>20.146999999999998</v>
      </c>
      <c r="AN12" s="9">
        <v>1924.4970000000001</v>
      </c>
      <c r="AO12" s="9">
        <v>147.31299999999999</v>
      </c>
      <c r="AP12" s="9">
        <v>106.434</v>
      </c>
      <c r="AQ12" s="9">
        <v>241.16900000000001</v>
      </c>
      <c r="AR12" s="9">
        <v>476.57600000000002</v>
      </c>
      <c r="AS12" s="9">
        <v>1942.837</v>
      </c>
      <c r="AT12" s="9">
        <v>692.22500000000002</v>
      </c>
      <c r="AU12" s="9">
        <v>155.352</v>
      </c>
      <c r="AV12" s="9">
        <v>1449.5139999999999</v>
      </c>
      <c r="AW12" s="9">
        <v>1388.4079999999999</v>
      </c>
      <c r="AX12" s="9">
        <v>116.05</v>
      </c>
      <c r="AY12" s="9">
        <v>106.08</v>
      </c>
      <c r="AZ12" s="9">
        <v>51.039000000000001</v>
      </c>
      <c r="BA12" s="9">
        <v>55.040999999999997</v>
      </c>
      <c r="BB12" s="9">
        <v>63.817999999999998</v>
      </c>
      <c r="BC12" s="9">
        <v>42.262</v>
      </c>
      <c r="BD12" s="9">
        <v>51.636000000000003</v>
      </c>
      <c r="BE12" s="9">
        <v>20.382000000000001</v>
      </c>
      <c r="BF12" s="9">
        <v>33.317999999999998</v>
      </c>
      <c r="BG12" s="9">
        <v>35.526000000000003</v>
      </c>
      <c r="BH12" s="9">
        <v>24.568999999999999</v>
      </c>
      <c r="BI12" s="9">
        <v>45.984999999999999</v>
      </c>
      <c r="BJ12" s="9">
        <v>74.113</v>
      </c>
      <c r="BK12" s="9">
        <v>31.966999999999999</v>
      </c>
      <c r="BL12" s="9">
        <v>9.9700000000000006</v>
      </c>
      <c r="BM12" s="9">
        <v>1272.3579999999999</v>
      </c>
      <c r="BN12" s="9">
        <v>974.22199999999998</v>
      </c>
      <c r="BO12" s="9">
        <v>912.43399999999997</v>
      </c>
      <c r="BP12" s="9">
        <v>30.606000000000002</v>
      </c>
      <c r="BQ12" s="9">
        <v>31.181999999999999</v>
      </c>
      <c r="BR12" s="9">
        <v>26.024999999999999</v>
      </c>
      <c r="BS12" s="9">
        <v>17.140999999999998</v>
      </c>
      <c r="BT12" s="9">
        <v>16.896999999999998</v>
      </c>
      <c r="BU12" s="9">
        <v>800.42700000000002</v>
      </c>
      <c r="BV12" s="9">
        <v>43.88</v>
      </c>
      <c r="BW12" s="9">
        <v>41.204999999999998</v>
      </c>
      <c r="BX12" s="9">
        <v>88.71</v>
      </c>
      <c r="BY12" s="9">
        <v>170.85599999999999</v>
      </c>
      <c r="BZ12" s="9">
        <v>803.36699999999996</v>
      </c>
      <c r="CA12" s="9">
        <v>298.13600000000002</v>
      </c>
      <c r="CB12" s="9">
        <v>61.106999999999999</v>
      </c>
      <c r="CC12" s="9">
        <v>1803.423</v>
      </c>
      <c r="CD12" s="9">
        <v>1711.1610000000001</v>
      </c>
      <c r="CE12" s="9">
        <v>158.471</v>
      </c>
      <c r="CF12" s="9">
        <v>144.77000000000001</v>
      </c>
      <c r="CG12" s="9">
        <v>78.978999999999999</v>
      </c>
      <c r="CH12" s="9">
        <v>65.790000000000006</v>
      </c>
      <c r="CI12" s="9">
        <v>103.61799999999999</v>
      </c>
      <c r="CJ12" s="9">
        <v>41.151000000000003</v>
      </c>
      <c r="CK12" s="9">
        <v>90.093000000000004</v>
      </c>
      <c r="CL12" s="9">
        <v>13.06</v>
      </c>
      <c r="CM12" s="9">
        <v>41.616999999999997</v>
      </c>
      <c r="CN12" s="9">
        <v>50.381</v>
      </c>
      <c r="CO12" s="9">
        <v>41.966000000000001</v>
      </c>
      <c r="CP12" s="9">
        <v>52.423000000000002</v>
      </c>
      <c r="CQ12" s="9">
        <v>88.004000000000005</v>
      </c>
      <c r="CR12" s="9">
        <v>56.765000000000001</v>
      </c>
      <c r="CS12" s="9">
        <v>13.701000000000001</v>
      </c>
      <c r="CT12" s="9">
        <v>1552.69</v>
      </c>
      <c r="CU12" s="9">
        <v>1087.653</v>
      </c>
      <c r="CV12" s="9">
        <v>1044.6780000000001</v>
      </c>
      <c r="CW12" s="9">
        <v>24.452999999999999</v>
      </c>
      <c r="CX12" s="9">
        <v>18.521999999999998</v>
      </c>
      <c r="CY12" s="9">
        <v>16.413</v>
      </c>
      <c r="CZ12" s="9">
        <v>15.65</v>
      </c>
      <c r="DA12" s="9">
        <v>10.731</v>
      </c>
      <c r="DB12" s="9">
        <v>875.44100000000003</v>
      </c>
      <c r="DC12" s="9">
        <v>50.804000000000002</v>
      </c>
      <c r="DD12" s="9">
        <v>52.204000000000001</v>
      </c>
      <c r="DE12" s="9">
        <v>109.20399999999999</v>
      </c>
      <c r="DF12" s="9">
        <v>143.036</v>
      </c>
      <c r="DG12" s="9">
        <v>944.61699999999996</v>
      </c>
      <c r="DH12" s="9">
        <v>465.03699999999998</v>
      </c>
      <c r="DI12" s="9">
        <v>92.262</v>
      </c>
      <c r="DJ12" s="9">
        <v>2610.2359999999999</v>
      </c>
      <c r="DK12" s="9">
        <v>2435.221</v>
      </c>
      <c r="DL12" s="9">
        <v>239.67699999999999</v>
      </c>
      <c r="DM12" s="9">
        <v>210.14500000000001</v>
      </c>
      <c r="DN12" s="9">
        <v>82.177999999999997</v>
      </c>
      <c r="DO12" s="9">
        <v>127.967</v>
      </c>
      <c r="DP12" s="9">
        <v>130.34</v>
      </c>
      <c r="DQ12" s="9">
        <v>79.805000000000007</v>
      </c>
      <c r="DR12" s="9">
        <v>139.417</v>
      </c>
      <c r="DS12" s="9">
        <v>46.46</v>
      </c>
      <c r="DT12" s="9">
        <v>21.231999999999999</v>
      </c>
      <c r="DU12" s="9">
        <v>59.790999999999997</v>
      </c>
      <c r="DV12" s="9">
        <v>82.248000000000005</v>
      </c>
      <c r="DW12" s="9">
        <v>68.106999999999999</v>
      </c>
      <c r="DX12" s="9">
        <v>123.71</v>
      </c>
      <c r="DY12" s="9">
        <v>86.435000000000002</v>
      </c>
      <c r="DZ12" s="9">
        <v>29.532</v>
      </c>
      <c r="EA12" s="9">
        <v>2195.5439999999999</v>
      </c>
      <c r="EB12" s="9">
        <v>1958.6579999999999</v>
      </c>
      <c r="EC12" s="9">
        <v>1859.278</v>
      </c>
      <c r="ED12" s="9">
        <v>39.552999999999997</v>
      </c>
      <c r="EE12" s="9">
        <v>59.826999999999998</v>
      </c>
      <c r="EF12" s="9">
        <v>35.883000000000003</v>
      </c>
      <c r="EG12" s="9">
        <v>46.548000000000002</v>
      </c>
      <c r="EH12" s="9">
        <v>13.696</v>
      </c>
      <c r="EI12" s="9">
        <v>1483.0740000000001</v>
      </c>
      <c r="EJ12" s="9">
        <v>116.748</v>
      </c>
      <c r="EK12" s="9">
        <v>112.048</v>
      </c>
      <c r="EL12" s="9">
        <v>246.78800000000001</v>
      </c>
      <c r="EM12" s="9">
        <v>263.98599999999999</v>
      </c>
      <c r="EN12" s="9">
        <v>1694.673</v>
      </c>
      <c r="EO12" s="9">
        <v>236.886</v>
      </c>
      <c r="EP12" s="9">
        <v>175.01400000000001</v>
      </c>
      <c r="EQ12" s="9">
        <v>1740.1510000000001</v>
      </c>
      <c r="ER12" s="9">
        <v>1578.856</v>
      </c>
      <c r="ES12" s="9">
        <v>143.96199999999999</v>
      </c>
      <c r="ET12" s="9">
        <v>126.879</v>
      </c>
      <c r="EU12" s="9">
        <v>47.646999999999998</v>
      </c>
      <c r="EV12" s="9">
        <v>79.231999999999999</v>
      </c>
      <c r="EW12" s="9">
        <v>66.311000000000007</v>
      </c>
      <c r="EX12" s="9">
        <v>60.567999999999998</v>
      </c>
      <c r="EY12" s="9">
        <v>69.665999999999997</v>
      </c>
      <c r="EZ12" s="9">
        <v>53.039000000000001</v>
      </c>
      <c r="FA12" s="9">
        <v>21.335999999999999</v>
      </c>
      <c r="FB12" s="9">
        <v>62.406999999999996</v>
      </c>
      <c r="FC12" s="9">
        <v>43.137</v>
      </c>
      <c r="FD12" s="9">
        <v>71.444000000000003</v>
      </c>
      <c r="FE12" s="9">
        <v>55.436</v>
      </c>
      <c r="FF12" s="9">
        <v>17.082999999999998</v>
      </c>
      <c r="FG12" s="9">
        <v>1434.894</v>
      </c>
      <c r="FH12" s="9">
        <v>1274.989</v>
      </c>
      <c r="FI12" s="9">
        <v>1228.5999999999999</v>
      </c>
      <c r="FJ12" s="9">
        <v>20.568999999999999</v>
      </c>
      <c r="FK12" s="9">
        <v>25.82</v>
      </c>
      <c r="FL12" s="9">
        <v>17.501999999999999</v>
      </c>
      <c r="FM12" s="9">
        <v>23.577000000000002</v>
      </c>
      <c r="FN12" s="9">
        <v>3.3959999999999999</v>
      </c>
      <c r="FO12" s="9">
        <v>873.62300000000005</v>
      </c>
      <c r="FP12" s="9">
        <v>80.036000000000001</v>
      </c>
      <c r="FQ12" s="9">
        <v>83.870999999999995</v>
      </c>
      <c r="FR12" s="9">
        <v>237.458</v>
      </c>
      <c r="FS12" s="9">
        <v>140.42400000000001</v>
      </c>
      <c r="FT12" s="9">
        <v>1134.5650000000001</v>
      </c>
      <c r="FU12" s="9">
        <v>159.905</v>
      </c>
      <c r="FV12" s="9">
        <v>161.29400000000001</v>
      </c>
      <c r="FW12" s="9">
        <v>1479.395</v>
      </c>
      <c r="FX12" s="9">
        <v>1231.8119999999999</v>
      </c>
      <c r="FY12" s="9">
        <v>1231.8119999999999</v>
      </c>
      <c r="FZ12" s="9">
        <v>99.027000000000001</v>
      </c>
      <c r="GA12" s="9">
        <v>1132.7850000000001</v>
      </c>
      <c r="GB12" s="9">
        <v>247.583</v>
      </c>
      <c r="GC12" s="9">
        <v>12819.567999999999</v>
      </c>
      <c r="GD12" s="9">
        <v>11909.587</v>
      </c>
      <c r="GE12" s="9">
        <v>2183.2600000000002</v>
      </c>
      <c r="GF12" s="9">
        <v>951.20699999999999</v>
      </c>
      <c r="GG12" s="9">
        <v>395.29899999999998</v>
      </c>
      <c r="GH12" s="9">
        <v>456.51400000000001</v>
      </c>
      <c r="GI12" s="9">
        <v>557.82399999999996</v>
      </c>
      <c r="GJ12" s="9">
        <v>292.66899999999998</v>
      </c>
      <c r="GK12" s="9">
        <v>545.99400000000003</v>
      </c>
      <c r="GL12" s="9">
        <v>132.941</v>
      </c>
      <c r="GM12" s="9">
        <v>138.321</v>
      </c>
      <c r="GN12" s="9">
        <v>251.898</v>
      </c>
      <c r="GO12" s="9">
        <v>289.35700000000003</v>
      </c>
      <c r="GP12" s="9">
        <v>310.92599999999999</v>
      </c>
      <c r="GQ12" s="9">
        <v>544.93899999999996</v>
      </c>
      <c r="GR12" s="9">
        <v>307.24099999999999</v>
      </c>
      <c r="GS12" s="9">
        <v>1232.0530000000001</v>
      </c>
      <c r="GT12" s="9">
        <v>9726.3259999999991</v>
      </c>
      <c r="GU12" s="9">
        <v>7833.2079999999996</v>
      </c>
      <c r="GV12" s="9">
        <v>7446.8339999999998</v>
      </c>
      <c r="GW12" s="9">
        <v>200.173</v>
      </c>
      <c r="GX12" s="9">
        <v>184.096</v>
      </c>
      <c r="GY12" s="9">
        <v>187.84200000000001</v>
      </c>
      <c r="GZ12" s="9">
        <v>107.947</v>
      </c>
      <c r="HA12" s="9">
        <v>65.747</v>
      </c>
      <c r="HB12" s="9">
        <v>6048.9859999999999</v>
      </c>
      <c r="HC12" s="9">
        <v>442.69900000000001</v>
      </c>
      <c r="HD12" s="9">
        <v>402.05599999999998</v>
      </c>
      <c r="HE12" s="9">
        <v>939.46699999999998</v>
      </c>
      <c r="HF12" s="9">
        <v>1218.981</v>
      </c>
      <c r="HG12" s="9">
        <v>6614.2269999999999</v>
      </c>
      <c r="HH12" s="9">
        <v>1893.1179999999999</v>
      </c>
      <c r="HI12" s="9">
        <v>909.98199999999997</v>
      </c>
    </row>
    <row r="13" spans="1:217">
      <c r="A13" s="10">
        <v>42767</v>
      </c>
      <c r="B13" s="9">
        <v>712.202</v>
      </c>
      <c r="C13" s="9">
        <v>7.1820000000000004</v>
      </c>
      <c r="D13" s="9">
        <v>16.678999999999998</v>
      </c>
      <c r="E13" s="9">
        <v>9.859</v>
      </c>
      <c r="F13" s="9">
        <v>10.856999999999999</v>
      </c>
      <c r="G13" s="9">
        <v>1.917</v>
      </c>
      <c r="H13" s="9">
        <v>537.82299999999998</v>
      </c>
      <c r="I13" s="9">
        <v>31.991</v>
      </c>
      <c r="J13" s="9">
        <v>42.48</v>
      </c>
      <c r="K13" s="9">
        <v>124.28</v>
      </c>
      <c r="L13" s="9">
        <v>59.343000000000004</v>
      </c>
      <c r="M13" s="9">
        <v>677.23199999999997</v>
      </c>
      <c r="N13" s="9">
        <v>156.73400000000001</v>
      </c>
      <c r="O13" s="9">
        <v>99.132000000000005</v>
      </c>
      <c r="P13" s="9">
        <v>3688.8609999999999</v>
      </c>
      <c r="Q13" s="9">
        <v>3493.5059999999999</v>
      </c>
      <c r="R13" s="9">
        <v>239.06899999999999</v>
      </c>
      <c r="S13" s="9">
        <v>220.84299999999999</v>
      </c>
      <c r="T13" s="9">
        <v>115.354</v>
      </c>
      <c r="U13" s="9">
        <v>105.489</v>
      </c>
      <c r="V13" s="9">
        <v>182.303</v>
      </c>
      <c r="W13" s="9">
        <v>38.54</v>
      </c>
      <c r="X13" s="9">
        <v>191.19399999999999</v>
      </c>
      <c r="Y13" s="9">
        <v>27.414000000000001</v>
      </c>
      <c r="Z13" s="9">
        <v>80.781999999999996</v>
      </c>
      <c r="AA13" s="9">
        <v>65.274000000000001</v>
      </c>
      <c r="AB13" s="9">
        <v>74.787000000000006</v>
      </c>
      <c r="AC13" s="9">
        <v>160.637</v>
      </c>
      <c r="AD13" s="9">
        <v>60.206000000000003</v>
      </c>
      <c r="AE13" s="9">
        <v>18.225999999999999</v>
      </c>
      <c r="AF13" s="9">
        <v>3254.4369999999999</v>
      </c>
      <c r="AG13" s="9">
        <v>2584.4679999999998</v>
      </c>
      <c r="AH13" s="9">
        <v>2464.2809999999999</v>
      </c>
      <c r="AI13" s="9">
        <v>80.965000000000003</v>
      </c>
      <c r="AJ13" s="9">
        <v>39.222999999999999</v>
      </c>
      <c r="AK13" s="9">
        <v>96.287000000000006</v>
      </c>
      <c r="AL13" s="9">
        <v>2.9220000000000002</v>
      </c>
      <c r="AM13" s="9">
        <v>20.094000000000001</v>
      </c>
      <c r="AN13" s="9">
        <v>2091.1379999999999</v>
      </c>
      <c r="AO13" s="9">
        <v>151.96299999999999</v>
      </c>
      <c r="AP13" s="9">
        <v>121.739</v>
      </c>
      <c r="AQ13" s="9">
        <v>219.62799999999999</v>
      </c>
      <c r="AR13" s="9">
        <v>476.91899999999998</v>
      </c>
      <c r="AS13" s="9">
        <v>2107.5500000000002</v>
      </c>
      <c r="AT13" s="9">
        <v>669.96900000000005</v>
      </c>
      <c r="AU13" s="9">
        <v>195.35499999999999</v>
      </c>
      <c r="AV13" s="9">
        <v>1403.7909999999999</v>
      </c>
      <c r="AW13" s="9">
        <v>1332.4870000000001</v>
      </c>
      <c r="AX13" s="9">
        <v>101.648</v>
      </c>
      <c r="AY13" s="9">
        <v>96.388000000000005</v>
      </c>
      <c r="AZ13" s="9">
        <v>44.991</v>
      </c>
      <c r="BA13" s="9">
        <v>51.396999999999998</v>
      </c>
      <c r="BB13" s="9">
        <v>65.09</v>
      </c>
      <c r="BC13" s="9">
        <v>31.297999999999998</v>
      </c>
      <c r="BD13" s="9">
        <v>54.116999999999997</v>
      </c>
      <c r="BE13" s="9">
        <v>12.172000000000001</v>
      </c>
      <c r="BF13" s="9">
        <v>28.268999999999998</v>
      </c>
      <c r="BG13" s="9">
        <v>30.395</v>
      </c>
      <c r="BH13" s="9">
        <v>25.45</v>
      </c>
      <c r="BI13" s="9">
        <v>40.542999999999999</v>
      </c>
      <c r="BJ13" s="9">
        <v>69.646000000000001</v>
      </c>
      <c r="BK13" s="9">
        <v>26.742000000000001</v>
      </c>
      <c r="BL13" s="9">
        <v>5.26</v>
      </c>
      <c r="BM13" s="9">
        <v>1230.8389999999999</v>
      </c>
      <c r="BN13" s="9">
        <v>943.54600000000005</v>
      </c>
      <c r="BO13" s="9">
        <v>899.59199999999998</v>
      </c>
      <c r="BP13" s="9">
        <v>21.83</v>
      </c>
      <c r="BQ13" s="9">
        <v>22.123999999999999</v>
      </c>
      <c r="BR13" s="9">
        <v>16.629000000000001</v>
      </c>
      <c r="BS13" s="9">
        <v>14.44</v>
      </c>
      <c r="BT13" s="9">
        <v>12.327</v>
      </c>
      <c r="BU13" s="9">
        <v>781.92399999999998</v>
      </c>
      <c r="BV13" s="9">
        <v>41.125999999999998</v>
      </c>
      <c r="BW13" s="9">
        <v>37.024000000000001</v>
      </c>
      <c r="BX13" s="9">
        <v>83.471999999999994</v>
      </c>
      <c r="BY13" s="9">
        <v>167.51499999999999</v>
      </c>
      <c r="BZ13" s="9">
        <v>776.03099999999995</v>
      </c>
      <c r="CA13" s="9">
        <v>287.29300000000001</v>
      </c>
      <c r="CB13" s="9">
        <v>71.304000000000002</v>
      </c>
      <c r="CC13" s="9">
        <v>1811.44</v>
      </c>
      <c r="CD13" s="9">
        <v>1716.6980000000001</v>
      </c>
      <c r="CE13" s="9">
        <v>151.92699999999999</v>
      </c>
      <c r="CF13" s="9">
        <v>139.989</v>
      </c>
      <c r="CG13" s="9">
        <v>72.855000000000004</v>
      </c>
      <c r="CH13" s="9">
        <v>67.134</v>
      </c>
      <c r="CI13" s="9">
        <v>103.681</v>
      </c>
      <c r="CJ13" s="9">
        <v>36.308</v>
      </c>
      <c r="CK13" s="9">
        <v>86.747</v>
      </c>
      <c r="CL13" s="9">
        <v>14.05</v>
      </c>
      <c r="CM13" s="9">
        <v>38.154000000000003</v>
      </c>
      <c r="CN13" s="9">
        <v>46.357999999999997</v>
      </c>
      <c r="CO13" s="9">
        <v>41.484000000000002</v>
      </c>
      <c r="CP13" s="9">
        <v>52.146999999999998</v>
      </c>
      <c r="CQ13" s="9">
        <v>84.007999999999996</v>
      </c>
      <c r="CR13" s="9">
        <v>55.981000000000002</v>
      </c>
      <c r="CS13" s="9">
        <v>11.938000000000001</v>
      </c>
      <c r="CT13" s="9">
        <v>1564.7719999999999</v>
      </c>
      <c r="CU13" s="9">
        <v>1100.7539999999999</v>
      </c>
      <c r="CV13" s="9">
        <v>1063.759</v>
      </c>
      <c r="CW13" s="9">
        <v>24.626999999999999</v>
      </c>
      <c r="CX13" s="9">
        <v>12.367000000000001</v>
      </c>
      <c r="CY13" s="9">
        <v>16.783999999999999</v>
      </c>
      <c r="CZ13" s="9">
        <v>6.4459999999999997</v>
      </c>
      <c r="DA13" s="9">
        <v>11.348000000000001</v>
      </c>
      <c r="DB13" s="9">
        <v>893.45399999999995</v>
      </c>
      <c r="DC13" s="9">
        <v>37.168999999999997</v>
      </c>
      <c r="DD13" s="9">
        <v>39.387</v>
      </c>
      <c r="DE13" s="9">
        <v>130.744</v>
      </c>
      <c r="DF13" s="9">
        <v>125.134</v>
      </c>
      <c r="DG13" s="9">
        <v>975.62</v>
      </c>
      <c r="DH13" s="9">
        <v>464.01799999999997</v>
      </c>
      <c r="DI13" s="9">
        <v>94.742000000000004</v>
      </c>
      <c r="DJ13" s="9">
        <v>2655.605</v>
      </c>
      <c r="DK13" s="9">
        <v>2457.5450000000001</v>
      </c>
      <c r="DL13" s="9">
        <v>238.23599999999999</v>
      </c>
      <c r="DM13" s="9">
        <v>222.99700000000001</v>
      </c>
      <c r="DN13" s="9">
        <v>91.349000000000004</v>
      </c>
      <c r="DO13" s="9">
        <v>131.648</v>
      </c>
      <c r="DP13" s="9">
        <v>149.19999999999999</v>
      </c>
      <c r="DQ13" s="9">
        <v>73.798000000000002</v>
      </c>
      <c r="DR13" s="9">
        <v>152.559</v>
      </c>
      <c r="DS13" s="9">
        <v>48.158999999999999</v>
      </c>
      <c r="DT13" s="9">
        <v>20.065000000000001</v>
      </c>
      <c r="DU13" s="9">
        <v>54.820999999999998</v>
      </c>
      <c r="DV13" s="9">
        <v>91.692999999999998</v>
      </c>
      <c r="DW13" s="9">
        <v>76.483999999999995</v>
      </c>
      <c r="DX13" s="9">
        <v>134.94499999999999</v>
      </c>
      <c r="DY13" s="9">
        <v>88.052999999999997</v>
      </c>
      <c r="DZ13" s="9">
        <v>15.239000000000001</v>
      </c>
      <c r="EA13" s="9">
        <v>2219.3090000000002</v>
      </c>
      <c r="EB13" s="9">
        <v>1992.3320000000001</v>
      </c>
      <c r="EC13" s="9">
        <v>1899.068</v>
      </c>
      <c r="ED13" s="9">
        <v>44.529000000000003</v>
      </c>
      <c r="EE13" s="9">
        <v>48.734999999999999</v>
      </c>
      <c r="EF13" s="9">
        <v>41.65</v>
      </c>
      <c r="EG13" s="9">
        <v>36.506999999999998</v>
      </c>
      <c r="EH13" s="9">
        <v>12.98</v>
      </c>
      <c r="EI13" s="9">
        <v>1530.7629999999999</v>
      </c>
      <c r="EJ13" s="9">
        <v>117.378</v>
      </c>
      <c r="EK13" s="9">
        <v>105.78100000000001</v>
      </c>
      <c r="EL13" s="9">
        <v>238.411</v>
      </c>
      <c r="EM13" s="9">
        <v>249.38900000000001</v>
      </c>
      <c r="EN13" s="9">
        <v>1742.944</v>
      </c>
      <c r="EO13" s="9">
        <v>226.977</v>
      </c>
      <c r="EP13" s="9">
        <v>198.06</v>
      </c>
      <c r="EQ13" s="9">
        <v>1747.7059999999999</v>
      </c>
      <c r="ER13" s="9">
        <v>1592.501</v>
      </c>
      <c r="ES13" s="9">
        <v>140.178</v>
      </c>
      <c r="ET13" s="9">
        <v>125.925</v>
      </c>
      <c r="EU13" s="9">
        <v>47.073999999999998</v>
      </c>
      <c r="EV13" s="9">
        <v>78.850999999999999</v>
      </c>
      <c r="EW13" s="9">
        <v>60.76</v>
      </c>
      <c r="EX13" s="9">
        <v>65.165000000000006</v>
      </c>
      <c r="EY13" s="9">
        <v>65.83</v>
      </c>
      <c r="EZ13" s="9">
        <v>58.392000000000003</v>
      </c>
      <c r="FA13" s="9">
        <v>33.124000000000002</v>
      </c>
      <c r="FB13" s="9">
        <v>53.488999999999997</v>
      </c>
      <c r="FC13" s="9">
        <v>39.311</v>
      </c>
      <c r="FD13" s="9">
        <v>73.372</v>
      </c>
      <c r="FE13" s="9">
        <v>52.552999999999997</v>
      </c>
      <c r="FF13" s="9">
        <v>14.253</v>
      </c>
      <c r="FG13" s="9">
        <v>1452.3230000000001</v>
      </c>
      <c r="FH13" s="9">
        <v>1281.6990000000001</v>
      </c>
      <c r="FI13" s="9">
        <v>1238.1669999999999</v>
      </c>
      <c r="FJ13" s="9">
        <v>17.951000000000001</v>
      </c>
      <c r="FK13" s="9">
        <v>25.58</v>
      </c>
      <c r="FL13" s="9">
        <v>17.315000000000001</v>
      </c>
      <c r="FM13" s="9">
        <v>24.344999999999999</v>
      </c>
      <c r="FN13" s="9">
        <v>1.871</v>
      </c>
      <c r="FO13" s="9">
        <v>897.58500000000004</v>
      </c>
      <c r="FP13" s="9">
        <v>66.266999999999996</v>
      </c>
      <c r="FQ13" s="9">
        <v>87.945999999999998</v>
      </c>
      <c r="FR13" s="9">
        <v>229.90100000000001</v>
      </c>
      <c r="FS13" s="9">
        <v>117.377</v>
      </c>
      <c r="FT13" s="9">
        <v>1164.3219999999999</v>
      </c>
      <c r="FU13" s="9">
        <v>170.625</v>
      </c>
      <c r="FV13" s="9">
        <v>155.20500000000001</v>
      </c>
      <c r="FW13" s="9">
        <v>1554.826</v>
      </c>
      <c r="FX13" s="9">
        <v>1293.3620000000001</v>
      </c>
      <c r="FY13" s="9">
        <v>1293.3620000000001</v>
      </c>
      <c r="FZ13" s="9">
        <v>91.64</v>
      </c>
      <c r="GA13" s="9">
        <v>1201.722</v>
      </c>
      <c r="GB13" s="9">
        <v>261.464</v>
      </c>
      <c r="GC13" s="9">
        <v>13031.218000000001</v>
      </c>
      <c r="GD13" s="9">
        <v>12037.361000000001</v>
      </c>
      <c r="GE13" s="9">
        <v>2195.25</v>
      </c>
      <c r="GF13" s="9">
        <v>926.86199999999997</v>
      </c>
      <c r="GG13" s="9">
        <v>383.16300000000001</v>
      </c>
      <c r="GH13" s="9">
        <v>451.50200000000001</v>
      </c>
      <c r="GI13" s="9">
        <v>573.95299999999997</v>
      </c>
      <c r="GJ13" s="9">
        <v>260.71199999999999</v>
      </c>
      <c r="GK13" s="9">
        <v>550.447</v>
      </c>
      <c r="GL13" s="9">
        <v>132.77199999999999</v>
      </c>
      <c r="GM13" s="9">
        <v>113.901</v>
      </c>
      <c r="GN13" s="9">
        <v>252.01900000000001</v>
      </c>
      <c r="GO13" s="9">
        <v>285.02199999999999</v>
      </c>
      <c r="GP13" s="9">
        <v>298.18099999999998</v>
      </c>
      <c r="GQ13" s="9">
        <v>539.14599999999996</v>
      </c>
      <c r="GR13" s="9">
        <v>296.07600000000002</v>
      </c>
      <c r="GS13" s="9">
        <v>1268.3879999999999</v>
      </c>
      <c r="GT13" s="9">
        <v>9842.1119999999992</v>
      </c>
      <c r="GU13" s="9">
        <v>7991.6390000000001</v>
      </c>
      <c r="GV13" s="9">
        <v>7637.326</v>
      </c>
      <c r="GW13" s="9">
        <v>196.136</v>
      </c>
      <c r="GX13" s="9">
        <v>154.26900000000001</v>
      </c>
      <c r="GY13" s="9">
        <v>191.101</v>
      </c>
      <c r="GZ13" s="9">
        <v>85.778000000000006</v>
      </c>
      <c r="HA13" s="9">
        <v>58.902999999999999</v>
      </c>
      <c r="HB13" s="9">
        <v>6261.2839999999997</v>
      </c>
      <c r="HC13" s="9">
        <v>420.13400000000001</v>
      </c>
      <c r="HD13" s="9">
        <v>398.50200000000001</v>
      </c>
      <c r="HE13" s="9">
        <v>911.72</v>
      </c>
      <c r="HF13" s="9">
        <v>1159.0150000000001</v>
      </c>
      <c r="HG13" s="9">
        <v>6832.6239999999998</v>
      </c>
      <c r="HH13" s="9">
        <v>1850.473</v>
      </c>
      <c r="HI13" s="9">
        <v>993.85699999999997</v>
      </c>
    </row>
    <row r="14" spans="1:217">
      <c r="A14" s="10">
        <v>43132</v>
      </c>
      <c r="B14" s="9">
        <v>723.23800000000006</v>
      </c>
      <c r="C14" s="9">
        <v>6.6230000000000002</v>
      </c>
      <c r="D14" s="9">
        <v>16.132000000000001</v>
      </c>
      <c r="E14" s="9">
        <v>8.1280000000000001</v>
      </c>
      <c r="F14" s="9">
        <v>11.372</v>
      </c>
      <c r="G14" s="9">
        <v>2.246</v>
      </c>
      <c r="H14" s="9">
        <v>540.63</v>
      </c>
      <c r="I14" s="9">
        <v>30.308</v>
      </c>
      <c r="J14" s="9">
        <v>36.399000000000001</v>
      </c>
      <c r="K14" s="9">
        <v>138.655</v>
      </c>
      <c r="L14" s="9">
        <v>69.168999999999997</v>
      </c>
      <c r="M14" s="9">
        <v>676.82500000000005</v>
      </c>
      <c r="N14" s="9">
        <v>154.01</v>
      </c>
      <c r="O14" s="9">
        <v>94.78</v>
      </c>
      <c r="P14" s="9">
        <v>3753.8870000000002</v>
      </c>
      <c r="Q14" s="9">
        <v>3601.8339999999998</v>
      </c>
      <c r="R14" s="9">
        <v>271.84399999999999</v>
      </c>
      <c r="S14" s="9">
        <v>249.73699999999999</v>
      </c>
      <c r="T14" s="9">
        <v>128.68700000000001</v>
      </c>
      <c r="U14" s="9">
        <v>119.911</v>
      </c>
      <c r="V14" s="9">
        <v>199.87200000000001</v>
      </c>
      <c r="W14" s="9">
        <v>49.863999999999997</v>
      </c>
      <c r="X14" s="9">
        <v>216.33500000000001</v>
      </c>
      <c r="Y14" s="9">
        <v>32.622999999999998</v>
      </c>
      <c r="Z14" s="9">
        <v>93.11</v>
      </c>
      <c r="AA14" s="9">
        <v>76.760999999999996</v>
      </c>
      <c r="AB14" s="9">
        <v>79.866</v>
      </c>
      <c r="AC14" s="9">
        <v>176.99100000000001</v>
      </c>
      <c r="AD14" s="9">
        <v>72.745000000000005</v>
      </c>
      <c r="AE14" s="9">
        <v>22.108000000000001</v>
      </c>
      <c r="AF14" s="9">
        <v>3329.989</v>
      </c>
      <c r="AG14" s="9">
        <v>2625.29</v>
      </c>
      <c r="AH14" s="9">
        <v>2488.4929999999999</v>
      </c>
      <c r="AI14" s="9">
        <v>84.634</v>
      </c>
      <c r="AJ14" s="9">
        <v>52.162999999999997</v>
      </c>
      <c r="AK14" s="9">
        <v>105.708</v>
      </c>
      <c r="AL14" s="9">
        <v>4.0410000000000004</v>
      </c>
      <c r="AM14" s="9">
        <v>26.402000000000001</v>
      </c>
      <c r="AN14" s="9">
        <v>2116.4929999999999</v>
      </c>
      <c r="AO14" s="9">
        <v>165.18799999999999</v>
      </c>
      <c r="AP14" s="9">
        <v>128.172</v>
      </c>
      <c r="AQ14" s="9">
        <v>215.43600000000001</v>
      </c>
      <c r="AR14" s="9">
        <v>522.154</v>
      </c>
      <c r="AS14" s="9">
        <v>2103.136</v>
      </c>
      <c r="AT14" s="9">
        <v>704.7</v>
      </c>
      <c r="AU14" s="9">
        <v>152.053</v>
      </c>
      <c r="AV14" s="9">
        <v>1358.643</v>
      </c>
      <c r="AW14" s="9">
        <v>1293.732</v>
      </c>
      <c r="AX14" s="9">
        <v>96.65</v>
      </c>
      <c r="AY14" s="9">
        <v>90.099000000000004</v>
      </c>
      <c r="AZ14" s="9">
        <v>43.287999999999997</v>
      </c>
      <c r="BA14" s="9">
        <v>46.811</v>
      </c>
      <c r="BB14" s="9">
        <v>61.670999999999999</v>
      </c>
      <c r="BC14" s="9">
        <v>28.427</v>
      </c>
      <c r="BD14" s="9">
        <v>48.307000000000002</v>
      </c>
      <c r="BE14" s="9">
        <v>12.987</v>
      </c>
      <c r="BF14" s="9">
        <v>28.297000000000001</v>
      </c>
      <c r="BG14" s="9">
        <v>29.788</v>
      </c>
      <c r="BH14" s="9">
        <v>29.634</v>
      </c>
      <c r="BI14" s="9">
        <v>30.677</v>
      </c>
      <c r="BJ14" s="9">
        <v>63.252000000000002</v>
      </c>
      <c r="BK14" s="9">
        <v>26.847000000000001</v>
      </c>
      <c r="BL14" s="9">
        <v>6.5519999999999996</v>
      </c>
      <c r="BM14" s="9">
        <v>1197.0820000000001</v>
      </c>
      <c r="BN14" s="9">
        <v>924.34900000000005</v>
      </c>
      <c r="BO14" s="9">
        <v>864.04899999999998</v>
      </c>
      <c r="BP14" s="9">
        <v>25.899000000000001</v>
      </c>
      <c r="BQ14" s="9">
        <v>33.838999999999999</v>
      </c>
      <c r="BR14" s="9">
        <v>21.030999999999999</v>
      </c>
      <c r="BS14" s="9">
        <v>27.177</v>
      </c>
      <c r="BT14" s="9">
        <v>11.333</v>
      </c>
      <c r="BU14" s="9">
        <v>767.69100000000003</v>
      </c>
      <c r="BV14" s="9">
        <v>46.48</v>
      </c>
      <c r="BW14" s="9">
        <v>29.561</v>
      </c>
      <c r="BX14" s="9">
        <v>80.617000000000004</v>
      </c>
      <c r="BY14" s="9">
        <v>172.035</v>
      </c>
      <c r="BZ14" s="9">
        <v>752.31399999999996</v>
      </c>
      <c r="CA14" s="9">
        <v>272.73200000000003</v>
      </c>
      <c r="CB14" s="9">
        <v>64.911000000000001</v>
      </c>
      <c r="CC14" s="9">
        <v>1908.289</v>
      </c>
      <c r="CD14" s="9">
        <v>1813.23</v>
      </c>
      <c r="CE14" s="9">
        <v>161.69900000000001</v>
      </c>
      <c r="CF14" s="9">
        <v>153.446</v>
      </c>
      <c r="CG14" s="9">
        <v>76.146000000000001</v>
      </c>
      <c r="CH14" s="9">
        <v>77.3</v>
      </c>
      <c r="CI14" s="9">
        <v>119.36799999999999</v>
      </c>
      <c r="CJ14" s="9">
        <v>34.078000000000003</v>
      </c>
      <c r="CK14" s="9">
        <v>98.968000000000004</v>
      </c>
      <c r="CL14" s="9">
        <v>18.053999999999998</v>
      </c>
      <c r="CM14" s="9">
        <v>35.405999999999999</v>
      </c>
      <c r="CN14" s="9">
        <v>58.433999999999997</v>
      </c>
      <c r="CO14" s="9">
        <v>49.015999999999998</v>
      </c>
      <c r="CP14" s="9">
        <v>45.997</v>
      </c>
      <c r="CQ14" s="9">
        <v>94.135000000000005</v>
      </c>
      <c r="CR14" s="9">
        <v>59.311999999999998</v>
      </c>
      <c r="CS14" s="9">
        <v>8.2530000000000001</v>
      </c>
      <c r="CT14" s="9">
        <v>1651.5309999999999</v>
      </c>
      <c r="CU14" s="9">
        <v>1167.4559999999999</v>
      </c>
      <c r="CV14" s="9">
        <v>1127.443</v>
      </c>
      <c r="CW14" s="9">
        <v>23.003</v>
      </c>
      <c r="CX14" s="9">
        <v>17.010000000000002</v>
      </c>
      <c r="CY14" s="9">
        <v>13.815</v>
      </c>
      <c r="CZ14" s="9">
        <v>12.775</v>
      </c>
      <c r="DA14" s="9">
        <v>11.102</v>
      </c>
      <c r="DB14" s="9">
        <v>951.29700000000003</v>
      </c>
      <c r="DC14" s="9">
        <v>39.185000000000002</v>
      </c>
      <c r="DD14" s="9">
        <v>41.911999999999999</v>
      </c>
      <c r="DE14" s="9">
        <v>135.06200000000001</v>
      </c>
      <c r="DF14" s="9">
        <v>131.44999999999999</v>
      </c>
      <c r="DG14" s="9">
        <v>1036.0060000000001</v>
      </c>
      <c r="DH14" s="9">
        <v>484.07499999999999</v>
      </c>
      <c r="DI14" s="9">
        <v>95.058999999999997</v>
      </c>
      <c r="DJ14" s="9">
        <v>2723.4670000000001</v>
      </c>
      <c r="DK14" s="9">
        <v>2556.0790000000002</v>
      </c>
      <c r="DL14" s="9">
        <v>264.72199999999998</v>
      </c>
      <c r="DM14" s="9">
        <v>234.19399999999999</v>
      </c>
      <c r="DN14" s="9">
        <v>92.626000000000005</v>
      </c>
      <c r="DO14" s="9">
        <v>141.458</v>
      </c>
      <c r="DP14" s="9">
        <v>158.315</v>
      </c>
      <c r="DQ14" s="9">
        <v>75.879000000000005</v>
      </c>
      <c r="DR14" s="9">
        <v>162.626</v>
      </c>
      <c r="DS14" s="9">
        <v>45.357999999999997</v>
      </c>
      <c r="DT14" s="9">
        <v>23.334</v>
      </c>
      <c r="DU14" s="9">
        <v>64.736999999999995</v>
      </c>
      <c r="DV14" s="9">
        <v>84.287000000000006</v>
      </c>
      <c r="DW14" s="9">
        <v>85.17</v>
      </c>
      <c r="DX14" s="9">
        <v>153.17099999999999</v>
      </c>
      <c r="DY14" s="9">
        <v>81.022999999999996</v>
      </c>
      <c r="DZ14" s="9">
        <v>30.527999999999999</v>
      </c>
      <c r="EA14" s="9">
        <v>2291.357</v>
      </c>
      <c r="EB14" s="9">
        <v>2049.1959999999999</v>
      </c>
      <c r="EC14" s="9">
        <v>1943.9939999999999</v>
      </c>
      <c r="ED14" s="9">
        <v>53.246000000000002</v>
      </c>
      <c r="EE14" s="9">
        <v>51.956000000000003</v>
      </c>
      <c r="EF14" s="9">
        <v>47.933</v>
      </c>
      <c r="EG14" s="9">
        <v>44.402000000000001</v>
      </c>
      <c r="EH14" s="9">
        <v>10</v>
      </c>
      <c r="EI14" s="9">
        <v>1570.856</v>
      </c>
      <c r="EJ14" s="9">
        <v>117.953</v>
      </c>
      <c r="EK14" s="9">
        <v>102.52500000000001</v>
      </c>
      <c r="EL14" s="9">
        <v>257.86200000000002</v>
      </c>
      <c r="EM14" s="9">
        <v>257.19799999999998</v>
      </c>
      <c r="EN14" s="9">
        <v>1791.998</v>
      </c>
      <c r="EO14" s="9">
        <v>242.16200000000001</v>
      </c>
      <c r="EP14" s="9">
        <v>167.38900000000001</v>
      </c>
      <c r="EQ14" s="9">
        <v>1830.3789999999999</v>
      </c>
      <c r="ER14" s="9">
        <v>1683.325</v>
      </c>
      <c r="ES14" s="9">
        <v>172.90100000000001</v>
      </c>
      <c r="ET14" s="9">
        <v>156.923</v>
      </c>
      <c r="EU14" s="9">
        <v>53.722000000000001</v>
      </c>
      <c r="EV14" s="9">
        <v>103.2</v>
      </c>
      <c r="EW14" s="9">
        <v>80.347999999999999</v>
      </c>
      <c r="EX14" s="9">
        <v>76.575000000000003</v>
      </c>
      <c r="EY14" s="9">
        <v>82.281999999999996</v>
      </c>
      <c r="EZ14" s="9">
        <v>71.945999999999998</v>
      </c>
      <c r="FA14" s="9">
        <v>39.561</v>
      </c>
      <c r="FB14" s="9">
        <v>73.388000000000005</v>
      </c>
      <c r="FC14" s="9">
        <v>43.973999999999997</v>
      </c>
      <c r="FD14" s="9">
        <v>101.47799999999999</v>
      </c>
      <c r="FE14" s="9">
        <v>55.445</v>
      </c>
      <c r="FF14" s="9">
        <v>15.978999999999999</v>
      </c>
      <c r="FG14" s="9">
        <v>1510.423</v>
      </c>
      <c r="FH14" s="9">
        <v>1335.915</v>
      </c>
      <c r="FI14" s="9">
        <v>1293.01</v>
      </c>
      <c r="FJ14" s="9">
        <v>14.977</v>
      </c>
      <c r="FK14" s="9">
        <v>27.928000000000001</v>
      </c>
      <c r="FL14" s="9">
        <v>14.506</v>
      </c>
      <c r="FM14" s="9">
        <v>23.056000000000001</v>
      </c>
      <c r="FN14" s="9">
        <v>4.4020000000000001</v>
      </c>
      <c r="FO14" s="9">
        <v>932.79399999999998</v>
      </c>
      <c r="FP14" s="9">
        <v>74.692999999999998</v>
      </c>
      <c r="FQ14" s="9">
        <v>80.097999999999999</v>
      </c>
      <c r="FR14" s="9">
        <v>248.32900000000001</v>
      </c>
      <c r="FS14" s="9">
        <v>139.27600000000001</v>
      </c>
      <c r="FT14" s="9">
        <v>1196.6389999999999</v>
      </c>
      <c r="FU14" s="9">
        <v>174.50899999999999</v>
      </c>
      <c r="FV14" s="9">
        <v>147.054</v>
      </c>
      <c r="FW14" s="9">
        <v>1654.3030000000001</v>
      </c>
      <c r="FX14" s="9">
        <v>1414.508</v>
      </c>
      <c r="FY14" s="9">
        <v>1414.508</v>
      </c>
      <c r="FZ14" s="9">
        <v>106.938</v>
      </c>
      <c r="GA14" s="9">
        <v>1307.57</v>
      </c>
      <c r="GB14" s="9">
        <v>239.79499999999999</v>
      </c>
      <c r="GC14" s="9">
        <v>13336.174000000001</v>
      </c>
      <c r="GD14" s="9">
        <v>12457.397999999999</v>
      </c>
      <c r="GE14" s="9">
        <v>2399.5819999999999</v>
      </c>
      <c r="GF14" s="9">
        <v>1007.579</v>
      </c>
      <c r="GG14" s="9">
        <v>400.447</v>
      </c>
      <c r="GH14" s="9">
        <v>497.65300000000002</v>
      </c>
      <c r="GI14" s="9">
        <v>624.851</v>
      </c>
      <c r="GJ14" s="9">
        <v>273.54700000000003</v>
      </c>
      <c r="GK14" s="9">
        <v>608.51700000000005</v>
      </c>
      <c r="GL14" s="9">
        <v>148.345</v>
      </c>
      <c r="GM14" s="9">
        <v>119.66</v>
      </c>
      <c r="GN14" s="9">
        <v>288.59899999999999</v>
      </c>
      <c r="GO14" s="9">
        <v>318.30200000000002</v>
      </c>
      <c r="GP14" s="9">
        <v>293.74</v>
      </c>
      <c r="GQ14" s="9">
        <v>598.23900000000003</v>
      </c>
      <c r="GR14" s="9">
        <v>302.40199999999999</v>
      </c>
      <c r="GS14" s="9">
        <v>1392.0029999999999</v>
      </c>
      <c r="GT14" s="9">
        <v>10057.816000000001</v>
      </c>
      <c r="GU14" s="9">
        <v>8165.9260000000004</v>
      </c>
      <c r="GV14" s="9">
        <v>7760.1679999999997</v>
      </c>
      <c r="GW14" s="9">
        <v>208.53</v>
      </c>
      <c r="GX14" s="9">
        <v>191.81899999999999</v>
      </c>
      <c r="GY14" s="9">
        <v>206.13800000000001</v>
      </c>
      <c r="GZ14" s="9">
        <v>112.962</v>
      </c>
      <c r="HA14" s="9">
        <v>64.271000000000001</v>
      </c>
      <c r="HB14" s="9">
        <v>6385.4350000000004</v>
      </c>
      <c r="HC14" s="9">
        <v>449.64</v>
      </c>
      <c r="HD14" s="9">
        <v>385.03899999999999</v>
      </c>
      <c r="HE14" s="9">
        <v>945.81200000000001</v>
      </c>
      <c r="HF14" s="9">
        <v>1243.645</v>
      </c>
      <c r="HG14" s="9">
        <v>6922.2809999999999</v>
      </c>
      <c r="HH14" s="9">
        <v>1891.89</v>
      </c>
      <c r="HI14" s="9">
        <v>878.77599999999995</v>
      </c>
    </row>
    <row r="15" spans="1:217">
      <c r="A15" s="10">
        <v>43497</v>
      </c>
      <c r="B15" s="9">
        <v>709.98299999999995</v>
      </c>
      <c r="C15" s="9">
        <v>5.8620000000000001</v>
      </c>
      <c r="D15" s="9">
        <v>22.341000000000001</v>
      </c>
      <c r="E15" s="9">
        <v>7.2880000000000003</v>
      </c>
      <c r="F15" s="9">
        <v>13.46</v>
      </c>
      <c r="G15" s="9">
        <v>3.68</v>
      </c>
      <c r="H15" s="9">
        <v>558.31700000000001</v>
      </c>
      <c r="I15" s="9">
        <v>32.76</v>
      </c>
      <c r="J15" s="9">
        <v>30.001000000000001</v>
      </c>
      <c r="K15" s="9">
        <v>117.108</v>
      </c>
      <c r="L15" s="9">
        <v>70.576999999999998</v>
      </c>
      <c r="M15" s="9">
        <v>667.61</v>
      </c>
      <c r="N15" s="9">
        <v>157.655</v>
      </c>
      <c r="O15" s="9">
        <v>90.831000000000003</v>
      </c>
      <c r="P15" s="9">
        <v>3915.5880000000002</v>
      </c>
      <c r="Q15" s="9">
        <v>3741.69</v>
      </c>
      <c r="R15" s="9">
        <v>309.35000000000002</v>
      </c>
      <c r="S15" s="9">
        <v>280.69299999999998</v>
      </c>
      <c r="T15" s="9">
        <v>135.42500000000001</v>
      </c>
      <c r="U15" s="9">
        <v>144.97999999999999</v>
      </c>
      <c r="V15" s="9">
        <v>216.11199999999999</v>
      </c>
      <c r="W15" s="9">
        <v>64.581000000000003</v>
      </c>
      <c r="X15" s="9">
        <v>230.62799999999999</v>
      </c>
      <c r="Y15" s="9">
        <v>49.247999999999998</v>
      </c>
      <c r="Z15" s="9">
        <v>109.518</v>
      </c>
      <c r="AA15" s="9">
        <v>75.447999999999993</v>
      </c>
      <c r="AB15" s="9">
        <v>95.725999999999999</v>
      </c>
      <c r="AC15" s="9">
        <v>213.256</v>
      </c>
      <c r="AD15" s="9">
        <v>67.436999999999998</v>
      </c>
      <c r="AE15" s="9">
        <v>28.657</v>
      </c>
      <c r="AF15" s="9">
        <v>3432.34</v>
      </c>
      <c r="AG15" s="9">
        <v>2708.4349999999999</v>
      </c>
      <c r="AH15" s="9">
        <v>2547.6979999999999</v>
      </c>
      <c r="AI15" s="9">
        <v>96.742000000000004</v>
      </c>
      <c r="AJ15" s="9">
        <v>63.994999999999997</v>
      </c>
      <c r="AK15" s="9">
        <v>123.85899999999999</v>
      </c>
      <c r="AL15" s="9">
        <v>5.8570000000000002</v>
      </c>
      <c r="AM15" s="9">
        <v>31.021000000000001</v>
      </c>
      <c r="AN15" s="9">
        <v>2169.7170000000001</v>
      </c>
      <c r="AO15" s="9">
        <v>144.12700000000001</v>
      </c>
      <c r="AP15" s="9">
        <v>131.363</v>
      </c>
      <c r="AQ15" s="9">
        <v>263.22800000000001</v>
      </c>
      <c r="AR15" s="9">
        <v>563.29700000000003</v>
      </c>
      <c r="AS15" s="9">
        <v>2145.1379999999999</v>
      </c>
      <c r="AT15" s="9">
        <v>723.90499999999997</v>
      </c>
      <c r="AU15" s="9">
        <v>173.898</v>
      </c>
      <c r="AV15" s="9">
        <v>1508.498</v>
      </c>
      <c r="AW15" s="9">
        <v>1442.94</v>
      </c>
      <c r="AX15" s="9">
        <v>118.889</v>
      </c>
      <c r="AY15" s="9">
        <v>112.066</v>
      </c>
      <c r="AZ15" s="9">
        <v>55.040999999999997</v>
      </c>
      <c r="BA15" s="9">
        <v>57.024999999999999</v>
      </c>
      <c r="BB15" s="9">
        <v>66.733999999999995</v>
      </c>
      <c r="BC15" s="9">
        <v>45.331000000000003</v>
      </c>
      <c r="BD15" s="9">
        <v>56.454000000000001</v>
      </c>
      <c r="BE15" s="9">
        <v>21.393000000000001</v>
      </c>
      <c r="BF15" s="9">
        <v>33.529000000000003</v>
      </c>
      <c r="BG15" s="9">
        <v>37.381</v>
      </c>
      <c r="BH15" s="9">
        <v>29.515000000000001</v>
      </c>
      <c r="BI15" s="9">
        <v>45.17</v>
      </c>
      <c r="BJ15" s="9">
        <v>78.986000000000004</v>
      </c>
      <c r="BK15" s="9">
        <v>33.08</v>
      </c>
      <c r="BL15" s="9">
        <v>6.8230000000000004</v>
      </c>
      <c r="BM15" s="9">
        <v>1324.0509999999999</v>
      </c>
      <c r="BN15" s="9">
        <v>1023.997</v>
      </c>
      <c r="BO15" s="9">
        <v>963.73500000000001</v>
      </c>
      <c r="BP15" s="9">
        <v>29.119</v>
      </c>
      <c r="BQ15" s="9">
        <v>31.141999999999999</v>
      </c>
      <c r="BR15" s="9">
        <v>24.66</v>
      </c>
      <c r="BS15" s="9">
        <v>18.529</v>
      </c>
      <c r="BT15" s="9">
        <v>17.073</v>
      </c>
      <c r="BU15" s="9">
        <v>840.73400000000004</v>
      </c>
      <c r="BV15" s="9">
        <v>40.546999999999997</v>
      </c>
      <c r="BW15" s="9">
        <v>46.154000000000003</v>
      </c>
      <c r="BX15" s="9">
        <v>96.561000000000007</v>
      </c>
      <c r="BY15" s="9">
        <v>202.417</v>
      </c>
      <c r="BZ15" s="9">
        <v>821.58</v>
      </c>
      <c r="CA15" s="9">
        <v>300.05399999999997</v>
      </c>
      <c r="CB15" s="9">
        <v>65.558000000000007</v>
      </c>
      <c r="CC15" s="9">
        <v>1892.0740000000001</v>
      </c>
      <c r="CD15" s="9">
        <v>1799.6120000000001</v>
      </c>
      <c r="CE15" s="9">
        <v>170.38399999999999</v>
      </c>
      <c r="CF15" s="9">
        <v>154.90700000000001</v>
      </c>
      <c r="CG15" s="9">
        <v>75.024000000000001</v>
      </c>
      <c r="CH15" s="9">
        <v>79.882000000000005</v>
      </c>
      <c r="CI15" s="9">
        <v>112.133</v>
      </c>
      <c r="CJ15" s="9">
        <v>42.773000000000003</v>
      </c>
      <c r="CK15" s="9">
        <v>98.274000000000001</v>
      </c>
      <c r="CL15" s="9">
        <v>13.071</v>
      </c>
      <c r="CM15" s="9">
        <v>43.561999999999998</v>
      </c>
      <c r="CN15" s="9">
        <v>53.304000000000002</v>
      </c>
      <c r="CO15" s="9">
        <v>57.084000000000003</v>
      </c>
      <c r="CP15" s="9">
        <v>44.518000000000001</v>
      </c>
      <c r="CQ15" s="9">
        <v>98.253</v>
      </c>
      <c r="CR15" s="9">
        <v>56.654000000000003</v>
      </c>
      <c r="CS15" s="9">
        <v>15.478</v>
      </c>
      <c r="CT15" s="9">
        <v>1629.2280000000001</v>
      </c>
      <c r="CU15" s="9">
        <v>1147.2239999999999</v>
      </c>
      <c r="CV15" s="9">
        <v>1117.865</v>
      </c>
      <c r="CW15" s="9">
        <v>14.031000000000001</v>
      </c>
      <c r="CX15" s="9">
        <v>15.327999999999999</v>
      </c>
      <c r="CY15" s="9">
        <v>8.077</v>
      </c>
      <c r="CZ15" s="9">
        <v>11.132</v>
      </c>
      <c r="DA15" s="9">
        <v>10.15</v>
      </c>
      <c r="DB15" s="9">
        <v>937.197</v>
      </c>
      <c r="DC15" s="9">
        <v>38.034999999999997</v>
      </c>
      <c r="DD15" s="9">
        <v>40.6</v>
      </c>
      <c r="DE15" s="9">
        <v>131.392</v>
      </c>
      <c r="DF15" s="9">
        <v>153.15600000000001</v>
      </c>
      <c r="DG15" s="9">
        <v>994.06799999999998</v>
      </c>
      <c r="DH15" s="9">
        <v>482.00400000000002</v>
      </c>
      <c r="DI15" s="9">
        <v>92.462000000000003</v>
      </c>
      <c r="DJ15" s="9">
        <v>2816.0210000000002</v>
      </c>
      <c r="DK15" s="9">
        <v>2640.74</v>
      </c>
      <c r="DL15" s="9">
        <v>275.80500000000001</v>
      </c>
      <c r="DM15" s="9">
        <v>250.857</v>
      </c>
      <c r="DN15" s="9">
        <v>105.26300000000001</v>
      </c>
      <c r="DO15" s="9">
        <v>145.59399999999999</v>
      </c>
      <c r="DP15" s="9">
        <v>161.44399999999999</v>
      </c>
      <c r="DQ15" s="9">
        <v>89.412999999999997</v>
      </c>
      <c r="DR15" s="9">
        <v>155.94399999999999</v>
      </c>
      <c r="DS15" s="9">
        <v>57.85</v>
      </c>
      <c r="DT15" s="9">
        <v>32.883000000000003</v>
      </c>
      <c r="DU15" s="9">
        <v>67.894999999999996</v>
      </c>
      <c r="DV15" s="9">
        <v>99.331000000000003</v>
      </c>
      <c r="DW15" s="9">
        <v>83.631</v>
      </c>
      <c r="DX15" s="9">
        <v>162.33099999999999</v>
      </c>
      <c r="DY15" s="9">
        <v>88.527000000000001</v>
      </c>
      <c r="DZ15" s="9">
        <v>24.948</v>
      </c>
      <c r="EA15" s="9">
        <v>2364.9349999999999</v>
      </c>
      <c r="EB15" s="9">
        <v>2098.078</v>
      </c>
      <c r="EC15" s="9">
        <v>1987.0730000000001</v>
      </c>
      <c r="ED15" s="9">
        <v>61.106999999999999</v>
      </c>
      <c r="EE15" s="9">
        <v>49.898000000000003</v>
      </c>
      <c r="EF15" s="9">
        <v>52.225000000000001</v>
      </c>
      <c r="EG15" s="9">
        <v>46.540999999999997</v>
      </c>
      <c r="EH15" s="9">
        <v>12.034000000000001</v>
      </c>
      <c r="EI15" s="9">
        <v>1606.7280000000001</v>
      </c>
      <c r="EJ15" s="9">
        <v>112.55200000000001</v>
      </c>
      <c r="EK15" s="9">
        <v>105.381</v>
      </c>
      <c r="EL15" s="9">
        <v>273.41699999999997</v>
      </c>
      <c r="EM15" s="9">
        <v>274.61900000000003</v>
      </c>
      <c r="EN15" s="9">
        <v>1823.46</v>
      </c>
      <c r="EO15" s="9">
        <v>266.85700000000003</v>
      </c>
      <c r="EP15" s="9">
        <v>175.28100000000001</v>
      </c>
      <c r="EQ15" s="9">
        <v>1821.9559999999999</v>
      </c>
      <c r="ER15" s="9">
        <v>1676.3219999999999</v>
      </c>
      <c r="ES15" s="9">
        <v>175.06700000000001</v>
      </c>
      <c r="ET15" s="9">
        <v>161.554</v>
      </c>
      <c r="EU15" s="9">
        <v>55.308999999999997</v>
      </c>
      <c r="EV15" s="9">
        <v>106.245</v>
      </c>
      <c r="EW15" s="9">
        <v>81.596000000000004</v>
      </c>
      <c r="EX15" s="9">
        <v>79.957999999999998</v>
      </c>
      <c r="EY15" s="9">
        <v>85.534000000000006</v>
      </c>
      <c r="EZ15" s="9">
        <v>73.119</v>
      </c>
      <c r="FA15" s="9">
        <v>32.145000000000003</v>
      </c>
      <c r="FB15" s="9">
        <v>82.941000000000003</v>
      </c>
      <c r="FC15" s="9">
        <v>46.469000000000001</v>
      </c>
      <c r="FD15" s="9">
        <v>94.891999999999996</v>
      </c>
      <c r="FE15" s="9">
        <v>66.662000000000006</v>
      </c>
      <c r="FF15" s="9">
        <v>13.512</v>
      </c>
      <c r="FG15" s="9">
        <v>1501.2550000000001</v>
      </c>
      <c r="FH15" s="9">
        <v>1321.8109999999999</v>
      </c>
      <c r="FI15" s="9">
        <v>1269.4490000000001</v>
      </c>
      <c r="FJ15" s="9">
        <v>16.187999999999999</v>
      </c>
      <c r="FK15" s="9">
        <v>36.174999999999997</v>
      </c>
      <c r="FL15" s="9">
        <v>20.282</v>
      </c>
      <c r="FM15" s="9">
        <v>26.789000000000001</v>
      </c>
      <c r="FN15" s="9">
        <v>3.383</v>
      </c>
      <c r="FO15" s="9">
        <v>933.75599999999997</v>
      </c>
      <c r="FP15" s="9">
        <v>73.191000000000003</v>
      </c>
      <c r="FQ15" s="9">
        <v>71.89</v>
      </c>
      <c r="FR15" s="9">
        <v>242.97499999999999</v>
      </c>
      <c r="FS15" s="9">
        <v>138.01</v>
      </c>
      <c r="FT15" s="9">
        <v>1183.8009999999999</v>
      </c>
      <c r="FU15" s="9">
        <v>179.44399999999999</v>
      </c>
      <c r="FV15" s="9">
        <v>145.63499999999999</v>
      </c>
      <c r="FW15" s="9">
        <v>1587.1569999999999</v>
      </c>
      <c r="FX15" s="9">
        <v>1357.942</v>
      </c>
      <c r="FY15" s="9">
        <v>1357.942</v>
      </c>
      <c r="FZ15" s="9">
        <v>102.85299999999999</v>
      </c>
      <c r="GA15" s="9">
        <v>1255.0899999999999</v>
      </c>
      <c r="GB15" s="9">
        <v>229.214</v>
      </c>
      <c r="GC15" s="9">
        <v>13633.15</v>
      </c>
      <c r="GD15" s="9">
        <v>12729.348</v>
      </c>
      <c r="GE15" s="9">
        <v>2423.3029999999999</v>
      </c>
      <c r="GF15" s="9">
        <v>1075.9880000000001</v>
      </c>
      <c r="GG15" s="9">
        <v>430.702</v>
      </c>
      <c r="GH15" s="9">
        <v>541.58500000000004</v>
      </c>
      <c r="GI15" s="9">
        <v>646.39200000000005</v>
      </c>
      <c r="GJ15" s="9">
        <v>325.84699999999998</v>
      </c>
      <c r="GK15" s="9">
        <v>626.83299999999997</v>
      </c>
      <c r="GL15" s="9">
        <v>165.43299999999999</v>
      </c>
      <c r="GM15" s="9">
        <v>159.22200000000001</v>
      </c>
      <c r="GN15" s="9">
        <v>303.94099999999997</v>
      </c>
      <c r="GO15" s="9">
        <v>350.40300000000002</v>
      </c>
      <c r="GP15" s="9">
        <v>318.791</v>
      </c>
      <c r="GQ15" s="9">
        <v>656.00400000000002</v>
      </c>
      <c r="GR15" s="9">
        <v>317.13099999999997</v>
      </c>
      <c r="GS15" s="9">
        <v>1347.3150000000001</v>
      </c>
      <c r="GT15" s="9">
        <v>10306.044</v>
      </c>
      <c r="GU15" s="9">
        <v>8346.5220000000008</v>
      </c>
      <c r="GV15" s="9">
        <v>7924.5349999999999</v>
      </c>
      <c r="GW15" s="9">
        <v>218.93</v>
      </c>
      <c r="GX15" s="9">
        <v>201.58500000000001</v>
      </c>
      <c r="GY15" s="9">
        <v>230.94499999999999</v>
      </c>
      <c r="GZ15" s="9">
        <v>108.848</v>
      </c>
      <c r="HA15" s="9">
        <v>73.66</v>
      </c>
      <c r="HB15" s="9">
        <v>6523.3950000000004</v>
      </c>
      <c r="HC15" s="9">
        <v>412.714</v>
      </c>
      <c r="HD15" s="9">
        <v>396.34199999999998</v>
      </c>
      <c r="HE15" s="9">
        <v>1014.071</v>
      </c>
      <c r="HF15" s="9">
        <v>1339.7560000000001</v>
      </c>
      <c r="HG15" s="9">
        <v>7006.7659999999996</v>
      </c>
      <c r="HH15" s="9">
        <v>1959.5229999999999</v>
      </c>
      <c r="HI15" s="9">
        <v>903.803</v>
      </c>
    </row>
    <row r="16" spans="1:217">
      <c r="A16" s="10">
        <v>43862</v>
      </c>
      <c r="B16" s="9">
        <v>790.09799999999996</v>
      </c>
      <c r="C16" s="9">
        <v>6.7629999999999999</v>
      </c>
      <c r="D16" s="9">
        <v>26.51</v>
      </c>
      <c r="E16" s="9">
        <v>8.4719999999999995</v>
      </c>
      <c r="F16" s="9">
        <v>19.081</v>
      </c>
      <c r="G16" s="9">
        <v>2.9350000000000001</v>
      </c>
      <c r="H16" s="9">
        <v>572.50699999999995</v>
      </c>
      <c r="I16" s="9">
        <v>31.599</v>
      </c>
      <c r="J16" s="9">
        <v>45.991999999999997</v>
      </c>
      <c r="K16" s="9">
        <v>173.58600000000001</v>
      </c>
      <c r="L16" s="9">
        <v>75.858000000000004</v>
      </c>
      <c r="M16" s="9">
        <v>747.82500000000005</v>
      </c>
      <c r="N16" s="9">
        <v>144.29</v>
      </c>
      <c r="O16" s="9">
        <v>89.587000000000003</v>
      </c>
      <c r="P16" s="9">
        <v>4030.991</v>
      </c>
      <c r="Q16" s="9">
        <v>3854.82</v>
      </c>
      <c r="R16" s="9">
        <v>329.14100000000002</v>
      </c>
      <c r="S16" s="9">
        <v>303.43099999999998</v>
      </c>
      <c r="T16" s="9">
        <v>151.672</v>
      </c>
      <c r="U16" s="9">
        <v>151.76</v>
      </c>
      <c r="V16" s="9">
        <v>225.887</v>
      </c>
      <c r="W16" s="9">
        <v>77.545000000000002</v>
      </c>
      <c r="X16" s="9">
        <v>247.232</v>
      </c>
      <c r="Y16" s="9">
        <v>56.198999999999998</v>
      </c>
      <c r="Z16" s="9">
        <v>132.26</v>
      </c>
      <c r="AA16" s="9">
        <v>72.111999999999995</v>
      </c>
      <c r="AB16" s="9">
        <v>99.058999999999997</v>
      </c>
      <c r="AC16" s="9">
        <v>232.434</v>
      </c>
      <c r="AD16" s="9">
        <v>70.998000000000005</v>
      </c>
      <c r="AE16" s="9">
        <v>25.71</v>
      </c>
      <c r="AF16" s="9">
        <v>3525.6779999999999</v>
      </c>
      <c r="AG16" s="9">
        <v>2804.7849999999999</v>
      </c>
      <c r="AH16" s="9">
        <v>2653.933</v>
      </c>
      <c r="AI16" s="9">
        <v>93.302000000000007</v>
      </c>
      <c r="AJ16" s="9">
        <v>57.281999999999996</v>
      </c>
      <c r="AK16" s="9">
        <v>112.24</v>
      </c>
      <c r="AL16" s="9">
        <v>2.9540000000000002</v>
      </c>
      <c r="AM16" s="9">
        <v>35.389000000000003</v>
      </c>
      <c r="AN16" s="9">
        <v>2188.8960000000002</v>
      </c>
      <c r="AO16" s="9">
        <v>186.57599999999999</v>
      </c>
      <c r="AP16" s="9">
        <v>129.417</v>
      </c>
      <c r="AQ16" s="9">
        <v>299.89600000000002</v>
      </c>
      <c r="AR16" s="9">
        <v>566.09199999999998</v>
      </c>
      <c r="AS16" s="9">
        <v>2238.692</v>
      </c>
      <c r="AT16" s="9">
        <v>720.89300000000003</v>
      </c>
      <c r="AU16" s="9">
        <v>176.17099999999999</v>
      </c>
      <c r="AV16" s="9">
        <v>1541.8219999999999</v>
      </c>
      <c r="AW16" s="9">
        <v>1467.086</v>
      </c>
      <c r="AX16" s="9">
        <v>118.69799999999999</v>
      </c>
      <c r="AY16" s="9">
        <v>110.247</v>
      </c>
      <c r="AZ16" s="9">
        <v>54.417999999999999</v>
      </c>
      <c r="BA16" s="9">
        <v>55.255000000000003</v>
      </c>
      <c r="BB16" s="9">
        <v>67.406000000000006</v>
      </c>
      <c r="BC16" s="9">
        <v>42.841000000000001</v>
      </c>
      <c r="BD16" s="9">
        <v>51.780999999999999</v>
      </c>
      <c r="BE16" s="9">
        <v>21.292999999999999</v>
      </c>
      <c r="BF16" s="9">
        <v>37.173000000000002</v>
      </c>
      <c r="BG16" s="9">
        <v>35.835999999999999</v>
      </c>
      <c r="BH16" s="9">
        <v>31.917999999999999</v>
      </c>
      <c r="BI16" s="9">
        <v>42.491999999999997</v>
      </c>
      <c r="BJ16" s="9">
        <v>76.082999999999998</v>
      </c>
      <c r="BK16" s="9">
        <v>34.164000000000001</v>
      </c>
      <c r="BL16" s="9">
        <v>8.452</v>
      </c>
      <c r="BM16" s="9">
        <v>1348.3869999999999</v>
      </c>
      <c r="BN16" s="9">
        <v>1020.093</v>
      </c>
      <c r="BO16" s="9">
        <v>959.82299999999998</v>
      </c>
      <c r="BP16" s="9">
        <v>26.44</v>
      </c>
      <c r="BQ16" s="9">
        <v>33.83</v>
      </c>
      <c r="BR16" s="9">
        <v>23.530999999999999</v>
      </c>
      <c r="BS16" s="9">
        <v>19.599</v>
      </c>
      <c r="BT16" s="9">
        <v>16.614000000000001</v>
      </c>
      <c r="BU16" s="9">
        <v>832.57600000000002</v>
      </c>
      <c r="BV16" s="9">
        <v>39.112000000000002</v>
      </c>
      <c r="BW16" s="9">
        <v>40.183999999999997</v>
      </c>
      <c r="BX16" s="9">
        <v>108.22</v>
      </c>
      <c r="BY16" s="9">
        <v>180.517</v>
      </c>
      <c r="BZ16" s="9">
        <v>839.57600000000002</v>
      </c>
      <c r="CA16" s="9">
        <v>328.29399999999998</v>
      </c>
      <c r="CB16" s="9">
        <v>74.736000000000004</v>
      </c>
      <c r="CC16" s="9">
        <v>1858.0250000000001</v>
      </c>
      <c r="CD16" s="9">
        <v>1767.001</v>
      </c>
      <c r="CE16" s="9">
        <v>154.75899999999999</v>
      </c>
      <c r="CF16" s="9">
        <v>142.28100000000001</v>
      </c>
      <c r="CG16" s="9">
        <v>85.418999999999997</v>
      </c>
      <c r="CH16" s="9">
        <v>56.862000000000002</v>
      </c>
      <c r="CI16" s="9">
        <v>105.55800000000001</v>
      </c>
      <c r="CJ16" s="9">
        <v>36.722999999999999</v>
      </c>
      <c r="CK16" s="9">
        <v>90.308000000000007</v>
      </c>
      <c r="CL16" s="9">
        <v>19.131</v>
      </c>
      <c r="CM16" s="9">
        <v>32.841000000000001</v>
      </c>
      <c r="CN16" s="9">
        <v>53.124000000000002</v>
      </c>
      <c r="CO16" s="9">
        <v>42.151000000000003</v>
      </c>
      <c r="CP16" s="9">
        <v>47.005000000000003</v>
      </c>
      <c r="CQ16" s="9">
        <v>93.054000000000002</v>
      </c>
      <c r="CR16" s="9">
        <v>49.226999999999997</v>
      </c>
      <c r="CS16" s="9">
        <v>12.478</v>
      </c>
      <c r="CT16" s="9">
        <v>1612.2429999999999</v>
      </c>
      <c r="CU16" s="9">
        <v>1130.777</v>
      </c>
      <c r="CV16" s="9">
        <v>1090.4349999999999</v>
      </c>
      <c r="CW16" s="9">
        <v>19.736000000000001</v>
      </c>
      <c r="CX16" s="9">
        <v>20.606000000000002</v>
      </c>
      <c r="CY16" s="9">
        <v>11.964</v>
      </c>
      <c r="CZ16" s="9">
        <v>15.923</v>
      </c>
      <c r="DA16" s="9">
        <v>12.455</v>
      </c>
      <c r="DB16" s="9">
        <v>878.55899999999997</v>
      </c>
      <c r="DC16" s="9">
        <v>48.366999999999997</v>
      </c>
      <c r="DD16" s="9">
        <v>50.042999999999999</v>
      </c>
      <c r="DE16" s="9">
        <v>153.80699999999999</v>
      </c>
      <c r="DF16" s="9">
        <v>125.744</v>
      </c>
      <c r="DG16" s="9">
        <v>1005.033</v>
      </c>
      <c r="DH16" s="9">
        <v>481.46600000000001</v>
      </c>
      <c r="DI16" s="9">
        <v>91.022999999999996</v>
      </c>
      <c r="DJ16" s="9">
        <v>2926.3359999999998</v>
      </c>
      <c r="DK16" s="9">
        <v>2738.7860000000001</v>
      </c>
      <c r="DL16" s="9">
        <v>263.33999999999997</v>
      </c>
      <c r="DM16" s="9">
        <v>238.86799999999999</v>
      </c>
      <c r="DN16" s="9">
        <v>102.78400000000001</v>
      </c>
      <c r="DO16" s="9">
        <v>136.084</v>
      </c>
      <c r="DP16" s="9">
        <v>150.36199999999999</v>
      </c>
      <c r="DQ16" s="9">
        <v>88.506</v>
      </c>
      <c r="DR16" s="9">
        <v>155.53399999999999</v>
      </c>
      <c r="DS16" s="9">
        <v>50.171999999999997</v>
      </c>
      <c r="DT16" s="9">
        <v>30.506</v>
      </c>
      <c r="DU16" s="9">
        <v>72.524000000000001</v>
      </c>
      <c r="DV16" s="9">
        <v>87.685000000000002</v>
      </c>
      <c r="DW16" s="9">
        <v>78.66</v>
      </c>
      <c r="DX16" s="9">
        <v>150.39699999999999</v>
      </c>
      <c r="DY16" s="9">
        <v>88.471000000000004</v>
      </c>
      <c r="DZ16" s="9">
        <v>24.472000000000001</v>
      </c>
      <c r="EA16" s="9">
        <v>2475.4459999999999</v>
      </c>
      <c r="EB16" s="9">
        <v>2208.9549999999999</v>
      </c>
      <c r="EC16" s="9">
        <v>2094.971</v>
      </c>
      <c r="ED16" s="9">
        <v>45.561999999999998</v>
      </c>
      <c r="EE16" s="9">
        <v>68.218999999999994</v>
      </c>
      <c r="EF16" s="9">
        <v>47.216999999999999</v>
      </c>
      <c r="EG16" s="9">
        <v>52.024000000000001</v>
      </c>
      <c r="EH16" s="9">
        <v>14.539</v>
      </c>
      <c r="EI16" s="9">
        <v>1645.3420000000001</v>
      </c>
      <c r="EJ16" s="9">
        <v>126.133</v>
      </c>
      <c r="EK16" s="9">
        <v>116.34699999999999</v>
      </c>
      <c r="EL16" s="9">
        <v>321.13299999999998</v>
      </c>
      <c r="EM16" s="9">
        <v>285.38</v>
      </c>
      <c r="EN16" s="9">
        <v>1923.5740000000001</v>
      </c>
      <c r="EO16" s="9">
        <v>266.49099999999999</v>
      </c>
      <c r="EP16" s="9">
        <v>187.55</v>
      </c>
      <c r="EQ16" s="9">
        <v>1868.9179999999999</v>
      </c>
      <c r="ER16" s="9">
        <v>1723.7529999999999</v>
      </c>
      <c r="ES16" s="9">
        <v>169.62299999999999</v>
      </c>
      <c r="ET16" s="9">
        <v>152.447</v>
      </c>
      <c r="EU16" s="9">
        <v>58.527000000000001</v>
      </c>
      <c r="EV16" s="9">
        <v>93.92</v>
      </c>
      <c r="EW16" s="9">
        <v>81.778999999999996</v>
      </c>
      <c r="EX16" s="9">
        <v>70.668000000000006</v>
      </c>
      <c r="EY16" s="9">
        <v>86.3</v>
      </c>
      <c r="EZ16" s="9">
        <v>66.147000000000006</v>
      </c>
      <c r="FA16" s="9">
        <v>32.582000000000001</v>
      </c>
      <c r="FB16" s="9">
        <v>75.394000000000005</v>
      </c>
      <c r="FC16" s="9">
        <v>44.472000000000001</v>
      </c>
      <c r="FD16" s="9">
        <v>99.248000000000005</v>
      </c>
      <c r="FE16" s="9">
        <v>53.198999999999998</v>
      </c>
      <c r="FF16" s="9">
        <v>17.175999999999998</v>
      </c>
      <c r="FG16" s="9">
        <v>1554.13</v>
      </c>
      <c r="FH16" s="9">
        <v>1385.2719999999999</v>
      </c>
      <c r="FI16" s="9">
        <v>1333.6110000000001</v>
      </c>
      <c r="FJ16" s="9">
        <v>15.826000000000001</v>
      </c>
      <c r="FK16" s="9">
        <v>35.521999999999998</v>
      </c>
      <c r="FL16" s="9">
        <v>16.207000000000001</v>
      </c>
      <c r="FM16" s="9">
        <v>31.529</v>
      </c>
      <c r="FN16" s="9">
        <v>3.613</v>
      </c>
      <c r="FO16" s="9">
        <v>924.45500000000004</v>
      </c>
      <c r="FP16" s="9">
        <v>64.649000000000001</v>
      </c>
      <c r="FQ16" s="9">
        <v>87.287000000000006</v>
      </c>
      <c r="FR16" s="9">
        <v>308.88099999999997</v>
      </c>
      <c r="FS16" s="9">
        <v>142.833</v>
      </c>
      <c r="FT16" s="9">
        <v>1242.4390000000001</v>
      </c>
      <c r="FU16" s="9">
        <v>168.858</v>
      </c>
      <c r="FV16" s="9">
        <v>145.16499999999999</v>
      </c>
      <c r="FW16" s="9">
        <v>1580.0260000000001</v>
      </c>
      <c r="FX16" s="9">
        <v>1346.7449999999999</v>
      </c>
      <c r="FY16" s="9">
        <v>1346.7449999999999</v>
      </c>
      <c r="FZ16" s="9">
        <v>94.748000000000005</v>
      </c>
      <c r="GA16" s="9">
        <v>1251.9970000000001</v>
      </c>
      <c r="GB16" s="9">
        <v>233.28200000000001</v>
      </c>
      <c r="GC16" s="9">
        <v>13898.725</v>
      </c>
      <c r="GD16" s="9">
        <v>12979.869000000001</v>
      </c>
      <c r="GE16" s="9">
        <v>2398.3490000000002</v>
      </c>
      <c r="GF16" s="9">
        <v>1056.539</v>
      </c>
      <c r="GG16" s="9">
        <v>462.863</v>
      </c>
      <c r="GH16" s="9">
        <v>498.35500000000002</v>
      </c>
      <c r="GI16" s="9">
        <v>637.22400000000005</v>
      </c>
      <c r="GJ16" s="9">
        <v>323.63</v>
      </c>
      <c r="GK16" s="9">
        <v>631.15599999999995</v>
      </c>
      <c r="GL16" s="9">
        <v>156.74299999999999</v>
      </c>
      <c r="GM16" s="9">
        <v>156.72</v>
      </c>
      <c r="GN16" s="9">
        <v>331.42399999999998</v>
      </c>
      <c r="GO16" s="9">
        <v>313.18099999999998</v>
      </c>
      <c r="GP16" s="9">
        <v>317.18700000000001</v>
      </c>
      <c r="GQ16" s="9">
        <v>661.05899999999997</v>
      </c>
      <c r="GR16" s="9">
        <v>300.73200000000003</v>
      </c>
      <c r="GS16" s="9">
        <v>1341.81</v>
      </c>
      <c r="GT16" s="9">
        <v>10581.52</v>
      </c>
      <c r="GU16" s="9">
        <v>8611.6080000000002</v>
      </c>
      <c r="GV16" s="9">
        <v>8181.2</v>
      </c>
      <c r="GW16" s="9">
        <v>206.75</v>
      </c>
      <c r="GX16" s="9">
        <v>220.374</v>
      </c>
      <c r="GY16" s="9">
        <v>213.05099999999999</v>
      </c>
      <c r="GZ16" s="9">
        <v>122.712</v>
      </c>
      <c r="HA16" s="9">
        <v>82.611000000000004</v>
      </c>
      <c r="HB16" s="9">
        <v>6513.1949999999997</v>
      </c>
      <c r="HC16" s="9">
        <v>467.80200000000002</v>
      </c>
      <c r="HD16" s="9">
        <v>427.75799999999998</v>
      </c>
      <c r="HE16" s="9">
        <v>1202.8530000000001</v>
      </c>
      <c r="HF16" s="9">
        <v>1312.8620000000001</v>
      </c>
      <c r="HG16" s="9">
        <v>7298.7460000000001</v>
      </c>
      <c r="HH16" s="9">
        <v>1969.912</v>
      </c>
      <c r="HI16" s="9">
        <v>918.85599999999999</v>
      </c>
    </row>
    <row r="17" spans="1:217">
      <c r="A17" s="10">
        <v>44228</v>
      </c>
      <c r="B17" s="9">
        <v>686.221</v>
      </c>
      <c r="C17" s="9">
        <v>8.3569999999999993</v>
      </c>
      <c r="D17" s="9">
        <v>16.312000000000001</v>
      </c>
      <c r="E17" s="9">
        <v>10.685</v>
      </c>
      <c r="F17" s="9">
        <v>8.3610000000000007</v>
      </c>
      <c r="G17" s="9">
        <v>3.1320000000000001</v>
      </c>
      <c r="H17" s="9">
        <v>481.62400000000002</v>
      </c>
      <c r="I17" s="9">
        <v>47.274000000000001</v>
      </c>
      <c r="J17" s="9">
        <v>44.39</v>
      </c>
      <c r="K17" s="9">
        <v>137.601</v>
      </c>
      <c r="L17" s="9">
        <v>65.475999999999999</v>
      </c>
      <c r="M17" s="9">
        <v>645.41399999999999</v>
      </c>
      <c r="N17" s="9">
        <v>162.601</v>
      </c>
      <c r="O17" s="9">
        <v>82.503</v>
      </c>
      <c r="P17" s="9">
        <v>4306.277</v>
      </c>
      <c r="Q17" s="9">
        <v>4122.0309999999999</v>
      </c>
      <c r="R17" s="9">
        <v>279.94200000000001</v>
      </c>
      <c r="S17" s="9">
        <v>247.45400000000001</v>
      </c>
      <c r="T17" s="9">
        <v>113.16</v>
      </c>
      <c r="U17" s="9">
        <v>134.29499999999999</v>
      </c>
      <c r="V17" s="9">
        <v>186.316</v>
      </c>
      <c r="W17" s="9">
        <v>61.137999999999998</v>
      </c>
      <c r="X17" s="9">
        <v>205.21899999999999</v>
      </c>
      <c r="Y17" s="9">
        <v>42.235999999999997</v>
      </c>
      <c r="Z17" s="9">
        <v>98.468000000000004</v>
      </c>
      <c r="AA17" s="9">
        <v>76.286000000000001</v>
      </c>
      <c r="AB17" s="9">
        <v>72.700999999999993</v>
      </c>
      <c r="AC17" s="9">
        <v>179.28399999999999</v>
      </c>
      <c r="AD17" s="9">
        <v>68.171000000000006</v>
      </c>
      <c r="AE17" s="9">
        <v>32.487000000000002</v>
      </c>
      <c r="AF17" s="9">
        <v>3842.09</v>
      </c>
      <c r="AG17" s="9">
        <v>3067.9059999999999</v>
      </c>
      <c r="AH17" s="9">
        <v>2901.4189999999999</v>
      </c>
      <c r="AI17" s="9">
        <v>108.414</v>
      </c>
      <c r="AJ17" s="9">
        <v>56.335000000000001</v>
      </c>
      <c r="AK17" s="9">
        <v>127.79900000000001</v>
      </c>
      <c r="AL17" s="9">
        <v>9.4559999999999995</v>
      </c>
      <c r="AM17" s="9">
        <v>27.231000000000002</v>
      </c>
      <c r="AN17" s="9">
        <v>2312.585</v>
      </c>
      <c r="AO17" s="9">
        <v>219.08799999999999</v>
      </c>
      <c r="AP17" s="9">
        <v>184.67599999999999</v>
      </c>
      <c r="AQ17" s="9">
        <v>351.55599999999998</v>
      </c>
      <c r="AR17" s="9">
        <v>582.04499999999996</v>
      </c>
      <c r="AS17" s="9">
        <v>2485.8609999999999</v>
      </c>
      <c r="AT17" s="9">
        <v>774.18399999999997</v>
      </c>
      <c r="AU17" s="9">
        <v>184.245</v>
      </c>
      <c r="AV17" s="9">
        <v>1489.556</v>
      </c>
      <c r="AW17" s="9">
        <v>1430.479</v>
      </c>
      <c r="AX17" s="9">
        <v>117.521</v>
      </c>
      <c r="AY17" s="9">
        <v>105.32899999999999</v>
      </c>
      <c r="AZ17" s="9">
        <v>49.847000000000001</v>
      </c>
      <c r="BA17" s="9">
        <v>55.481999999999999</v>
      </c>
      <c r="BB17" s="9">
        <v>60.796999999999997</v>
      </c>
      <c r="BC17" s="9">
        <v>44.531999999999996</v>
      </c>
      <c r="BD17" s="9">
        <v>55.643000000000001</v>
      </c>
      <c r="BE17" s="9">
        <v>16.960999999999999</v>
      </c>
      <c r="BF17" s="9">
        <v>32.725000000000001</v>
      </c>
      <c r="BG17" s="9">
        <v>32.832999999999998</v>
      </c>
      <c r="BH17" s="9">
        <v>25.283000000000001</v>
      </c>
      <c r="BI17" s="9">
        <v>47.213000000000001</v>
      </c>
      <c r="BJ17" s="9">
        <v>71.956000000000003</v>
      </c>
      <c r="BK17" s="9">
        <v>33.372999999999998</v>
      </c>
      <c r="BL17" s="9">
        <v>12.192</v>
      </c>
      <c r="BM17" s="9">
        <v>1312.9580000000001</v>
      </c>
      <c r="BN17" s="9">
        <v>994.42100000000005</v>
      </c>
      <c r="BO17" s="9">
        <v>936.16700000000003</v>
      </c>
      <c r="BP17" s="9">
        <v>29.483000000000001</v>
      </c>
      <c r="BQ17" s="9">
        <v>28.547000000000001</v>
      </c>
      <c r="BR17" s="9">
        <v>27.951000000000001</v>
      </c>
      <c r="BS17" s="9">
        <v>18.736999999999998</v>
      </c>
      <c r="BT17" s="9">
        <v>11.266999999999999</v>
      </c>
      <c r="BU17" s="9">
        <v>749.23</v>
      </c>
      <c r="BV17" s="9">
        <v>80.456000000000003</v>
      </c>
      <c r="BW17" s="9">
        <v>53.177999999999997</v>
      </c>
      <c r="BX17" s="9">
        <v>111.557</v>
      </c>
      <c r="BY17" s="9">
        <v>179.239</v>
      </c>
      <c r="BZ17" s="9">
        <v>815.18200000000002</v>
      </c>
      <c r="CA17" s="9">
        <v>318.53699999999998</v>
      </c>
      <c r="CB17" s="9">
        <v>59.076999999999998</v>
      </c>
      <c r="CC17" s="9">
        <v>1833.105</v>
      </c>
      <c r="CD17" s="9">
        <v>1746.9349999999999</v>
      </c>
      <c r="CE17" s="9">
        <v>136.483</v>
      </c>
      <c r="CF17" s="9">
        <v>125.07</v>
      </c>
      <c r="CG17" s="9">
        <v>68.885000000000005</v>
      </c>
      <c r="CH17" s="9">
        <v>56.185000000000002</v>
      </c>
      <c r="CI17" s="9">
        <v>92.048000000000002</v>
      </c>
      <c r="CJ17" s="9">
        <v>33.021000000000001</v>
      </c>
      <c r="CK17" s="9">
        <v>86.144000000000005</v>
      </c>
      <c r="CL17" s="9">
        <v>10.272</v>
      </c>
      <c r="CM17" s="9">
        <v>27.481999999999999</v>
      </c>
      <c r="CN17" s="9">
        <v>44.966999999999999</v>
      </c>
      <c r="CO17" s="9">
        <v>39.954000000000001</v>
      </c>
      <c r="CP17" s="9">
        <v>40.148000000000003</v>
      </c>
      <c r="CQ17" s="9">
        <v>82.093999999999994</v>
      </c>
      <c r="CR17" s="9">
        <v>42.975000000000001</v>
      </c>
      <c r="CS17" s="9">
        <v>11.413</v>
      </c>
      <c r="CT17" s="9">
        <v>1610.453</v>
      </c>
      <c r="CU17" s="9">
        <v>1141.8430000000001</v>
      </c>
      <c r="CV17" s="9">
        <v>1113.2090000000001</v>
      </c>
      <c r="CW17" s="9">
        <v>16.866</v>
      </c>
      <c r="CX17" s="9">
        <v>11.22</v>
      </c>
      <c r="CY17" s="9">
        <v>16.172000000000001</v>
      </c>
      <c r="CZ17" s="9">
        <v>4.8689999999999998</v>
      </c>
      <c r="DA17" s="9">
        <v>7.0449999999999999</v>
      </c>
      <c r="DB17" s="9">
        <v>863.82600000000002</v>
      </c>
      <c r="DC17" s="9">
        <v>57.354999999999997</v>
      </c>
      <c r="DD17" s="9">
        <v>64.507000000000005</v>
      </c>
      <c r="DE17" s="9">
        <v>156.155</v>
      </c>
      <c r="DF17" s="9">
        <v>141.25800000000001</v>
      </c>
      <c r="DG17" s="9">
        <v>1000.585</v>
      </c>
      <c r="DH17" s="9">
        <v>468.60899999999998</v>
      </c>
      <c r="DI17" s="9">
        <v>86.17</v>
      </c>
      <c r="DJ17" s="9">
        <v>2836.2060000000001</v>
      </c>
      <c r="DK17" s="9">
        <v>2659.6790000000001</v>
      </c>
      <c r="DL17" s="9">
        <v>256.99900000000002</v>
      </c>
      <c r="DM17" s="9">
        <v>222.76400000000001</v>
      </c>
      <c r="DN17" s="9">
        <v>74.063000000000002</v>
      </c>
      <c r="DO17" s="9">
        <v>148.21899999999999</v>
      </c>
      <c r="DP17" s="9">
        <v>140.75</v>
      </c>
      <c r="DQ17" s="9">
        <v>82.013999999999996</v>
      </c>
      <c r="DR17" s="9">
        <v>148.61199999999999</v>
      </c>
      <c r="DS17" s="9">
        <v>47.402999999999999</v>
      </c>
      <c r="DT17" s="9">
        <v>25.498000000000001</v>
      </c>
      <c r="DU17" s="9">
        <v>61.847999999999999</v>
      </c>
      <c r="DV17" s="9">
        <v>90.712999999999994</v>
      </c>
      <c r="DW17" s="9">
        <v>70.201999999999998</v>
      </c>
      <c r="DX17" s="9">
        <v>141.23599999999999</v>
      </c>
      <c r="DY17" s="9">
        <v>81.528000000000006</v>
      </c>
      <c r="DZ17" s="9">
        <v>34.234000000000002</v>
      </c>
      <c r="EA17" s="9">
        <v>2402.681</v>
      </c>
      <c r="EB17" s="9">
        <v>2135.404</v>
      </c>
      <c r="EC17" s="9">
        <v>2015.9369999999999</v>
      </c>
      <c r="ED17" s="9">
        <v>60.600999999999999</v>
      </c>
      <c r="EE17" s="9">
        <v>58.866</v>
      </c>
      <c r="EF17" s="9">
        <v>57.420999999999999</v>
      </c>
      <c r="EG17" s="9">
        <v>46.045999999999999</v>
      </c>
      <c r="EH17" s="9">
        <v>14.859</v>
      </c>
      <c r="EI17" s="9">
        <v>1523.569</v>
      </c>
      <c r="EJ17" s="9">
        <v>149.917</v>
      </c>
      <c r="EK17" s="9">
        <v>148.20599999999999</v>
      </c>
      <c r="EL17" s="9">
        <v>313.71199999999999</v>
      </c>
      <c r="EM17" s="9">
        <v>290.79300000000001</v>
      </c>
      <c r="EN17" s="9">
        <v>1844.6110000000001</v>
      </c>
      <c r="EO17" s="9">
        <v>267.27600000000001</v>
      </c>
      <c r="EP17" s="9">
        <v>176.52600000000001</v>
      </c>
      <c r="EQ17" s="9">
        <v>1784.4179999999999</v>
      </c>
      <c r="ER17" s="9">
        <v>1644.144</v>
      </c>
      <c r="ES17" s="9">
        <v>180.672</v>
      </c>
      <c r="ET17" s="9">
        <v>165.495</v>
      </c>
      <c r="EU17" s="9">
        <v>54.167000000000002</v>
      </c>
      <c r="EV17" s="9">
        <v>111.327</v>
      </c>
      <c r="EW17" s="9">
        <v>82.641000000000005</v>
      </c>
      <c r="EX17" s="9">
        <v>82.852999999999994</v>
      </c>
      <c r="EY17" s="9">
        <v>88.477000000000004</v>
      </c>
      <c r="EZ17" s="9">
        <v>77.018000000000001</v>
      </c>
      <c r="FA17" s="9">
        <v>40.234999999999999</v>
      </c>
      <c r="FB17" s="9">
        <v>80.296000000000006</v>
      </c>
      <c r="FC17" s="9">
        <v>44.963000000000001</v>
      </c>
      <c r="FD17" s="9">
        <v>103.73099999999999</v>
      </c>
      <c r="FE17" s="9">
        <v>61.764000000000003</v>
      </c>
      <c r="FF17" s="9">
        <v>15.177</v>
      </c>
      <c r="FG17" s="9">
        <v>1463.472</v>
      </c>
      <c r="FH17" s="9">
        <v>1285.442</v>
      </c>
      <c r="FI17" s="9">
        <v>1234.9960000000001</v>
      </c>
      <c r="FJ17" s="9">
        <v>21.274999999999999</v>
      </c>
      <c r="FK17" s="9">
        <v>28.911999999999999</v>
      </c>
      <c r="FL17" s="9">
        <v>21.43</v>
      </c>
      <c r="FM17" s="9">
        <v>22.425999999999998</v>
      </c>
      <c r="FN17" s="9">
        <v>6.3310000000000004</v>
      </c>
      <c r="FO17" s="9">
        <v>814.06399999999996</v>
      </c>
      <c r="FP17" s="9">
        <v>89.218000000000004</v>
      </c>
      <c r="FQ17" s="9">
        <v>107.565</v>
      </c>
      <c r="FR17" s="9">
        <v>274.59399999999999</v>
      </c>
      <c r="FS17" s="9">
        <v>121.044</v>
      </c>
      <c r="FT17" s="9">
        <v>1164.3969999999999</v>
      </c>
      <c r="FU17" s="9">
        <v>178.03100000000001</v>
      </c>
      <c r="FV17" s="9">
        <v>140.274</v>
      </c>
      <c r="FW17" s="9">
        <v>1475.63</v>
      </c>
      <c r="FX17" s="9">
        <v>1292.741</v>
      </c>
      <c r="FY17" s="9">
        <v>1292.741</v>
      </c>
      <c r="FZ17" s="9">
        <v>95.820999999999998</v>
      </c>
      <c r="GA17" s="9">
        <v>1196.92</v>
      </c>
      <c r="GB17" s="9">
        <v>182.89</v>
      </c>
      <c r="GC17" s="9">
        <v>13802.084999999999</v>
      </c>
      <c r="GD17" s="9">
        <v>12964.626</v>
      </c>
      <c r="GE17" s="9">
        <v>2280.9</v>
      </c>
      <c r="GF17" s="9">
        <v>974.66899999999998</v>
      </c>
      <c r="GG17" s="9">
        <v>365.875</v>
      </c>
      <c r="GH17" s="9">
        <v>510.83699999999999</v>
      </c>
      <c r="GI17" s="9">
        <v>566.00699999999995</v>
      </c>
      <c r="GJ17" s="9">
        <v>308.63400000000001</v>
      </c>
      <c r="GK17" s="9">
        <v>584.09400000000005</v>
      </c>
      <c r="GL17" s="9">
        <v>151.655</v>
      </c>
      <c r="GM17" s="9">
        <v>127.941</v>
      </c>
      <c r="GN17" s="9">
        <v>283.64400000000001</v>
      </c>
      <c r="GO17" s="9">
        <v>316.50599999999997</v>
      </c>
      <c r="GP17" s="9">
        <v>278.69799999999998</v>
      </c>
      <c r="GQ17" s="9">
        <v>585.39099999999996</v>
      </c>
      <c r="GR17" s="9">
        <v>293.45699999999999</v>
      </c>
      <c r="GS17" s="9">
        <v>1306.231</v>
      </c>
      <c r="GT17" s="9">
        <v>10683.726000000001</v>
      </c>
      <c r="GU17" s="9">
        <v>8672.5939999999991</v>
      </c>
      <c r="GV17" s="9">
        <v>8236.2929999999997</v>
      </c>
      <c r="GW17" s="9">
        <v>240.22200000000001</v>
      </c>
      <c r="GX17" s="9">
        <v>188.37200000000001</v>
      </c>
      <c r="GY17" s="9">
        <v>252.12299999999999</v>
      </c>
      <c r="GZ17" s="9">
        <v>101.53400000000001</v>
      </c>
      <c r="HA17" s="9">
        <v>69.561000000000007</v>
      </c>
      <c r="HB17" s="9">
        <v>6298.24</v>
      </c>
      <c r="HC17" s="9">
        <v>600.42899999999997</v>
      </c>
      <c r="HD17" s="9">
        <v>560.12800000000004</v>
      </c>
      <c r="HE17" s="9">
        <v>1213.796</v>
      </c>
      <c r="HF17" s="9">
        <v>1326.4169999999999</v>
      </c>
      <c r="HG17" s="9">
        <v>7346.1760000000004</v>
      </c>
      <c r="HH17" s="9">
        <v>2011.1320000000001</v>
      </c>
      <c r="HI17" s="9">
        <v>837.46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1400</vt:i4>
      </vt:variant>
    </vt:vector>
  </HeadingPairs>
  <TitlesOfParts>
    <vt:vector size="1406" baseType="lpstr">
      <vt:lpstr>Contents</vt:lpstr>
      <vt:lpstr>Table 20.1</vt:lpstr>
      <vt:lpstr>Table 20.2</vt:lpstr>
      <vt:lpstr>Index</vt:lpstr>
      <vt:lpstr>Data1</vt:lpstr>
      <vt:lpstr>Data2</vt:lpstr>
      <vt:lpstr>A124835706F</vt:lpstr>
      <vt:lpstr>A124835706F_Data</vt:lpstr>
      <vt:lpstr>A124835706F_Latest</vt:lpstr>
      <vt:lpstr>A124835710W</vt:lpstr>
      <vt:lpstr>A124835710W_Data</vt:lpstr>
      <vt:lpstr>A124835710W_Latest</vt:lpstr>
      <vt:lpstr>A124835714F</vt:lpstr>
      <vt:lpstr>A124835714F_Data</vt:lpstr>
      <vt:lpstr>A124835714F_Latest</vt:lpstr>
      <vt:lpstr>A124835718R</vt:lpstr>
      <vt:lpstr>A124835718R_Data</vt:lpstr>
      <vt:lpstr>A124835718R_Latest</vt:lpstr>
      <vt:lpstr>A124835722F</vt:lpstr>
      <vt:lpstr>A124835722F_Data</vt:lpstr>
      <vt:lpstr>A124835722F_Latest</vt:lpstr>
      <vt:lpstr>A124835726R</vt:lpstr>
      <vt:lpstr>A124835726R_Data</vt:lpstr>
      <vt:lpstr>A124835726R_Latest</vt:lpstr>
      <vt:lpstr>A124835730F</vt:lpstr>
      <vt:lpstr>A124835730F_Data</vt:lpstr>
      <vt:lpstr>A124835730F_Latest</vt:lpstr>
      <vt:lpstr>A124835734R</vt:lpstr>
      <vt:lpstr>A124835734R_Data</vt:lpstr>
      <vt:lpstr>A124835734R_Latest</vt:lpstr>
      <vt:lpstr>A124835738X</vt:lpstr>
      <vt:lpstr>A124835738X_Data</vt:lpstr>
      <vt:lpstr>A124835738X_Latest</vt:lpstr>
      <vt:lpstr>A124835742R</vt:lpstr>
      <vt:lpstr>A124835742R_Data</vt:lpstr>
      <vt:lpstr>A124835742R_Latest</vt:lpstr>
      <vt:lpstr>A124835746X</vt:lpstr>
      <vt:lpstr>A124835746X_Data</vt:lpstr>
      <vt:lpstr>A124835746X_Latest</vt:lpstr>
      <vt:lpstr>A124835750R</vt:lpstr>
      <vt:lpstr>A124835750R_Data</vt:lpstr>
      <vt:lpstr>A124835750R_Latest</vt:lpstr>
      <vt:lpstr>A124835754X</vt:lpstr>
      <vt:lpstr>A124835754X_Data</vt:lpstr>
      <vt:lpstr>A124835754X_Latest</vt:lpstr>
      <vt:lpstr>A124835758J</vt:lpstr>
      <vt:lpstr>A124835758J_Data</vt:lpstr>
      <vt:lpstr>A124835758J_Latest</vt:lpstr>
      <vt:lpstr>A124835762X</vt:lpstr>
      <vt:lpstr>A124835762X_Data</vt:lpstr>
      <vt:lpstr>A124835762X_Latest</vt:lpstr>
      <vt:lpstr>A124835766J</vt:lpstr>
      <vt:lpstr>A124835766J_Data</vt:lpstr>
      <vt:lpstr>A124835766J_Latest</vt:lpstr>
      <vt:lpstr>A124835770X</vt:lpstr>
      <vt:lpstr>A124835770X_Data</vt:lpstr>
      <vt:lpstr>A124835770X_Latest</vt:lpstr>
      <vt:lpstr>A124835774J</vt:lpstr>
      <vt:lpstr>A124835774J_Data</vt:lpstr>
      <vt:lpstr>A124835774J_Latest</vt:lpstr>
      <vt:lpstr>A124835778T</vt:lpstr>
      <vt:lpstr>A124835778T_Data</vt:lpstr>
      <vt:lpstr>A124835778T_Latest</vt:lpstr>
      <vt:lpstr>A124835782J</vt:lpstr>
      <vt:lpstr>A124835782J_Data</vt:lpstr>
      <vt:lpstr>A124835782J_Latest</vt:lpstr>
      <vt:lpstr>A124835786T</vt:lpstr>
      <vt:lpstr>A124835786T_Data</vt:lpstr>
      <vt:lpstr>A124835786T_Latest</vt:lpstr>
      <vt:lpstr>A124835790J</vt:lpstr>
      <vt:lpstr>A124835790J_Data</vt:lpstr>
      <vt:lpstr>A124835790J_Latest</vt:lpstr>
      <vt:lpstr>A124835794T</vt:lpstr>
      <vt:lpstr>A124835794T_Data</vt:lpstr>
      <vt:lpstr>A124835794T_Latest</vt:lpstr>
      <vt:lpstr>A124835798A</vt:lpstr>
      <vt:lpstr>A124835798A_Data</vt:lpstr>
      <vt:lpstr>A124835798A_Latest</vt:lpstr>
      <vt:lpstr>A124835802F</vt:lpstr>
      <vt:lpstr>A124835802F_Data</vt:lpstr>
      <vt:lpstr>A124835802F_Latest</vt:lpstr>
      <vt:lpstr>A124835806R</vt:lpstr>
      <vt:lpstr>A124835806R_Data</vt:lpstr>
      <vt:lpstr>A124835806R_Latest</vt:lpstr>
      <vt:lpstr>A124835810F</vt:lpstr>
      <vt:lpstr>A124835810F_Data</vt:lpstr>
      <vt:lpstr>A124835810F_Latest</vt:lpstr>
      <vt:lpstr>A124835814R</vt:lpstr>
      <vt:lpstr>A124835814R_Data</vt:lpstr>
      <vt:lpstr>A124835814R_Latest</vt:lpstr>
      <vt:lpstr>A124835818X</vt:lpstr>
      <vt:lpstr>A124835818X_Data</vt:lpstr>
      <vt:lpstr>A124835818X_Latest</vt:lpstr>
      <vt:lpstr>A124835822R</vt:lpstr>
      <vt:lpstr>A124835822R_Data</vt:lpstr>
      <vt:lpstr>A124835822R_Latest</vt:lpstr>
      <vt:lpstr>A124835826X</vt:lpstr>
      <vt:lpstr>A124835826X_Data</vt:lpstr>
      <vt:lpstr>A124835826X_Latest</vt:lpstr>
      <vt:lpstr>A124835830R</vt:lpstr>
      <vt:lpstr>A124835830R_Data</vt:lpstr>
      <vt:lpstr>A124835830R_Latest</vt:lpstr>
      <vt:lpstr>A124835834X</vt:lpstr>
      <vt:lpstr>A124835834X_Data</vt:lpstr>
      <vt:lpstr>A124835834X_Latest</vt:lpstr>
      <vt:lpstr>A124835838J</vt:lpstr>
      <vt:lpstr>A124835838J_Data</vt:lpstr>
      <vt:lpstr>A124835838J_Latest</vt:lpstr>
      <vt:lpstr>A124835842X</vt:lpstr>
      <vt:lpstr>A124835842X_Data</vt:lpstr>
      <vt:lpstr>A124835842X_Latest</vt:lpstr>
      <vt:lpstr>A124835846J</vt:lpstr>
      <vt:lpstr>A124835846J_Data</vt:lpstr>
      <vt:lpstr>A124835846J_Latest</vt:lpstr>
      <vt:lpstr>A124835850X</vt:lpstr>
      <vt:lpstr>A124835850X_Data</vt:lpstr>
      <vt:lpstr>A124835850X_Latest</vt:lpstr>
      <vt:lpstr>A124835854J</vt:lpstr>
      <vt:lpstr>A124835854J_Data</vt:lpstr>
      <vt:lpstr>A124835854J_Latest</vt:lpstr>
      <vt:lpstr>A124835858T</vt:lpstr>
      <vt:lpstr>A124835858T_Data</vt:lpstr>
      <vt:lpstr>A124835858T_Latest</vt:lpstr>
      <vt:lpstr>A124835862J</vt:lpstr>
      <vt:lpstr>A124835862J_Data</vt:lpstr>
      <vt:lpstr>A124835862J_Latest</vt:lpstr>
      <vt:lpstr>A124835866T</vt:lpstr>
      <vt:lpstr>A124835866T_Data</vt:lpstr>
      <vt:lpstr>A124835866T_Latest</vt:lpstr>
      <vt:lpstr>A124835870J</vt:lpstr>
      <vt:lpstr>A124835870J_Data</vt:lpstr>
      <vt:lpstr>A124835870J_Latest</vt:lpstr>
      <vt:lpstr>A124835874T</vt:lpstr>
      <vt:lpstr>A124835874T_Data</vt:lpstr>
      <vt:lpstr>A124835874T_Latest</vt:lpstr>
      <vt:lpstr>A124835878A</vt:lpstr>
      <vt:lpstr>A124835878A_Data</vt:lpstr>
      <vt:lpstr>A124835878A_Latest</vt:lpstr>
      <vt:lpstr>A124835882T</vt:lpstr>
      <vt:lpstr>A124835882T_Data</vt:lpstr>
      <vt:lpstr>A124835882T_Latest</vt:lpstr>
      <vt:lpstr>A124835886A</vt:lpstr>
      <vt:lpstr>A124835886A_Data</vt:lpstr>
      <vt:lpstr>A124835886A_Latest</vt:lpstr>
      <vt:lpstr>A124835890T</vt:lpstr>
      <vt:lpstr>A124835890T_Data</vt:lpstr>
      <vt:lpstr>A124835890T_Latest</vt:lpstr>
      <vt:lpstr>A124835894A</vt:lpstr>
      <vt:lpstr>A124835894A_Data</vt:lpstr>
      <vt:lpstr>A124835894A_Latest</vt:lpstr>
      <vt:lpstr>A124835898K</vt:lpstr>
      <vt:lpstr>A124835898K_Data</vt:lpstr>
      <vt:lpstr>A124835898K_Latest</vt:lpstr>
      <vt:lpstr>A124835902R</vt:lpstr>
      <vt:lpstr>A124835902R_Data</vt:lpstr>
      <vt:lpstr>A124835902R_Latest</vt:lpstr>
      <vt:lpstr>A124835906X</vt:lpstr>
      <vt:lpstr>A124835906X_Data</vt:lpstr>
      <vt:lpstr>A124835906X_Latest</vt:lpstr>
      <vt:lpstr>A124835910R</vt:lpstr>
      <vt:lpstr>A124835910R_Data</vt:lpstr>
      <vt:lpstr>A124835910R_Latest</vt:lpstr>
      <vt:lpstr>A124835914X</vt:lpstr>
      <vt:lpstr>A124835914X_Data</vt:lpstr>
      <vt:lpstr>A124835914X_Latest</vt:lpstr>
      <vt:lpstr>A124835918J</vt:lpstr>
      <vt:lpstr>A124835918J_Data</vt:lpstr>
      <vt:lpstr>A124835918J_Latest</vt:lpstr>
      <vt:lpstr>A124835922X</vt:lpstr>
      <vt:lpstr>A124835922X_Data</vt:lpstr>
      <vt:lpstr>A124835922X_Latest</vt:lpstr>
      <vt:lpstr>A124835926J</vt:lpstr>
      <vt:lpstr>A124835926J_Data</vt:lpstr>
      <vt:lpstr>A124835926J_Latest</vt:lpstr>
      <vt:lpstr>A124835930X</vt:lpstr>
      <vt:lpstr>A124835930X_Data</vt:lpstr>
      <vt:lpstr>A124835930X_Latest</vt:lpstr>
      <vt:lpstr>A124835934J</vt:lpstr>
      <vt:lpstr>A124835934J_Data</vt:lpstr>
      <vt:lpstr>A124835934J_Latest</vt:lpstr>
      <vt:lpstr>A124835938T</vt:lpstr>
      <vt:lpstr>A124835938T_Data</vt:lpstr>
      <vt:lpstr>A124835938T_Latest</vt:lpstr>
      <vt:lpstr>A124835942J</vt:lpstr>
      <vt:lpstr>A124835942J_Data</vt:lpstr>
      <vt:lpstr>A124835942J_Latest</vt:lpstr>
      <vt:lpstr>A124835946T</vt:lpstr>
      <vt:lpstr>A124835946T_Data</vt:lpstr>
      <vt:lpstr>A124835946T_Latest</vt:lpstr>
      <vt:lpstr>A124835950J</vt:lpstr>
      <vt:lpstr>A124835950J_Data</vt:lpstr>
      <vt:lpstr>A124835950J_Latest</vt:lpstr>
      <vt:lpstr>A124835954T</vt:lpstr>
      <vt:lpstr>A124835954T_Data</vt:lpstr>
      <vt:lpstr>A124835954T_Latest</vt:lpstr>
      <vt:lpstr>A124835958A</vt:lpstr>
      <vt:lpstr>A124835958A_Data</vt:lpstr>
      <vt:lpstr>A124835958A_Latest</vt:lpstr>
      <vt:lpstr>A124835962T</vt:lpstr>
      <vt:lpstr>A124835962T_Data</vt:lpstr>
      <vt:lpstr>A124835962T_Latest</vt:lpstr>
      <vt:lpstr>A124835966A</vt:lpstr>
      <vt:lpstr>A124835966A_Data</vt:lpstr>
      <vt:lpstr>A124835966A_Latest</vt:lpstr>
      <vt:lpstr>A124835970T</vt:lpstr>
      <vt:lpstr>A124835970T_Data</vt:lpstr>
      <vt:lpstr>A124835970T_Latest</vt:lpstr>
      <vt:lpstr>A124835974A</vt:lpstr>
      <vt:lpstr>A124835974A_Data</vt:lpstr>
      <vt:lpstr>A124835974A_Latest</vt:lpstr>
      <vt:lpstr>A124835978K</vt:lpstr>
      <vt:lpstr>A124835978K_Data</vt:lpstr>
      <vt:lpstr>A124835978K_Latest</vt:lpstr>
      <vt:lpstr>A124835982A</vt:lpstr>
      <vt:lpstr>A124835982A_Data</vt:lpstr>
      <vt:lpstr>A124835982A_Latest</vt:lpstr>
      <vt:lpstr>A124835986K</vt:lpstr>
      <vt:lpstr>A124835986K_Data</vt:lpstr>
      <vt:lpstr>A124835986K_Latest</vt:lpstr>
      <vt:lpstr>A124835990A</vt:lpstr>
      <vt:lpstr>A124835990A_Data</vt:lpstr>
      <vt:lpstr>A124835990A_Latest</vt:lpstr>
      <vt:lpstr>A124835994K</vt:lpstr>
      <vt:lpstr>A124835994K_Data</vt:lpstr>
      <vt:lpstr>A124835994K_Latest</vt:lpstr>
      <vt:lpstr>A124835998V</vt:lpstr>
      <vt:lpstr>A124835998V_Data</vt:lpstr>
      <vt:lpstr>A124835998V_Latest</vt:lpstr>
      <vt:lpstr>A124836002A</vt:lpstr>
      <vt:lpstr>A124836002A_Data</vt:lpstr>
      <vt:lpstr>A124836002A_Latest</vt:lpstr>
      <vt:lpstr>A124836006K</vt:lpstr>
      <vt:lpstr>A124836006K_Data</vt:lpstr>
      <vt:lpstr>A124836006K_Latest</vt:lpstr>
      <vt:lpstr>A124836010A</vt:lpstr>
      <vt:lpstr>A124836010A_Data</vt:lpstr>
      <vt:lpstr>A124836010A_Latest</vt:lpstr>
      <vt:lpstr>A124836014K</vt:lpstr>
      <vt:lpstr>A124836014K_Data</vt:lpstr>
      <vt:lpstr>A124836014K_Latest</vt:lpstr>
      <vt:lpstr>A124836018V</vt:lpstr>
      <vt:lpstr>A124836018V_Data</vt:lpstr>
      <vt:lpstr>A124836018V_Latest</vt:lpstr>
      <vt:lpstr>A124836022K</vt:lpstr>
      <vt:lpstr>A124836022K_Data</vt:lpstr>
      <vt:lpstr>A124836022K_Latest</vt:lpstr>
      <vt:lpstr>A124836026V</vt:lpstr>
      <vt:lpstr>A124836026V_Data</vt:lpstr>
      <vt:lpstr>A124836026V_Latest</vt:lpstr>
      <vt:lpstr>A124836030K</vt:lpstr>
      <vt:lpstr>A124836030K_Data</vt:lpstr>
      <vt:lpstr>A124836030K_Latest</vt:lpstr>
      <vt:lpstr>A124836034V</vt:lpstr>
      <vt:lpstr>A124836034V_Data</vt:lpstr>
      <vt:lpstr>A124836034V_Latest</vt:lpstr>
      <vt:lpstr>A124836038C</vt:lpstr>
      <vt:lpstr>A124836038C_Data</vt:lpstr>
      <vt:lpstr>A124836038C_Latest</vt:lpstr>
      <vt:lpstr>A124836042V</vt:lpstr>
      <vt:lpstr>A124836042V_Data</vt:lpstr>
      <vt:lpstr>A124836042V_Latest</vt:lpstr>
      <vt:lpstr>A124836046C</vt:lpstr>
      <vt:lpstr>A124836046C_Data</vt:lpstr>
      <vt:lpstr>A124836046C_Latest</vt:lpstr>
      <vt:lpstr>A124836050V</vt:lpstr>
      <vt:lpstr>A124836050V_Data</vt:lpstr>
      <vt:lpstr>A124836050V_Latest</vt:lpstr>
      <vt:lpstr>A124836054C</vt:lpstr>
      <vt:lpstr>A124836054C_Data</vt:lpstr>
      <vt:lpstr>A124836054C_Latest</vt:lpstr>
      <vt:lpstr>A124836058L</vt:lpstr>
      <vt:lpstr>A124836058L_Data</vt:lpstr>
      <vt:lpstr>A124836058L_Latest</vt:lpstr>
      <vt:lpstr>A124836062C</vt:lpstr>
      <vt:lpstr>A124836062C_Data</vt:lpstr>
      <vt:lpstr>A124836062C_Latest</vt:lpstr>
      <vt:lpstr>A124836066L</vt:lpstr>
      <vt:lpstr>A124836066L_Data</vt:lpstr>
      <vt:lpstr>A124836066L_Latest</vt:lpstr>
      <vt:lpstr>A124836070C</vt:lpstr>
      <vt:lpstr>A124836070C_Data</vt:lpstr>
      <vt:lpstr>A124836070C_Latest</vt:lpstr>
      <vt:lpstr>A124836074L</vt:lpstr>
      <vt:lpstr>A124836074L_Data</vt:lpstr>
      <vt:lpstr>A124836074L_Latest</vt:lpstr>
      <vt:lpstr>A124836078W</vt:lpstr>
      <vt:lpstr>A124836078W_Data</vt:lpstr>
      <vt:lpstr>A124836078W_Latest</vt:lpstr>
      <vt:lpstr>A124836082L</vt:lpstr>
      <vt:lpstr>A124836082L_Data</vt:lpstr>
      <vt:lpstr>A124836082L_Latest</vt:lpstr>
      <vt:lpstr>A124836086W</vt:lpstr>
      <vt:lpstr>A124836086W_Data</vt:lpstr>
      <vt:lpstr>A124836086W_Latest</vt:lpstr>
      <vt:lpstr>A124836090L</vt:lpstr>
      <vt:lpstr>A124836090L_Data</vt:lpstr>
      <vt:lpstr>A124836090L_Latest</vt:lpstr>
      <vt:lpstr>A124836094W</vt:lpstr>
      <vt:lpstr>A124836094W_Data</vt:lpstr>
      <vt:lpstr>A124836094W_Latest</vt:lpstr>
      <vt:lpstr>A124836098F</vt:lpstr>
      <vt:lpstr>A124836098F_Data</vt:lpstr>
      <vt:lpstr>A124836098F_Latest</vt:lpstr>
      <vt:lpstr>A124836102K</vt:lpstr>
      <vt:lpstr>A124836102K_Data</vt:lpstr>
      <vt:lpstr>A124836102K_Latest</vt:lpstr>
      <vt:lpstr>A124836106V</vt:lpstr>
      <vt:lpstr>A124836106V_Data</vt:lpstr>
      <vt:lpstr>A124836106V_Latest</vt:lpstr>
      <vt:lpstr>A124836110K</vt:lpstr>
      <vt:lpstr>A124836110K_Data</vt:lpstr>
      <vt:lpstr>A124836110K_Latest</vt:lpstr>
      <vt:lpstr>A124836114V</vt:lpstr>
      <vt:lpstr>A124836114V_Data</vt:lpstr>
      <vt:lpstr>A124836114V_Latest</vt:lpstr>
      <vt:lpstr>A124836118C</vt:lpstr>
      <vt:lpstr>A124836118C_Data</vt:lpstr>
      <vt:lpstr>A124836118C_Latest</vt:lpstr>
      <vt:lpstr>A124836122V</vt:lpstr>
      <vt:lpstr>A124836122V_Data</vt:lpstr>
      <vt:lpstr>A124836122V_Latest</vt:lpstr>
      <vt:lpstr>A124836126C</vt:lpstr>
      <vt:lpstr>A124836126C_Data</vt:lpstr>
      <vt:lpstr>A124836126C_Latest</vt:lpstr>
      <vt:lpstr>A124836130V</vt:lpstr>
      <vt:lpstr>A124836130V_Data</vt:lpstr>
      <vt:lpstr>A124836130V_Latest</vt:lpstr>
      <vt:lpstr>A124836134C</vt:lpstr>
      <vt:lpstr>A124836134C_Data</vt:lpstr>
      <vt:lpstr>A124836134C_Latest</vt:lpstr>
      <vt:lpstr>A124836138L</vt:lpstr>
      <vt:lpstr>A124836138L_Data</vt:lpstr>
      <vt:lpstr>A124836138L_Latest</vt:lpstr>
      <vt:lpstr>A124836142C</vt:lpstr>
      <vt:lpstr>A124836142C_Data</vt:lpstr>
      <vt:lpstr>A124836142C_Latest</vt:lpstr>
      <vt:lpstr>A124836146L</vt:lpstr>
      <vt:lpstr>A124836146L_Data</vt:lpstr>
      <vt:lpstr>A124836146L_Latest</vt:lpstr>
      <vt:lpstr>A124836150C</vt:lpstr>
      <vt:lpstr>A124836150C_Data</vt:lpstr>
      <vt:lpstr>A124836150C_Latest</vt:lpstr>
      <vt:lpstr>A124836154L</vt:lpstr>
      <vt:lpstr>A124836154L_Data</vt:lpstr>
      <vt:lpstr>A124836154L_Latest</vt:lpstr>
      <vt:lpstr>A124836158W</vt:lpstr>
      <vt:lpstr>A124836158W_Data</vt:lpstr>
      <vt:lpstr>A124836158W_Latest</vt:lpstr>
      <vt:lpstr>A124836162L</vt:lpstr>
      <vt:lpstr>A124836162L_Data</vt:lpstr>
      <vt:lpstr>A124836162L_Latest</vt:lpstr>
      <vt:lpstr>A124836166W</vt:lpstr>
      <vt:lpstr>A124836166W_Data</vt:lpstr>
      <vt:lpstr>A124836166W_Latest</vt:lpstr>
      <vt:lpstr>A124836170L</vt:lpstr>
      <vt:lpstr>A124836170L_Data</vt:lpstr>
      <vt:lpstr>A124836170L_Latest</vt:lpstr>
      <vt:lpstr>A124836174W</vt:lpstr>
      <vt:lpstr>A124836174W_Data</vt:lpstr>
      <vt:lpstr>A124836174W_Latest</vt:lpstr>
      <vt:lpstr>A124836178F</vt:lpstr>
      <vt:lpstr>A124836178F_Data</vt:lpstr>
      <vt:lpstr>A124836178F_Latest</vt:lpstr>
      <vt:lpstr>A124836182W</vt:lpstr>
      <vt:lpstr>A124836182W_Data</vt:lpstr>
      <vt:lpstr>A124836182W_Latest</vt:lpstr>
      <vt:lpstr>A124836186F</vt:lpstr>
      <vt:lpstr>A124836186F_Data</vt:lpstr>
      <vt:lpstr>A124836186F_Latest</vt:lpstr>
      <vt:lpstr>A124836190W</vt:lpstr>
      <vt:lpstr>A124836190W_Data</vt:lpstr>
      <vt:lpstr>A124836190W_Latest</vt:lpstr>
      <vt:lpstr>A124836194F</vt:lpstr>
      <vt:lpstr>A124836194F_Data</vt:lpstr>
      <vt:lpstr>A124836194F_Latest</vt:lpstr>
      <vt:lpstr>A124836198R</vt:lpstr>
      <vt:lpstr>A124836198R_Data</vt:lpstr>
      <vt:lpstr>A124836198R_Latest</vt:lpstr>
      <vt:lpstr>A124836202V</vt:lpstr>
      <vt:lpstr>A124836202V_Data</vt:lpstr>
      <vt:lpstr>A124836202V_Latest</vt:lpstr>
      <vt:lpstr>A124836206C</vt:lpstr>
      <vt:lpstr>A124836206C_Data</vt:lpstr>
      <vt:lpstr>A124836206C_Latest</vt:lpstr>
      <vt:lpstr>A124836210V</vt:lpstr>
      <vt:lpstr>A124836210V_Data</vt:lpstr>
      <vt:lpstr>A124836210V_Latest</vt:lpstr>
      <vt:lpstr>A124836214C</vt:lpstr>
      <vt:lpstr>A124836214C_Data</vt:lpstr>
      <vt:lpstr>A124836214C_Latest</vt:lpstr>
      <vt:lpstr>A124836218L</vt:lpstr>
      <vt:lpstr>A124836218L_Data</vt:lpstr>
      <vt:lpstr>A124836218L_Latest</vt:lpstr>
      <vt:lpstr>A124836222C</vt:lpstr>
      <vt:lpstr>A124836222C_Data</vt:lpstr>
      <vt:lpstr>A124836222C_Latest</vt:lpstr>
      <vt:lpstr>A124836226L</vt:lpstr>
      <vt:lpstr>A124836226L_Data</vt:lpstr>
      <vt:lpstr>A124836226L_Latest</vt:lpstr>
      <vt:lpstr>A124836230C</vt:lpstr>
      <vt:lpstr>A124836230C_Data</vt:lpstr>
      <vt:lpstr>A124836230C_Latest</vt:lpstr>
      <vt:lpstr>A124836234L</vt:lpstr>
      <vt:lpstr>A124836234L_Data</vt:lpstr>
      <vt:lpstr>A124836234L_Latest</vt:lpstr>
      <vt:lpstr>A124836238W</vt:lpstr>
      <vt:lpstr>A124836238W_Data</vt:lpstr>
      <vt:lpstr>A124836238W_Latest</vt:lpstr>
      <vt:lpstr>A124836242L</vt:lpstr>
      <vt:lpstr>A124836242L_Data</vt:lpstr>
      <vt:lpstr>A124836242L_Latest</vt:lpstr>
      <vt:lpstr>A124836246W</vt:lpstr>
      <vt:lpstr>A124836246W_Data</vt:lpstr>
      <vt:lpstr>A124836246W_Latest</vt:lpstr>
      <vt:lpstr>A124836250L</vt:lpstr>
      <vt:lpstr>A124836250L_Data</vt:lpstr>
      <vt:lpstr>A124836250L_Latest</vt:lpstr>
      <vt:lpstr>A124836254W</vt:lpstr>
      <vt:lpstr>A124836254W_Data</vt:lpstr>
      <vt:lpstr>A124836254W_Latest</vt:lpstr>
      <vt:lpstr>A124836258F</vt:lpstr>
      <vt:lpstr>A124836258F_Data</vt:lpstr>
      <vt:lpstr>A124836258F_Latest</vt:lpstr>
      <vt:lpstr>A124836262W</vt:lpstr>
      <vt:lpstr>A124836262W_Data</vt:lpstr>
      <vt:lpstr>A124836262W_Latest</vt:lpstr>
      <vt:lpstr>A124836266F</vt:lpstr>
      <vt:lpstr>A124836266F_Data</vt:lpstr>
      <vt:lpstr>A124836266F_Latest</vt:lpstr>
      <vt:lpstr>A124836270W</vt:lpstr>
      <vt:lpstr>A124836270W_Data</vt:lpstr>
      <vt:lpstr>A124836270W_Latest</vt:lpstr>
      <vt:lpstr>A124836274F</vt:lpstr>
      <vt:lpstr>A124836274F_Data</vt:lpstr>
      <vt:lpstr>A124836274F_Latest</vt:lpstr>
      <vt:lpstr>A124836278R</vt:lpstr>
      <vt:lpstr>A124836278R_Data</vt:lpstr>
      <vt:lpstr>A124836278R_Latest</vt:lpstr>
      <vt:lpstr>A124836282F</vt:lpstr>
      <vt:lpstr>A124836282F_Data</vt:lpstr>
      <vt:lpstr>A124836282F_Latest</vt:lpstr>
      <vt:lpstr>A124836286R</vt:lpstr>
      <vt:lpstr>A124836286R_Data</vt:lpstr>
      <vt:lpstr>A124836286R_Latest</vt:lpstr>
      <vt:lpstr>A124836290F</vt:lpstr>
      <vt:lpstr>A124836290F_Data</vt:lpstr>
      <vt:lpstr>A124836290F_Latest</vt:lpstr>
      <vt:lpstr>A124836294R</vt:lpstr>
      <vt:lpstr>A124836294R_Data</vt:lpstr>
      <vt:lpstr>A124836294R_Latest</vt:lpstr>
      <vt:lpstr>A124836298X</vt:lpstr>
      <vt:lpstr>A124836298X_Data</vt:lpstr>
      <vt:lpstr>A124836298X_Latest</vt:lpstr>
      <vt:lpstr>A124836302C</vt:lpstr>
      <vt:lpstr>A124836302C_Data</vt:lpstr>
      <vt:lpstr>A124836302C_Latest</vt:lpstr>
      <vt:lpstr>A124836306L</vt:lpstr>
      <vt:lpstr>A124836306L_Data</vt:lpstr>
      <vt:lpstr>A124836306L_Latest</vt:lpstr>
      <vt:lpstr>A124836310C</vt:lpstr>
      <vt:lpstr>A124836310C_Data</vt:lpstr>
      <vt:lpstr>A124836310C_Latest</vt:lpstr>
      <vt:lpstr>A124836314L</vt:lpstr>
      <vt:lpstr>A124836314L_Data</vt:lpstr>
      <vt:lpstr>A124836314L_Latest</vt:lpstr>
      <vt:lpstr>A124836318W</vt:lpstr>
      <vt:lpstr>A124836318W_Data</vt:lpstr>
      <vt:lpstr>A124836318W_Latest</vt:lpstr>
      <vt:lpstr>A124836322L</vt:lpstr>
      <vt:lpstr>A124836322L_Data</vt:lpstr>
      <vt:lpstr>A124836322L_Latest</vt:lpstr>
      <vt:lpstr>A124836326W</vt:lpstr>
      <vt:lpstr>A124836326W_Data</vt:lpstr>
      <vt:lpstr>A124836326W_Latest</vt:lpstr>
      <vt:lpstr>A124836330L</vt:lpstr>
      <vt:lpstr>A124836330L_Data</vt:lpstr>
      <vt:lpstr>A124836330L_Latest</vt:lpstr>
      <vt:lpstr>A124836334W</vt:lpstr>
      <vt:lpstr>A124836334W_Data</vt:lpstr>
      <vt:lpstr>A124836334W_Latest</vt:lpstr>
      <vt:lpstr>A124836338F</vt:lpstr>
      <vt:lpstr>A124836338F_Data</vt:lpstr>
      <vt:lpstr>A124836338F_Latest</vt:lpstr>
      <vt:lpstr>A124836342W</vt:lpstr>
      <vt:lpstr>A124836342W_Data</vt:lpstr>
      <vt:lpstr>A124836342W_Latest</vt:lpstr>
      <vt:lpstr>A124836346F</vt:lpstr>
      <vt:lpstr>A124836346F_Data</vt:lpstr>
      <vt:lpstr>A124836346F_Latest</vt:lpstr>
      <vt:lpstr>A124836350W</vt:lpstr>
      <vt:lpstr>A124836350W_Data</vt:lpstr>
      <vt:lpstr>A124836350W_Latest</vt:lpstr>
      <vt:lpstr>A124836354F</vt:lpstr>
      <vt:lpstr>A124836354F_Data</vt:lpstr>
      <vt:lpstr>A124836354F_Latest</vt:lpstr>
      <vt:lpstr>A124836358R</vt:lpstr>
      <vt:lpstr>A124836358R_Data</vt:lpstr>
      <vt:lpstr>A124836358R_Latest</vt:lpstr>
      <vt:lpstr>A124836362F</vt:lpstr>
      <vt:lpstr>A124836362F_Data</vt:lpstr>
      <vt:lpstr>A124836362F_Latest</vt:lpstr>
      <vt:lpstr>A124836366R</vt:lpstr>
      <vt:lpstr>A124836366R_Data</vt:lpstr>
      <vt:lpstr>A124836366R_Latest</vt:lpstr>
      <vt:lpstr>A124836370F</vt:lpstr>
      <vt:lpstr>A124836370F_Data</vt:lpstr>
      <vt:lpstr>A124836370F_Latest</vt:lpstr>
      <vt:lpstr>A124836374R</vt:lpstr>
      <vt:lpstr>A124836374R_Data</vt:lpstr>
      <vt:lpstr>A124836374R_Latest</vt:lpstr>
      <vt:lpstr>A124836378X</vt:lpstr>
      <vt:lpstr>A124836378X_Data</vt:lpstr>
      <vt:lpstr>A124836378X_Latest</vt:lpstr>
      <vt:lpstr>A124836382R</vt:lpstr>
      <vt:lpstr>A124836382R_Data</vt:lpstr>
      <vt:lpstr>A124836382R_Latest</vt:lpstr>
      <vt:lpstr>A124836386X</vt:lpstr>
      <vt:lpstr>A124836386X_Data</vt:lpstr>
      <vt:lpstr>A124836386X_Latest</vt:lpstr>
      <vt:lpstr>A124836390R</vt:lpstr>
      <vt:lpstr>A124836390R_Data</vt:lpstr>
      <vt:lpstr>A124836390R_Latest</vt:lpstr>
      <vt:lpstr>A124836394X</vt:lpstr>
      <vt:lpstr>A124836394X_Data</vt:lpstr>
      <vt:lpstr>A124836394X_Latest</vt:lpstr>
      <vt:lpstr>A124836398J</vt:lpstr>
      <vt:lpstr>A124836398J_Data</vt:lpstr>
      <vt:lpstr>A124836398J_Latest</vt:lpstr>
      <vt:lpstr>A124836402L</vt:lpstr>
      <vt:lpstr>A124836402L_Data</vt:lpstr>
      <vt:lpstr>A124836402L_Latest</vt:lpstr>
      <vt:lpstr>A124836406W</vt:lpstr>
      <vt:lpstr>A124836406W_Data</vt:lpstr>
      <vt:lpstr>A124836406W_Latest</vt:lpstr>
      <vt:lpstr>A124836410L</vt:lpstr>
      <vt:lpstr>A124836410L_Data</vt:lpstr>
      <vt:lpstr>A124836410L_Latest</vt:lpstr>
      <vt:lpstr>A124836414W</vt:lpstr>
      <vt:lpstr>A124836414W_Data</vt:lpstr>
      <vt:lpstr>A124836414W_Latest</vt:lpstr>
      <vt:lpstr>A124836418F</vt:lpstr>
      <vt:lpstr>A124836418F_Data</vt:lpstr>
      <vt:lpstr>A124836418F_Latest</vt:lpstr>
      <vt:lpstr>A124836422W</vt:lpstr>
      <vt:lpstr>A124836422W_Data</vt:lpstr>
      <vt:lpstr>A124836422W_Latest</vt:lpstr>
      <vt:lpstr>A124836426F</vt:lpstr>
      <vt:lpstr>A124836426F_Data</vt:lpstr>
      <vt:lpstr>A124836426F_Latest</vt:lpstr>
      <vt:lpstr>A124836430W</vt:lpstr>
      <vt:lpstr>A124836430W_Data</vt:lpstr>
      <vt:lpstr>A124836430W_Latest</vt:lpstr>
      <vt:lpstr>A124836434F</vt:lpstr>
      <vt:lpstr>A124836434F_Data</vt:lpstr>
      <vt:lpstr>A124836434F_Latest</vt:lpstr>
      <vt:lpstr>A124836438R</vt:lpstr>
      <vt:lpstr>A124836438R_Data</vt:lpstr>
      <vt:lpstr>A124836438R_Latest</vt:lpstr>
      <vt:lpstr>A124836442F</vt:lpstr>
      <vt:lpstr>A124836442F_Data</vt:lpstr>
      <vt:lpstr>A124836442F_Latest</vt:lpstr>
      <vt:lpstr>A124836446R</vt:lpstr>
      <vt:lpstr>A124836446R_Data</vt:lpstr>
      <vt:lpstr>A124836446R_Latest</vt:lpstr>
      <vt:lpstr>A124836450F</vt:lpstr>
      <vt:lpstr>A124836450F_Data</vt:lpstr>
      <vt:lpstr>A124836450F_Latest</vt:lpstr>
      <vt:lpstr>A124836454R</vt:lpstr>
      <vt:lpstr>A124836454R_Data</vt:lpstr>
      <vt:lpstr>A124836454R_Latest</vt:lpstr>
      <vt:lpstr>A124836458X</vt:lpstr>
      <vt:lpstr>A124836458X_Data</vt:lpstr>
      <vt:lpstr>A124836458X_Latest</vt:lpstr>
      <vt:lpstr>A124836462R</vt:lpstr>
      <vt:lpstr>A124836462R_Data</vt:lpstr>
      <vt:lpstr>A124836462R_Latest</vt:lpstr>
      <vt:lpstr>A124836466X</vt:lpstr>
      <vt:lpstr>A124836466X_Data</vt:lpstr>
      <vt:lpstr>A124836466X_Latest</vt:lpstr>
      <vt:lpstr>A124836470R</vt:lpstr>
      <vt:lpstr>A124836470R_Data</vt:lpstr>
      <vt:lpstr>A124836470R_Latest</vt:lpstr>
      <vt:lpstr>A124836474X</vt:lpstr>
      <vt:lpstr>A124836474X_Data</vt:lpstr>
      <vt:lpstr>A124836474X_Latest</vt:lpstr>
      <vt:lpstr>A124836478J</vt:lpstr>
      <vt:lpstr>A124836478J_Data</vt:lpstr>
      <vt:lpstr>A124836478J_Latest</vt:lpstr>
      <vt:lpstr>A124836482X</vt:lpstr>
      <vt:lpstr>A124836482X_Data</vt:lpstr>
      <vt:lpstr>A124836482X_Latest</vt:lpstr>
      <vt:lpstr>A124836486J</vt:lpstr>
      <vt:lpstr>A124836486J_Data</vt:lpstr>
      <vt:lpstr>A124836486J_Latest</vt:lpstr>
      <vt:lpstr>A124836490X</vt:lpstr>
      <vt:lpstr>A124836490X_Data</vt:lpstr>
      <vt:lpstr>A124836490X_Latest</vt:lpstr>
      <vt:lpstr>A124836494J</vt:lpstr>
      <vt:lpstr>A124836494J_Data</vt:lpstr>
      <vt:lpstr>A124836494J_Latest</vt:lpstr>
      <vt:lpstr>A124836498T</vt:lpstr>
      <vt:lpstr>A124836498T_Data</vt:lpstr>
      <vt:lpstr>A124836498T_Latest</vt:lpstr>
      <vt:lpstr>A124836502W</vt:lpstr>
      <vt:lpstr>A124836502W_Data</vt:lpstr>
      <vt:lpstr>A124836502W_Latest</vt:lpstr>
      <vt:lpstr>A124836506F</vt:lpstr>
      <vt:lpstr>A124836506F_Data</vt:lpstr>
      <vt:lpstr>A124836506F_Latest</vt:lpstr>
      <vt:lpstr>A124836510W</vt:lpstr>
      <vt:lpstr>A124836510W_Data</vt:lpstr>
      <vt:lpstr>A124836510W_Latest</vt:lpstr>
      <vt:lpstr>A124836514F</vt:lpstr>
      <vt:lpstr>A124836514F_Data</vt:lpstr>
      <vt:lpstr>A124836514F_Latest</vt:lpstr>
      <vt:lpstr>A124836518R</vt:lpstr>
      <vt:lpstr>A124836518R_Data</vt:lpstr>
      <vt:lpstr>A124836518R_Latest</vt:lpstr>
      <vt:lpstr>A124836522F</vt:lpstr>
      <vt:lpstr>A124836522F_Data</vt:lpstr>
      <vt:lpstr>A124836522F_Latest</vt:lpstr>
      <vt:lpstr>A124836526R</vt:lpstr>
      <vt:lpstr>A124836526R_Data</vt:lpstr>
      <vt:lpstr>A124836526R_Latest</vt:lpstr>
      <vt:lpstr>A124836530F</vt:lpstr>
      <vt:lpstr>A124836530F_Data</vt:lpstr>
      <vt:lpstr>A124836530F_Latest</vt:lpstr>
      <vt:lpstr>A124836534R</vt:lpstr>
      <vt:lpstr>A124836534R_Data</vt:lpstr>
      <vt:lpstr>A124836534R_Latest</vt:lpstr>
      <vt:lpstr>A124836538X</vt:lpstr>
      <vt:lpstr>A124836538X_Data</vt:lpstr>
      <vt:lpstr>A124836538X_Latest</vt:lpstr>
      <vt:lpstr>A124836542R</vt:lpstr>
      <vt:lpstr>A124836542R_Data</vt:lpstr>
      <vt:lpstr>A124836542R_Latest</vt:lpstr>
      <vt:lpstr>A124836546X</vt:lpstr>
      <vt:lpstr>A124836546X_Data</vt:lpstr>
      <vt:lpstr>A124836546X_Latest</vt:lpstr>
      <vt:lpstr>A124836550R</vt:lpstr>
      <vt:lpstr>A124836550R_Data</vt:lpstr>
      <vt:lpstr>A124836550R_Latest</vt:lpstr>
      <vt:lpstr>A124836554X</vt:lpstr>
      <vt:lpstr>A124836554X_Data</vt:lpstr>
      <vt:lpstr>A124836554X_Latest</vt:lpstr>
      <vt:lpstr>A124836558J</vt:lpstr>
      <vt:lpstr>A124836558J_Data</vt:lpstr>
      <vt:lpstr>A124836558J_Latest</vt:lpstr>
      <vt:lpstr>A124836562X</vt:lpstr>
      <vt:lpstr>A124836562X_Data</vt:lpstr>
      <vt:lpstr>A124836562X_Latest</vt:lpstr>
      <vt:lpstr>A124836566J</vt:lpstr>
      <vt:lpstr>A124836566J_Data</vt:lpstr>
      <vt:lpstr>A124836566J_Latest</vt:lpstr>
      <vt:lpstr>A124836570X</vt:lpstr>
      <vt:lpstr>A124836570X_Data</vt:lpstr>
      <vt:lpstr>A124836570X_Latest</vt:lpstr>
      <vt:lpstr>A124836574J</vt:lpstr>
      <vt:lpstr>A124836574J_Data</vt:lpstr>
      <vt:lpstr>A124836574J_Latest</vt:lpstr>
      <vt:lpstr>A124836578T</vt:lpstr>
      <vt:lpstr>A124836578T_Data</vt:lpstr>
      <vt:lpstr>A124836578T_Latest</vt:lpstr>
      <vt:lpstr>A124836582J</vt:lpstr>
      <vt:lpstr>A124836582J_Data</vt:lpstr>
      <vt:lpstr>A124836582J_Latest</vt:lpstr>
      <vt:lpstr>A124836586T</vt:lpstr>
      <vt:lpstr>A124836586T_Data</vt:lpstr>
      <vt:lpstr>A124836586T_Latest</vt:lpstr>
      <vt:lpstr>A124836590J</vt:lpstr>
      <vt:lpstr>A124836590J_Data</vt:lpstr>
      <vt:lpstr>A124836590J_Latest</vt:lpstr>
      <vt:lpstr>A124836594T</vt:lpstr>
      <vt:lpstr>A124836594T_Data</vt:lpstr>
      <vt:lpstr>A124836594T_Latest</vt:lpstr>
      <vt:lpstr>A124836598A</vt:lpstr>
      <vt:lpstr>A124836598A_Data</vt:lpstr>
      <vt:lpstr>A124836598A_Latest</vt:lpstr>
      <vt:lpstr>A124836602F</vt:lpstr>
      <vt:lpstr>A124836602F_Data</vt:lpstr>
      <vt:lpstr>A124836602F_Latest</vt:lpstr>
      <vt:lpstr>A124836606R</vt:lpstr>
      <vt:lpstr>A124836606R_Data</vt:lpstr>
      <vt:lpstr>A124836606R_Latest</vt:lpstr>
      <vt:lpstr>A124836610F</vt:lpstr>
      <vt:lpstr>A124836610F_Data</vt:lpstr>
      <vt:lpstr>A124836610F_Latest</vt:lpstr>
      <vt:lpstr>A124836614R</vt:lpstr>
      <vt:lpstr>A124836614R_Data</vt:lpstr>
      <vt:lpstr>A124836614R_Latest</vt:lpstr>
      <vt:lpstr>A124836618X</vt:lpstr>
      <vt:lpstr>A124836618X_Data</vt:lpstr>
      <vt:lpstr>A124836618X_Latest</vt:lpstr>
      <vt:lpstr>A124836622R</vt:lpstr>
      <vt:lpstr>A124836622R_Data</vt:lpstr>
      <vt:lpstr>A124836622R_Latest</vt:lpstr>
      <vt:lpstr>A124836626X</vt:lpstr>
      <vt:lpstr>A124836626X_Data</vt:lpstr>
      <vt:lpstr>A124836626X_Latest</vt:lpstr>
      <vt:lpstr>A124836630R</vt:lpstr>
      <vt:lpstr>A124836630R_Data</vt:lpstr>
      <vt:lpstr>A124836630R_Latest</vt:lpstr>
      <vt:lpstr>A124836634X</vt:lpstr>
      <vt:lpstr>A124836634X_Data</vt:lpstr>
      <vt:lpstr>A124836634X_Latest</vt:lpstr>
      <vt:lpstr>A124836638J</vt:lpstr>
      <vt:lpstr>A124836638J_Data</vt:lpstr>
      <vt:lpstr>A124836638J_Latest</vt:lpstr>
      <vt:lpstr>A124836642X</vt:lpstr>
      <vt:lpstr>A124836642X_Data</vt:lpstr>
      <vt:lpstr>A124836642X_Latest</vt:lpstr>
      <vt:lpstr>A124836646J</vt:lpstr>
      <vt:lpstr>A124836646J_Data</vt:lpstr>
      <vt:lpstr>A124836646J_Latest</vt:lpstr>
      <vt:lpstr>A124836650X</vt:lpstr>
      <vt:lpstr>A124836650X_Data</vt:lpstr>
      <vt:lpstr>A124836650X_Latest</vt:lpstr>
      <vt:lpstr>A124836654J</vt:lpstr>
      <vt:lpstr>A124836654J_Data</vt:lpstr>
      <vt:lpstr>A124836654J_Latest</vt:lpstr>
      <vt:lpstr>A124836658T</vt:lpstr>
      <vt:lpstr>A124836658T_Data</vt:lpstr>
      <vt:lpstr>A124836658T_Latest</vt:lpstr>
      <vt:lpstr>A124836662J</vt:lpstr>
      <vt:lpstr>A124836662J_Data</vt:lpstr>
      <vt:lpstr>A124836662J_Latest</vt:lpstr>
      <vt:lpstr>A124836666T</vt:lpstr>
      <vt:lpstr>A124836666T_Data</vt:lpstr>
      <vt:lpstr>A124836666T_Latest</vt:lpstr>
      <vt:lpstr>A124836670J</vt:lpstr>
      <vt:lpstr>A124836670J_Data</vt:lpstr>
      <vt:lpstr>A124836670J_Latest</vt:lpstr>
      <vt:lpstr>A124836674T</vt:lpstr>
      <vt:lpstr>A124836674T_Data</vt:lpstr>
      <vt:lpstr>A124836674T_Latest</vt:lpstr>
      <vt:lpstr>A124836678A</vt:lpstr>
      <vt:lpstr>A124836678A_Data</vt:lpstr>
      <vt:lpstr>A124836678A_Latest</vt:lpstr>
      <vt:lpstr>A124836682T</vt:lpstr>
      <vt:lpstr>A124836682T_Data</vt:lpstr>
      <vt:lpstr>A124836682T_Latest</vt:lpstr>
      <vt:lpstr>A124836686A</vt:lpstr>
      <vt:lpstr>A124836686A_Data</vt:lpstr>
      <vt:lpstr>A124836686A_Latest</vt:lpstr>
      <vt:lpstr>A124836690T</vt:lpstr>
      <vt:lpstr>A124836690T_Data</vt:lpstr>
      <vt:lpstr>A124836690T_Latest</vt:lpstr>
      <vt:lpstr>A124836694A</vt:lpstr>
      <vt:lpstr>A124836694A_Data</vt:lpstr>
      <vt:lpstr>A124836694A_Latest</vt:lpstr>
      <vt:lpstr>A124836698K</vt:lpstr>
      <vt:lpstr>A124836698K_Data</vt:lpstr>
      <vt:lpstr>A124836698K_Latest</vt:lpstr>
      <vt:lpstr>A124836702R</vt:lpstr>
      <vt:lpstr>A124836702R_Data</vt:lpstr>
      <vt:lpstr>A124836702R_Latest</vt:lpstr>
      <vt:lpstr>A124836706X</vt:lpstr>
      <vt:lpstr>A124836706X_Data</vt:lpstr>
      <vt:lpstr>A124836706X_Latest</vt:lpstr>
      <vt:lpstr>A124836710R</vt:lpstr>
      <vt:lpstr>A124836710R_Data</vt:lpstr>
      <vt:lpstr>A124836710R_Latest</vt:lpstr>
      <vt:lpstr>A124836718J</vt:lpstr>
      <vt:lpstr>A124836718J_Data</vt:lpstr>
      <vt:lpstr>A124836718J_Latest</vt:lpstr>
      <vt:lpstr>A124836722X</vt:lpstr>
      <vt:lpstr>A124836722X_Data</vt:lpstr>
      <vt:lpstr>A124836722X_Latest</vt:lpstr>
      <vt:lpstr>A124836726J</vt:lpstr>
      <vt:lpstr>A124836726J_Data</vt:lpstr>
      <vt:lpstr>A124836726J_Latest</vt:lpstr>
      <vt:lpstr>A124836730X</vt:lpstr>
      <vt:lpstr>A124836730X_Data</vt:lpstr>
      <vt:lpstr>A124836730X_Latest</vt:lpstr>
      <vt:lpstr>A124836734J</vt:lpstr>
      <vt:lpstr>A124836734J_Data</vt:lpstr>
      <vt:lpstr>A124836734J_Latest</vt:lpstr>
      <vt:lpstr>A124836738T</vt:lpstr>
      <vt:lpstr>A124836738T_Data</vt:lpstr>
      <vt:lpstr>A124836738T_Latest</vt:lpstr>
      <vt:lpstr>A124836742J</vt:lpstr>
      <vt:lpstr>A124836742J_Data</vt:lpstr>
      <vt:lpstr>A124836742J_Latest</vt:lpstr>
      <vt:lpstr>A124836746T</vt:lpstr>
      <vt:lpstr>A124836746T_Data</vt:lpstr>
      <vt:lpstr>A124836746T_Latest</vt:lpstr>
      <vt:lpstr>A124836750J</vt:lpstr>
      <vt:lpstr>A124836750J_Data</vt:lpstr>
      <vt:lpstr>A124836750J_Latest</vt:lpstr>
      <vt:lpstr>A124836754T</vt:lpstr>
      <vt:lpstr>A124836754T_Data</vt:lpstr>
      <vt:lpstr>A124836754T_Latest</vt:lpstr>
      <vt:lpstr>A124836758A</vt:lpstr>
      <vt:lpstr>A124836758A_Data</vt:lpstr>
      <vt:lpstr>A124836758A_Latest</vt:lpstr>
      <vt:lpstr>A124836762T</vt:lpstr>
      <vt:lpstr>A124836762T_Data</vt:lpstr>
      <vt:lpstr>A124836762T_Latest</vt:lpstr>
      <vt:lpstr>A124836766A</vt:lpstr>
      <vt:lpstr>A124836766A_Data</vt:lpstr>
      <vt:lpstr>A124836766A_Latest</vt:lpstr>
      <vt:lpstr>A124836770T</vt:lpstr>
      <vt:lpstr>A124836770T_Data</vt:lpstr>
      <vt:lpstr>A124836770T_Latest</vt:lpstr>
      <vt:lpstr>A124836774A</vt:lpstr>
      <vt:lpstr>A124836774A_Data</vt:lpstr>
      <vt:lpstr>A124836774A_Latest</vt:lpstr>
      <vt:lpstr>A124836778K</vt:lpstr>
      <vt:lpstr>A124836778K_Data</vt:lpstr>
      <vt:lpstr>A124836778K_Latest</vt:lpstr>
      <vt:lpstr>A124836782A</vt:lpstr>
      <vt:lpstr>A124836782A_Data</vt:lpstr>
      <vt:lpstr>A124836782A_Latest</vt:lpstr>
      <vt:lpstr>A124836786K</vt:lpstr>
      <vt:lpstr>A124836786K_Data</vt:lpstr>
      <vt:lpstr>A124836786K_Latest</vt:lpstr>
      <vt:lpstr>A124836790A</vt:lpstr>
      <vt:lpstr>A124836790A_Data</vt:lpstr>
      <vt:lpstr>A124836790A_Latest</vt:lpstr>
      <vt:lpstr>A124836794K</vt:lpstr>
      <vt:lpstr>A124836794K_Data</vt:lpstr>
      <vt:lpstr>A124836794K_Latest</vt:lpstr>
      <vt:lpstr>A124836798V</vt:lpstr>
      <vt:lpstr>A124836798V_Data</vt:lpstr>
      <vt:lpstr>A124836798V_Latest</vt:lpstr>
      <vt:lpstr>A124836802X</vt:lpstr>
      <vt:lpstr>A124836802X_Data</vt:lpstr>
      <vt:lpstr>A124836802X_Latest</vt:lpstr>
      <vt:lpstr>A124836806J</vt:lpstr>
      <vt:lpstr>A124836806J_Data</vt:lpstr>
      <vt:lpstr>A124836806J_Latest</vt:lpstr>
      <vt:lpstr>A124836810X</vt:lpstr>
      <vt:lpstr>A124836810X_Data</vt:lpstr>
      <vt:lpstr>A124836810X_Latest</vt:lpstr>
      <vt:lpstr>A124836814J</vt:lpstr>
      <vt:lpstr>A124836814J_Data</vt:lpstr>
      <vt:lpstr>A124836814J_Latest</vt:lpstr>
      <vt:lpstr>A124836818T</vt:lpstr>
      <vt:lpstr>A124836818T_Data</vt:lpstr>
      <vt:lpstr>A124836818T_Latest</vt:lpstr>
      <vt:lpstr>A124836822J</vt:lpstr>
      <vt:lpstr>A124836822J_Data</vt:lpstr>
      <vt:lpstr>A124836822J_Latest</vt:lpstr>
      <vt:lpstr>A124836826T</vt:lpstr>
      <vt:lpstr>A124836826T_Data</vt:lpstr>
      <vt:lpstr>A124836826T_Latest</vt:lpstr>
      <vt:lpstr>A124836830J</vt:lpstr>
      <vt:lpstr>A124836830J_Data</vt:lpstr>
      <vt:lpstr>A124836830J_Latest</vt:lpstr>
      <vt:lpstr>A124836834T</vt:lpstr>
      <vt:lpstr>A124836834T_Data</vt:lpstr>
      <vt:lpstr>A124836834T_Latest</vt:lpstr>
      <vt:lpstr>A124836838A</vt:lpstr>
      <vt:lpstr>A124836838A_Data</vt:lpstr>
      <vt:lpstr>A124836838A_Latest</vt:lpstr>
      <vt:lpstr>A124836842T</vt:lpstr>
      <vt:lpstr>A124836842T_Data</vt:lpstr>
      <vt:lpstr>A124836842T_Latest</vt:lpstr>
      <vt:lpstr>A124836846A</vt:lpstr>
      <vt:lpstr>A124836846A_Data</vt:lpstr>
      <vt:lpstr>A124836846A_Latest</vt:lpstr>
      <vt:lpstr>A124836850T</vt:lpstr>
      <vt:lpstr>A124836850T_Data</vt:lpstr>
      <vt:lpstr>A124836850T_Latest</vt:lpstr>
      <vt:lpstr>A124836854A</vt:lpstr>
      <vt:lpstr>A124836854A_Data</vt:lpstr>
      <vt:lpstr>A124836854A_Latest</vt:lpstr>
      <vt:lpstr>A124836858K</vt:lpstr>
      <vt:lpstr>A124836858K_Data</vt:lpstr>
      <vt:lpstr>A124836858K_Latest</vt:lpstr>
      <vt:lpstr>A124836862A</vt:lpstr>
      <vt:lpstr>A124836862A_Data</vt:lpstr>
      <vt:lpstr>A124836862A_Latest</vt:lpstr>
      <vt:lpstr>A124836866K</vt:lpstr>
      <vt:lpstr>A124836866K_Data</vt:lpstr>
      <vt:lpstr>A124836866K_Latest</vt:lpstr>
      <vt:lpstr>A124836870A</vt:lpstr>
      <vt:lpstr>A124836870A_Data</vt:lpstr>
      <vt:lpstr>A124836870A_Latest</vt:lpstr>
      <vt:lpstr>A124836874K</vt:lpstr>
      <vt:lpstr>A124836874K_Data</vt:lpstr>
      <vt:lpstr>A124836874K_Latest</vt:lpstr>
      <vt:lpstr>A124836878V</vt:lpstr>
      <vt:lpstr>A124836878V_Data</vt:lpstr>
      <vt:lpstr>A124836878V_Latest</vt:lpstr>
      <vt:lpstr>A124836882K</vt:lpstr>
      <vt:lpstr>A124836882K_Data</vt:lpstr>
      <vt:lpstr>A124836882K_Latest</vt:lpstr>
      <vt:lpstr>A124836886V</vt:lpstr>
      <vt:lpstr>A124836886V_Data</vt:lpstr>
      <vt:lpstr>A124836886V_Latest</vt:lpstr>
      <vt:lpstr>A124836890K</vt:lpstr>
      <vt:lpstr>A124836890K_Data</vt:lpstr>
      <vt:lpstr>A124836890K_Latest</vt:lpstr>
      <vt:lpstr>A124836894V</vt:lpstr>
      <vt:lpstr>A124836894V_Data</vt:lpstr>
      <vt:lpstr>A124836894V_Latest</vt:lpstr>
      <vt:lpstr>A124836898C</vt:lpstr>
      <vt:lpstr>A124836898C_Data</vt:lpstr>
      <vt:lpstr>A124836898C_Latest</vt:lpstr>
      <vt:lpstr>A124836902J</vt:lpstr>
      <vt:lpstr>A124836902J_Data</vt:lpstr>
      <vt:lpstr>A124836902J_Latest</vt:lpstr>
      <vt:lpstr>A124836906T</vt:lpstr>
      <vt:lpstr>A124836906T_Data</vt:lpstr>
      <vt:lpstr>A124836906T_Latest</vt:lpstr>
      <vt:lpstr>A124836910J</vt:lpstr>
      <vt:lpstr>A124836910J_Data</vt:lpstr>
      <vt:lpstr>A124836910J_Latest</vt:lpstr>
      <vt:lpstr>A124836914T</vt:lpstr>
      <vt:lpstr>A124836914T_Data</vt:lpstr>
      <vt:lpstr>A124836914T_Latest</vt:lpstr>
      <vt:lpstr>A124836918A</vt:lpstr>
      <vt:lpstr>A124836918A_Data</vt:lpstr>
      <vt:lpstr>A124836918A_Latest</vt:lpstr>
      <vt:lpstr>A124836922T</vt:lpstr>
      <vt:lpstr>A124836922T_Data</vt:lpstr>
      <vt:lpstr>A124836922T_Latest</vt:lpstr>
      <vt:lpstr>A124836926A</vt:lpstr>
      <vt:lpstr>A124836926A_Data</vt:lpstr>
      <vt:lpstr>A124836926A_Latest</vt:lpstr>
      <vt:lpstr>A124836930T</vt:lpstr>
      <vt:lpstr>A124836930T_Data</vt:lpstr>
      <vt:lpstr>A124836930T_Latest</vt:lpstr>
      <vt:lpstr>A124836934A</vt:lpstr>
      <vt:lpstr>A124836934A_Data</vt:lpstr>
      <vt:lpstr>A124836934A_Latest</vt:lpstr>
      <vt:lpstr>A124836938K</vt:lpstr>
      <vt:lpstr>A124836938K_Data</vt:lpstr>
      <vt:lpstr>A124836938K_Latest</vt:lpstr>
      <vt:lpstr>A124836942A</vt:lpstr>
      <vt:lpstr>A124836942A_Data</vt:lpstr>
      <vt:lpstr>A124836942A_Latest</vt:lpstr>
      <vt:lpstr>A124836946K</vt:lpstr>
      <vt:lpstr>A124836946K_Data</vt:lpstr>
      <vt:lpstr>A124836946K_Latest</vt:lpstr>
      <vt:lpstr>A124836950A</vt:lpstr>
      <vt:lpstr>A124836950A_Data</vt:lpstr>
      <vt:lpstr>A124836950A_Latest</vt:lpstr>
      <vt:lpstr>A124836954K</vt:lpstr>
      <vt:lpstr>A124836954K_Data</vt:lpstr>
      <vt:lpstr>A124836954K_Latest</vt:lpstr>
      <vt:lpstr>A124836958V</vt:lpstr>
      <vt:lpstr>A124836958V_Data</vt:lpstr>
      <vt:lpstr>A124836958V_Latest</vt:lpstr>
      <vt:lpstr>A124836962K</vt:lpstr>
      <vt:lpstr>A124836962K_Data</vt:lpstr>
      <vt:lpstr>A124836962K_Latest</vt:lpstr>
      <vt:lpstr>A124836966V</vt:lpstr>
      <vt:lpstr>A124836966V_Data</vt:lpstr>
      <vt:lpstr>A124836966V_Latest</vt:lpstr>
      <vt:lpstr>A124836970K</vt:lpstr>
      <vt:lpstr>A124836970K_Data</vt:lpstr>
      <vt:lpstr>A124836970K_Latest</vt:lpstr>
      <vt:lpstr>A124836974V</vt:lpstr>
      <vt:lpstr>A124836974V_Data</vt:lpstr>
      <vt:lpstr>A124836974V_Latest</vt:lpstr>
      <vt:lpstr>A124836978C</vt:lpstr>
      <vt:lpstr>A124836978C_Data</vt:lpstr>
      <vt:lpstr>A124836978C_Latest</vt:lpstr>
      <vt:lpstr>A124836982V</vt:lpstr>
      <vt:lpstr>A124836982V_Data</vt:lpstr>
      <vt:lpstr>A124836982V_Latest</vt:lpstr>
      <vt:lpstr>A124836986C</vt:lpstr>
      <vt:lpstr>A124836986C_Data</vt:lpstr>
      <vt:lpstr>A124836986C_Latest</vt:lpstr>
      <vt:lpstr>A124836990V</vt:lpstr>
      <vt:lpstr>A124836990V_Data</vt:lpstr>
      <vt:lpstr>A124836990V_Latest</vt:lpstr>
      <vt:lpstr>A124836994C</vt:lpstr>
      <vt:lpstr>A124836994C_Data</vt:lpstr>
      <vt:lpstr>A124836994C_Latest</vt:lpstr>
      <vt:lpstr>A124836998L</vt:lpstr>
      <vt:lpstr>A124836998L_Data</vt:lpstr>
      <vt:lpstr>A124836998L_Latest</vt:lpstr>
      <vt:lpstr>A124837002V</vt:lpstr>
      <vt:lpstr>A124837002V_Data</vt:lpstr>
      <vt:lpstr>A124837002V_Latest</vt:lpstr>
      <vt:lpstr>A124837006C</vt:lpstr>
      <vt:lpstr>A124837006C_Data</vt:lpstr>
      <vt:lpstr>A124837006C_Latest</vt:lpstr>
      <vt:lpstr>A124837010V</vt:lpstr>
      <vt:lpstr>A124837010V_Data</vt:lpstr>
      <vt:lpstr>A124837010V_Latest</vt:lpstr>
      <vt:lpstr>A124837014C</vt:lpstr>
      <vt:lpstr>A124837014C_Data</vt:lpstr>
      <vt:lpstr>A124837014C_Latest</vt:lpstr>
      <vt:lpstr>A124837018L</vt:lpstr>
      <vt:lpstr>A124837018L_Data</vt:lpstr>
      <vt:lpstr>A124837018L_Latest</vt:lpstr>
      <vt:lpstr>A124837022C</vt:lpstr>
      <vt:lpstr>A124837022C_Data</vt:lpstr>
      <vt:lpstr>A124837022C_Latest</vt:lpstr>
      <vt:lpstr>A124837026L</vt:lpstr>
      <vt:lpstr>A124837026L_Data</vt:lpstr>
      <vt:lpstr>A124837026L_Latest</vt:lpstr>
      <vt:lpstr>A124837030C</vt:lpstr>
      <vt:lpstr>A124837030C_Data</vt:lpstr>
      <vt:lpstr>A124837030C_Latest</vt:lpstr>
      <vt:lpstr>A124837034L</vt:lpstr>
      <vt:lpstr>A124837034L_Data</vt:lpstr>
      <vt:lpstr>A124837034L_Latest</vt:lpstr>
      <vt:lpstr>A124837038W</vt:lpstr>
      <vt:lpstr>A124837038W_Data</vt:lpstr>
      <vt:lpstr>A124837038W_Latest</vt:lpstr>
      <vt:lpstr>A124837042L</vt:lpstr>
      <vt:lpstr>A124837042L_Data</vt:lpstr>
      <vt:lpstr>A124837042L_Latest</vt:lpstr>
      <vt:lpstr>A124837046W</vt:lpstr>
      <vt:lpstr>A124837046W_Data</vt:lpstr>
      <vt:lpstr>A124837046W_Latest</vt:lpstr>
      <vt:lpstr>A124837050L</vt:lpstr>
      <vt:lpstr>A124837050L_Data</vt:lpstr>
      <vt:lpstr>A124837050L_Latest</vt:lpstr>
      <vt:lpstr>A124837054W</vt:lpstr>
      <vt:lpstr>A124837054W_Data</vt:lpstr>
      <vt:lpstr>A124837054W_Latest</vt:lpstr>
      <vt:lpstr>A124837058F</vt:lpstr>
      <vt:lpstr>A124837058F_Data</vt:lpstr>
      <vt:lpstr>A124837058F_Latest</vt:lpstr>
      <vt:lpstr>A124837062W</vt:lpstr>
      <vt:lpstr>A124837062W_Data</vt:lpstr>
      <vt:lpstr>A124837062W_Latest</vt:lpstr>
      <vt:lpstr>A124837066F</vt:lpstr>
      <vt:lpstr>A124837066F_Data</vt:lpstr>
      <vt:lpstr>A124837066F_Latest</vt:lpstr>
      <vt:lpstr>A124837070W</vt:lpstr>
      <vt:lpstr>A124837070W_Data</vt:lpstr>
      <vt:lpstr>A124837070W_Latest</vt:lpstr>
      <vt:lpstr>A124837074F</vt:lpstr>
      <vt:lpstr>A124837074F_Data</vt:lpstr>
      <vt:lpstr>A124837074F_Latest</vt:lpstr>
      <vt:lpstr>A124837078R</vt:lpstr>
      <vt:lpstr>A124837078R_Data</vt:lpstr>
      <vt:lpstr>A124837078R_Latest</vt:lpstr>
      <vt:lpstr>A124837082F</vt:lpstr>
      <vt:lpstr>A124837082F_Data</vt:lpstr>
      <vt:lpstr>A124837082F_Latest</vt:lpstr>
      <vt:lpstr>A124837086R</vt:lpstr>
      <vt:lpstr>A124837086R_Data</vt:lpstr>
      <vt:lpstr>A124837086R_Latest</vt:lpstr>
      <vt:lpstr>A124837090F</vt:lpstr>
      <vt:lpstr>A124837090F_Data</vt:lpstr>
      <vt:lpstr>A124837090F_Latest</vt:lpstr>
      <vt:lpstr>A124837094R</vt:lpstr>
      <vt:lpstr>A124837094R_Data</vt:lpstr>
      <vt:lpstr>A124837094R_Latest</vt:lpstr>
      <vt:lpstr>A124837098X</vt:lpstr>
      <vt:lpstr>A124837098X_Data</vt:lpstr>
      <vt:lpstr>A124837098X_Latest</vt:lpstr>
      <vt:lpstr>A124837102C</vt:lpstr>
      <vt:lpstr>A124837102C_Data</vt:lpstr>
      <vt:lpstr>A124837102C_Latest</vt:lpstr>
      <vt:lpstr>A124837106L</vt:lpstr>
      <vt:lpstr>A124837106L_Data</vt:lpstr>
      <vt:lpstr>A124837106L_Latest</vt:lpstr>
      <vt:lpstr>A124837110C</vt:lpstr>
      <vt:lpstr>A124837110C_Data</vt:lpstr>
      <vt:lpstr>A124837110C_Latest</vt:lpstr>
      <vt:lpstr>A124837114L</vt:lpstr>
      <vt:lpstr>A124837114L_Data</vt:lpstr>
      <vt:lpstr>A124837114L_Latest</vt:lpstr>
      <vt:lpstr>A124837118W</vt:lpstr>
      <vt:lpstr>A124837118W_Data</vt:lpstr>
      <vt:lpstr>A124837118W_Latest</vt:lpstr>
      <vt:lpstr>A124837122L</vt:lpstr>
      <vt:lpstr>A124837122L_Data</vt:lpstr>
      <vt:lpstr>A124837122L_Latest</vt:lpstr>
      <vt:lpstr>A124837126W</vt:lpstr>
      <vt:lpstr>A124837126W_Data</vt:lpstr>
      <vt:lpstr>A124837126W_Latest</vt:lpstr>
      <vt:lpstr>A124837130L</vt:lpstr>
      <vt:lpstr>A124837130L_Data</vt:lpstr>
      <vt:lpstr>A124837130L_Latest</vt:lpstr>
      <vt:lpstr>A124837134W</vt:lpstr>
      <vt:lpstr>A124837134W_Data</vt:lpstr>
      <vt:lpstr>A124837134W_Latest</vt:lpstr>
      <vt:lpstr>A124837138F</vt:lpstr>
      <vt:lpstr>A124837138F_Data</vt:lpstr>
      <vt:lpstr>A124837138F_Latest</vt:lpstr>
      <vt:lpstr>A124837142W</vt:lpstr>
      <vt:lpstr>A124837142W_Data</vt:lpstr>
      <vt:lpstr>A124837142W_Latest</vt:lpstr>
      <vt:lpstr>A124837146F</vt:lpstr>
      <vt:lpstr>A124837146F_Data</vt:lpstr>
      <vt:lpstr>A124837146F_Latest</vt:lpstr>
      <vt:lpstr>A124837150W</vt:lpstr>
      <vt:lpstr>A124837150W_Data</vt:lpstr>
      <vt:lpstr>A124837150W_Latest</vt:lpstr>
      <vt:lpstr>A124837154F</vt:lpstr>
      <vt:lpstr>A124837154F_Data</vt:lpstr>
      <vt:lpstr>A124837154F_Latest</vt:lpstr>
      <vt:lpstr>A124837158R</vt:lpstr>
      <vt:lpstr>A124837158R_Data</vt:lpstr>
      <vt:lpstr>A124837158R_Latest</vt:lpstr>
      <vt:lpstr>A124837162F</vt:lpstr>
      <vt:lpstr>A124837162F_Data</vt:lpstr>
      <vt:lpstr>A124837162F_Latest</vt:lpstr>
      <vt:lpstr>A124837166R</vt:lpstr>
      <vt:lpstr>A124837166R_Data</vt:lpstr>
      <vt:lpstr>A124837166R_Latest</vt:lpstr>
      <vt:lpstr>A124837170F</vt:lpstr>
      <vt:lpstr>A124837170F_Data</vt:lpstr>
      <vt:lpstr>A124837170F_Latest</vt:lpstr>
      <vt:lpstr>A124837174R</vt:lpstr>
      <vt:lpstr>A124837174R_Data</vt:lpstr>
      <vt:lpstr>A124837174R_Latest</vt:lpstr>
      <vt:lpstr>A124837178X</vt:lpstr>
      <vt:lpstr>A124837178X_Data</vt:lpstr>
      <vt:lpstr>A124837178X_Latest</vt:lpstr>
      <vt:lpstr>A124837182R</vt:lpstr>
      <vt:lpstr>A124837182R_Data</vt:lpstr>
      <vt:lpstr>A124837182R_Latest</vt:lpstr>
      <vt:lpstr>A124837186X</vt:lpstr>
      <vt:lpstr>A124837186X_Data</vt:lpstr>
      <vt:lpstr>A124837186X_Latest</vt:lpstr>
      <vt:lpstr>A124837190R</vt:lpstr>
      <vt:lpstr>A124837190R_Data</vt:lpstr>
      <vt:lpstr>A124837190R_Latest</vt:lpstr>
      <vt:lpstr>A124837194X</vt:lpstr>
      <vt:lpstr>A124837194X_Data</vt:lpstr>
      <vt:lpstr>A124837194X_Latest</vt:lpstr>
      <vt:lpstr>A124837198J</vt:lpstr>
      <vt:lpstr>A124837198J_Data</vt:lpstr>
      <vt:lpstr>A124837198J_Latest</vt:lpstr>
      <vt:lpstr>A124837202L</vt:lpstr>
      <vt:lpstr>A124837202L_Data</vt:lpstr>
      <vt:lpstr>A124837202L_Latest</vt:lpstr>
      <vt:lpstr>A124837206W</vt:lpstr>
      <vt:lpstr>A124837206W_Data</vt:lpstr>
      <vt:lpstr>A124837206W_Latest</vt:lpstr>
      <vt:lpstr>A124837210L</vt:lpstr>
      <vt:lpstr>A124837210L_Data</vt:lpstr>
      <vt:lpstr>A124837210L_Latest</vt:lpstr>
      <vt:lpstr>A124837214W</vt:lpstr>
      <vt:lpstr>A124837214W_Data</vt:lpstr>
      <vt:lpstr>A124837214W_Latest</vt:lpstr>
      <vt:lpstr>A124837218F</vt:lpstr>
      <vt:lpstr>A124837218F_Data</vt:lpstr>
      <vt:lpstr>A124837218F_Latest</vt:lpstr>
      <vt:lpstr>A124837222W</vt:lpstr>
      <vt:lpstr>A124837222W_Data</vt:lpstr>
      <vt:lpstr>A124837222W_Latest</vt:lpstr>
      <vt:lpstr>A124837226F</vt:lpstr>
      <vt:lpstr>A124837226F_Data</vt:lpstr>
      <vt:lpstr>A124837226F_Latest</vt:lpstr>
      <vt:lpstr>A124837230W</vt:lpstr>
      <vt:lpstr>A124837230W_Data</vt:lpstr>
      <vt:lpstr>A124837230W_Latest</vt:lpstr>
      <vt:lpstr>A124837234F</vt:lpstr>
      <vt:lpstr>A124837234F_Data</vt:lpstr>
      <vt:lpstr>A124837234F_Latest</vt:lpstr>
      <vt:lpstr>A124837238R</vt:lpstr>
      <vt:lpstr>A124837238R_Data</vt:lpstr>
      <vt:lpstr>A124837238R_Latest</vt:lpstr>
      <vt:lpstr>A124837242F</vt:lpstr>
      <vt:lpstr>A124837242F_Data</vt:lpstr>
      <vt:lpstr>A124837242F_Latest</vt:lpstr>
      <vt:lpstr>A124837246R</vt:lpstr>
      <vt:lpstr>A124837246R_Data</vt:lpstr>
      <vt:lpstr>A124837246R_Latest</vt:lpstr>
      <vt:lpstr>A124837250F</vt:lpstr>
      <vt:lpstr>A124837250F_Data</vt:lpstr>
      <vt:lpstr>A124837250F_Latest</vt:lpstr>
      <vt:lpstr>A124837254R</vt:lpstr>
      <vt:lpstr>A124837254R_Data</vt:lpstr>
      <vt:lpstr>A124837254R_Latest</vt:lpstr>
      <vt:lpstr>A124837258X</vt:lpstr>
      <vt:lpstr>A124837258X_Data</vt:lpstr>
      <vt:lpstr>A124837258X_Latest</vt:lpstr>
      <vt:lpstr>A124837262R</vt:lpstr>
      <vt:lpstr>A124837262R_Data</vt:lpstr>
      <vt:lpstr>A124837262R_Latest</vt:lpstr>
      <vt:lpstr>A124837266X</vt:lpstr>
      <vt:lpstr>A124837266X_Data</vt:lpstr>
      <vt:lpstr>A124837266X_Latest</vt:lpstr>
      <vt:lpstr>A124837270R</vt:lpstr>
      <vt:lpstr>A124837270R_Data</vt:lpstr>
      <vt:lpstr>A124837270R_Latest</vt:lpstr>
      <vt:lpstr>A124837274X</vt:lpstr>
      <vt:lpstr>A124837274X_Data</vt:lpstr>
      <vt:lpstr>A124837274X_Latest</vt:lpstr>
      <vt:lpstr>A124837278J</vt:lpstr>
      <vt:lpstr>A124837278J_Data</vt:lpstr>
      <vt:lpstr>A124837278J_Latest</vt:lpstr>
      <vt:lpstr>A124837282X</vt:lpstr>
      <vt:lpstr>A124837282X_Data</vt:lpstr>
      <vt:lpstr>A124837282X_Latest</vt:lpstr>
      <vt:lpstr>A124837286J</vt:lpstr>
      <vt:lpstr>A124837286J_Data</vt:lpstr>
      <vt:lpstr>A124837286J_Latest</vt:lpstr>
      <vt:lpstr>A124837290X</vt:lpstr>
      <vt:lpstr>A124837290X_Data</vt:lpstr>
      <vt:lpstr>A124837290X_Latest</vt:lpstr>
      <vt:lpstr>A124837294J</vt:lpstr>
      <vt:lpstr>A124837294J_Data</vt:lpstr>
      <vt:lpstr>A124837294J_Latest</vt:lpstr>
      <vt:lpstr>A124837298T</vt:lpstr>
      <vt:lpstr>A124837298T_Data</vt:lpstr>
      <vt:lpstr>A124837298T_Latest</vt:lpstr>
      <vt:lpstr>A124837302W</vt:lpstr>
      <vt:lpstr>A124837302W_Data</vt:lpstr>
      <vt:lpstr>A124837302W_Latest</vt:lpstr>
      <vt:lpstr>A124837306F</vt:lpstr>
      <vt:lpstr>A124837306F_Data</vt:lpstr>
      <vt:lpstr>A124837306F_Latest</vt:lpstr>
      <vt:lpstr>A124837310W</vt:lpstr>
      <vt:lpstr>A124837310W_Data</vt:lpstr>
      <vt:lpstr>A124837310W_Latest</vt:lpstr>
      <vt:lpstr>A124837314F</vt:lpstr>
      <vt:lpstr>A124837314F_Data</vt:lpstr>
      <vt:lpstr>A124837314F_Latest</vt:lpstr>
      <vt:lpstr>A124837318R</vt:lpstr>
      <vt:lpstr>A124837318R_Data</vt:lpstr>
      <vt:lpstr>A124837318R_Latest</vt:lpstr>
      <vt:lpstr>A124837322F</vt:lpstr>
      <vt:lpstr>A124837322F_Data</vt:lpstr>
      <vt:lpstr>A124837322F_Latest</vt:lpstr>
      <vt:lpstr>A124837326R</vt:lpstr>
      <vt:lpstr>A124837326R_Data</vt:lpstr>
      <vt:lpstr>A124837326R_Latest</vt:lpstr>
      <vt:lpstr>A124837330F</vt:lpstr>
      <vt:lpstr>A124837330F_Data</vt:lpstr>
      <vt:lpstr>A124837330F_Latest</vt:lpstr>
      <vt:lpstr>A124837334R</vt:lpstr>
      <vt:lpstr>A124837334R_Data</vt:lpstr>
      <vt:lpstr>A124837334R_Latest</vt:lpstr>
      <vt:lpstr>A124837338X</vt:lpstr>
      <vt:lpstr>A124837338X_Data</vt:lpstr>
      <vt:lpstr>A124837338X_Latest</vt:lpstr>
      <vt:lpstr>A124837342R</vt:lpstr>
      <vt:lpstr>A124837342R_Data</vt:lpstr>
      <vt:lpstr>A124837342R_Latest</vt:lpstr>
      <vt:lpstr>A124837346X</vt:lpstr>
      <vt:lpstr>A124837346X_Data</vt:lpstr>
      <vt:lpstr>A124837346X_Latest</vt:lpstr>
      <vt:lpstr>A124837350R</vt:lpstr>
      <vt:lpstr>A124837350R_Data</vt:lpstr>
      <vt:lpstr>A124837350R_Latest</vt:lpstr>
      <vt:lpstr>A124837354X</vt:lpstr>
      <vt:lpstr>A124837354X_Data</vt:lpstr>
      <vt:lpstr>A124837354X_Latest</vt:lpstr>
      <vt:lpstr>A124837358J</vt:lpstr>
      <vt:lpstr>A124837358J_Data</vt:lpstr>
      <vt:lpstr>A124837358J_Latest</vt:lpstr>
      <vt:lpstr>A124837362X</vt:lpstr>
      <vt:lpstr>A124837362X_Data</vt:lpstr>
      <vt:lpstr>A124837362X_Latest</vt:lpstr>
      <vt:lpstr>A124837366J</vt:lpstr>
      <vt:lpstr>A124837366J_Data</vt:lpstr>
      <vt:lpstr>A124837366J_Latest</vt:lpstr>
      <vt:lpstr>A124837370X</vt:lpstr>
      <vt:lpstr>A124837370X_Data</vt:lpstr>
      <vt:lpstr>A124837370X_Latest</vt:lpstr>
      <vt:lpstr>A124837374J</vt:lpstr>
      <vt:lpstr>A124837374J_Data</vt:lpstr>
      <vt:lpstr>A124837374J_Latest</vt:lpstr>
      <vt:lpstr>A124837378T</vt:lpstr>
      <vt:lpstr>A124837378T_Data</vt:lpstr>
      <vt:lpstr>A124837378T_Latest</vt:lpstr>
      <vt:lpstr>A124837382J</vt:lpstr>
      <vt:lpstr>A124837382J_Data</vt:lpstr>
      <vt:lpstr>A124837382J_Latest</vt:lpstr>
      <vt:lpstr>A124837386T</vt:lpstr>
      <vt:lpstr>A124837386T_Data</vt:lpstr>
      <vt:lpstr>A124837386T_Latest</vt:lpstr>
      <vt:lpstr>A124837390J</vt:lpstr>
      <vt:lpstr>A124837390J_Data</vt:lpstr>
      <vt:lpstr>A124837390J_Latest</vt:lpstr>
      <vt:lpstr>A124837394T</vt:lpstr>
      <vt:lpstr>A124837394T_Data</vt:lpstr>
      <vt:lpstr>A124837394T_Latest</vt:lpstr>
      <vt:lpstr>A124837398A</vt:lpstr>
      <vt:lpstr>A124837398A_Data</vt:lpstr>
      <vt:lpstr>A124837398A_Latest</vt:lpstr>
      <vt:lpstr>A124837402F</vt:lpstr>
      <vt:lpstr>A124837402F_Data</vt:lpstr>
      <vt:lpstr>A124837402F_Latest</vt:lpstr>
      <vt:lpstr>A124837406R</vt:lpstr>
      <vt:lpstr>A124837406R_Data</vt:lpstr>
      <vt:lpstr>A124837406R_Latest</vt:lpstr>
      <vt:lpstr>A124837410F</vt:lpstr>
      <vt:lpstr>A124837410F_Data</vt:lpstr>
      <vt:lpstr>A124837410F_Latest</vt:lpstr>
      <vt:lpstr>A124837414R</vt:lpstr>
      <vt:lpstr>A124837414R_Data</vt:lpstr>
      <vt:lpstr>A124837414R_Latest</vt:lpstr>
      <vt:lpstr>A124837418X</vt:lpstr>
      <vt:lpstr>A124837418X_Data</vt:lpstr>
      <vt:lpstr>A124837418X_Latest</vt:lpstr>
      <vt:lpstr>A124837446J</vt:lpstr>
      <vt:lpstr>A124837446J_Data</vt:lpstr>
      <vt:lpstr>A124837446J_Latest</vt:lpstr>
      <vt:lpstr>A124837450X</vt:lpstr>
      <vt:lpstr>A124837450X_Data</vt:lpstr>
      <vt:lpstr>A124837450X_Latest</vt:lpstr>
      <vt:lpstr>A124837470J</vt:lpstr>
      <vt:lpstr>A124837470J_Data</vt:lpstr>
      <vt:lpstr>A124837470J_Latest</vt:lpstr>
      <vt:lpstr>A124837474T</vt:lpstr>
      <vt:lpstr>A124837474T_Data</vt:lpstr>
      <vt:lpstr>A124837474T_Latest</vt:lpstr>
      <vt:lpstr>A124837518J</vt:lpstr>
      <vt:lpstr>A124837518J_Data</vt:lpstr>
      <vt:lpstr>A124837518J_Latest</vt:lpstr>
      <vt:lpstr>A124837522X</vt:lpstr>
      <vt:lpstr>A124837522X_Data</vt:lpstr>
      <vt:lpstr>A124837522X_Latest</vt:lpstr>
      <vt:lpstr>A124837554T</vt:lpstr>
      <vt:lpstr>A124837554T_Data</vt:lpstr>
      <vt:lpstr>A124837554T_Latest</vt:lpstr>
      <vt:lpstr>A124837558A</vt:lpstr>
      <vt:lpstr>A124837558A_Data</vt:lpstr>
      <vt:lpstr>A124837558A_Latest</vt:lpstr>
      <vt:lpstr>A124837562T</vt:lpstr>
      <vt:lpstr>A124837562T_Data</vt:lpstr>
      <vt:lpstr>A124837562T_Latest</vt:lpstr>
      <vt:lpstr>A124837566A</vt:lpstr>
      <vt:lpstr>A124837566A_Data</vt:lpstr>
      <vt:lpstr>A124837566A_Latest</vt:lpstr>
      <vt:lpstr>A124837570T</vt:lpstr>
      <vt:lpstr>A124837570T_Data</vt:lpstr>
      <vt:lpstr>A124837570T_Latest</vt:lpstr>
      <vt:lpstr>A124837574A</vt:lpstr>
      <vt:lpstr>A124837574A_Data</vt:lpstr>
      <vt:lpstr>A124837574A_Latest</vt:lpstr>
      <vt:lpstr>A124837578K</vt:lpstr>
      <vt:lpstr>A124837578K_Data</vt:lpstr>
      <vt:lpstr>A124837578K_Latest</vt:lpstr>
      <vt:lpstr>A124837582A</vt:lpstr>
      <vt:lpstr>A124837582A_Data</vt:lpstr>
      <vt:lpstr>A124837582A_Latest</vt:lpstr>
      <vt:lpstr>A124837586K</vt:lpstr>
      <vt:lpstr>A124837586K_Data</vt:lpstr>
      <vt:lpstr>A124837586K_Latest</vt:lpstr>
      <vt:lpstr>A124837590A</vt:lpstr>
      <vt:lpstr>A124837590A_Data</vt:lpstr>
      <vt:lpstr>A124837590A_Latest</vt:lpstr>
      <vt:lpstr>A124837594K</vt:lpstr>
      <vt:lpstr>A124837594K_Data</vt:lpstr>
      <vt:lpstr>A124837594K_Latest</vt:lpstr>
      <vt:lpstr>A124837598V</vt:lpstr>
      <vt:lpstr>A124837598V_Data</vt:lpstr>
      <vt:lpstr>A124837598V_Latest</vt:lpstr>
      <vt:lpstr>A124837602X</vt:lpstr>
      <vt:lpstr>A124837602X_Data</vt:lpstr>
      <vt:lpstr>A124837602X_Latest</vt:lpstr>
      <vt:lpstr>A124837606J</vt:lpstr>
      <vt:lpstr>A124837606J_Data</vt:lpstr>
      <vt:lpstr>A124837606J_Latest</vt:lpstr>
      <vt:lpstr>A124837610X</vt:lpstr>
      <vt:lpstr>A124837610X_Data</vt:lpstr>
      <vt:lpstr>A124837610X_Latest</vt:lpstr>
      <vt:lpstr>A124837614J</vt:lpstr>
      <vt:lpstr>A124837614J_Data</vt:lpstr>
      <vt:lpstr>A124837614J_Latest</vt:lpstr>
      <vt:lpstr>A124837618T</vt:lpstr>
      <vt:lpstr>A124837618T_Data</vt:lpstr>
      <vt:lpstr>A124837618T_Latest</vt:lpstr>
      <vt:lpstr>A124837622J</vt:lpstr>
      <vt:lpstr>A124837622J_Data</vt:lpstr>
      <vt:lpstr>A124837622J_Latest</vt:lpstr>
      <vt:lpstr>A124837626T</vt:lpstr>
      <vt:lpstr>A124837626T_Data</vt:lpstr>
      <vt:lpstr>A124837626T_Latest</vt:lpstr>
      <vt:lpstr>A124837630J</vt:lpstr>
      <vt:lpstr>A124837630J_Data</vt:lpstr>
      <vt:lpstr>A124837630J_Latest</vt:lpstr>
      <vt:lpstr>A124837634T</vt:lpstr>
      <vt:lpstr>A124837634T_Data</vt:lpstr>
      <vt:lpstr>A124837634T_Latest</vt:lpstr>
      <vt:lpstr>A124837638A</vt:lpstr>
      <vt:lpstr>A124837638A_Data</vt:lpstr>
      <vt:lpstr>A124837638A_Latest</vt:lpstr>
      <vt:lpstr>A124837642T</vt:lpstr>
      <vt:lpstr>A124837642T_Data</vt:lpstr>
      <vt:lpstr>A124837642T_Latest</vt:lpstr>
      <vt:lpstr>A124837646A</vt:lpstr>
      <vt:lpstr>A124837646A_Data</vt:lpstr>
      <vt:lpstr>A124837646A_Latest</vt:lpstr>
      <vt:lpstr>A124837650T</vt:lpstr>
      <vt:lpstr>A124837650T_Data</vt:lpstr>
      <vt:lpstr>A124837650T_Latest</vt:lpstr>
      <vt:lpstr>A124837654A</vt:lpstr>
      <vt:lpstr>A124837654A_Data</vt:lpstr>
      <vt:lpstr>A124837654A_Latest</vt:lpstr>
      <vt:lpstr>A124837658K</vt:lpstr>
      <vt:lpstr>A124837658K_Data</vt:lpstr>
      <vt:lpstr>A124837658K_Latest</vt:lpstr>
      <vt:lpstr>A124837666K</vt:lpstr>
      <vt:lpstr>A124837666K_Data</vt:lpstr>
      <vt:lpstr>A124837666K_Latest</vt:lpstr>
      <vt:lpstr>A124837670A</vt:lpstr>
      <vt:lpstr>A124837670A_Data</vt:lpstr>
      <vt:lpstr>A124837670A_Latest</vt:lpstr>
      <vt:lpstr>A124837674K</vt:lpstr>
      <vt:lpstr>A124837674K_Data</vt:lpstr>
      <vt:lpstr>A124837674K_Latest</vt:lpstr>
      <vt:lpstr>A124837678V</vt:lpstr>
      <vt:lpstr>A124837678V_Data</vt:lpstr>
      <vt:lpstr>A124837678V_Latest</vt:lpstr>
      <vt:lpstr>A124837682K</vt:lpstr>
      <vt:lpstr>A124837682K_Data</vt:lpstr>
      <vt:lpstr>A124837682K_Latest</vt:lpstr>
      <vt:lpstr>Date_Range</vt:lpstr>
      <vt:lpstr>Date_Range_Data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Melissa Beeton</cp:lastModifiedBy>
  <dcterms:created xsi:type="dcterms:W3CDTF">2021-06-16T09:38:31Z</dcterms:created>
  <dcterms:modified xsi:type="dcterms:W3CDTF">2021-07-01T10:05:33Z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2021-07-01T10:03:41Z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abc718b6-c608-4581-86dd-5bddaa00d5ee</vt:lpwstr>
  </property>
  <property fmtid="{D5CDD505-2E9C-101B-9397-08002B2CF9AE}" pid="8" name="MSIP_Label_c8e5a7ee-c283-40b0-98eb-fa437df4c031_ContentBits">
    <vt:lpwstr>0</vt:lpwstr>
  </property>
</Properties>
</file>