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3\"/>
    </mc:Choice>
  </mc:AlternateContent>
  <xr:revisionPtr revIDLastSave="0" documentId="13_ncr:1_{0DA5EFD0-9473-4EF7-B878-881041E8417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externalReferences>
    <externalReference r:id="rId3"/>
  </externalReference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2" l="1"/>
  <c r="J22" i="2"/>
  <c r="I22" i="2"/>
  <c r="H22" i="2"/>
  <c r="G22" i="2"/>
  <c r="F22" i="2"/>
  <c r="E22" i="2"/>
  <c r="D22" i="2"/>
  <c r="C22" i="2"/>
  <c r="K21" i="2"/>
  <c r="J21" i="2"/>
  <c r="I21" i="2"/>
  <c r="H21" i="2"/>
  <c r="G21" i="2"/>
  <c r="F21" i="2"/>
  <c r="E21" i="2"/>
  <c r="D21" i="2"/>
  <c r="C21" i="2"/>
  <c r="K20" i="2"/>
  <c r="J20" i="2"/>
  <c r="I20" i="2"/>
  <c r="H20" i="2"/>
  <c r="G20" i="2"/>
  <c r="F20" i="2"/>
  <c r="E20" i="2"/>
  <c r="D20" i="2"/>
  <c r="C20" i="2"/>
  <c r="K19" i="2"/>
  <c r="J19" i="2"/>
  <c r="I19" i="2"/>
  <c r="H19" i="2"/>
  <c r="G19" i="2"/>
  <c r="F19" i="2"/>
  <c r="E19" i="2"/>
  <c r="D19" i="2"/>
  <c r="C19" i="2"/>
  <c r="K18" i="2"/>
  <c r="J18" i="2"/>
  <c r="I18" i="2"/>
  <c r="H18" i="2"/>
  <c r="G18" i="2"/>
  <c r="F18" i="2"/>
  <c r="E18" i="2"/>
  <c r="D18" i="2"/>
  <c r="C18" i="2"/>
  <c r="K17" i="2"/>
  <c r="J17" i="2"/>
  <c r="I17" i="2"/>
  <c r="H17" i="2"/>
  <c r="G17" i="2"/>
  <c r="F17" i="2"/>
  <c r="E17" i="2"/>
  <c r="D17" i="2"/>
  <c r="C17" i="2"/>
  <c r="K16" i="2"/>
  <c r="J16" i="2"/>
  <c r="I16" i="2"/>
  <c r="H16" i="2"/>
  <c r="G16" i="2"/>
  <c r="F16" i="2"/>
  <c r="E16" i="2"/>
  <c r="D16" i="2"/>
  <c r="C16" i="2"/>
  <c r="K15" i="2"/>
  <c r="J15" i="2"/>
  <c r="I15" i="2"/>
  <c r="H15" i="2"/>
  <c r="G15" i="2"/>
  <c r="F15" i="2"/>
  <c r="E15" i="2"/>
  <c r="D15" i="2"/>
  <c r="C15" i="2"/>
  <c r="K14" i="2"/>
  <c r="J14" i="2"/>
  <c r="I14" i="2"/>
  <c r="H14" i="2"/>
  <c r="G14" i="2"/>
  <c r="F14" i="2"/>
  <c r="E14" i="2"/>
  <c r="D14" i="2"/>
  <c r="C14" i="2"/>
  <c r="K13" i="2"/>
  <c r="J13" i="2"/>
  <c r="I13" i="2"/>
  <c r="H13" i="2"/>
  <c r="G13" i="2"/>
  <c r="F13" i="2"/>
  <c r="E13" i="2"/>
  <c r="D13" i="2"/>
  <c r="C13" i="2"/>
  <c r="K12" i="2"/>
  <c r="J12" i="2"/>
  <c r="I12" i="2"/>
  <c r="H12" i="2"/>
  <c r="G12" i="2"/>
  <c r="F12" i="2"/>
  <c r="E12" i="2"/>
  <c r="D12" i="2"/>
  <c r="C12" i="2"/>
  <c r="K11" i="2"/>
  <c r="J11" i="2"/>
  <c r="I11" i="2"/>
  <c r="H11" i="2"/>
  <c r="G11" i="2"/>
  <c r="F11" i="2"/>
  <c r="E11" i="2"/>
  <c r="D11" i="2"/>
  <c r="C11" i="2"/>
  <c r="K10" i="2"/>
  <c r="J10" i="2"/>
  <c r="I10" i="2"/>
  <c r="H10" i="2"/>
  <c r="G10" i="2"/>
  <c r="F10" i="2"/>
  <c r="E10" i="2"/>
  <c r="D10" i="2"/>
  <c r="C10" i="2"/>
  <c r="K9" i="2"/>
  <c r="J9" i="2"/>
  <c r="I9" i="2"/>
  <c r="H9" i="2"/>
  <c r="G9" i="2"/>
  <c r="F9" i="2"/>
  <c r="E9" i="2"/>
  <c r="D9" i="2"/>
  <c r="C9" i="2"/>
  <c r="K8" i="2"/>
  <c r="J8" i="2"/>
  <c r="I8" i="2"/>
  <c r="H8" i="2"/>
  <c r="G8" i="2"/>
  <c r="F8" i="2"/>
  <c r="E8" i="2"/>
  <c r="D8" i="2"/>
  <c r="C8" i="2"/>
  <c r="K7" i="2"/>
  <c r="J7" i="2"/>
  <c r="I7" i="2"/>
  <c r="H7" i="2"/>
  <c r="G7" i="2"/>
  <c r="F7" i="2"/>
  <c r="E7" i="2"/>
  <c r="D7" i="2"/>
  <c r="C7" i="2"/>
</calcChain>
</file>

<file path=xl/sharedStrings.xml><?xml version="1.0" encoding="utf-8"?>
<sst xmlns="http://schemas.openxmlformats.org/spreadsheetml/2006/main" count="58" uniqueCount="48">
  <si>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</si>
  <si>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</si>
  <si>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</si>
  <si>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</si>
  <si>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</si>
  <si>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</si>
  <si>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</si>
  <si>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</si>
  <si>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</si>
  <si>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</si>
  <si>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</si>
  <si>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</si>
  <si>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</si>
  <si>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</si>
  <si>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</si>
  <si>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</si>
  <si>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Northern Territory</t>
  </si>
  <si>
    <t>Unincorporated NT</t>
  </si>
  <si>
    <t xml:space="preserve">Note: All 0's are nil or rounded to zero (including null cells) </t>
  </si>
  <si>
    <t xml:space="preserve">     Australian Bureau of Statistics</t>
  </si>
  <si>
    <t xml:space="preserve">   Australian Bureau of Statistics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</si>
  <si>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</si>
  <si>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</si>
  <si>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Alice Springs</t>
  </si>
  <si>
    <t>Barkly</t>
  </si>
  <si>
    <t>Belyuen</t>
  </si>
  <si>
    <t>Central Desert</t>
  </si>
  <si>
    <t>Coomalie</t>
  </si>
  <si>
    <t>Darwin</t>
  </si>
  <si>
    <t>Darwin Waterfront Precinct</t>
  </si>
  <si>
    <t>East Arnhem</t>
  </si>
  <si>
    <t>Katherine</t>
  </si>
  <si>
    <t>Litchfield</t>
  </si>
  <si>
    <t>MacDonnell</t>
  </si>
  <si>
    <t>Palmerston</t>
  </si>
  <si>
    <t>Roper Gulf</t>
  </si>
  <si>
    <t>Tiwi Islands</t>
  </si>
  <si>
    <t>Victoria Daly</t>
  </si>
  <si>
    <t>Wagait</t>
  </si>
  <si>
    <t>West Arnhem</t>
  </si>
  <si>
    <t>West Daly</t>
  </si>
  <si>
    <t>Migratory - Offshore - Shipping (NT)</t>
  </si>
  <si>
    <t>Table 1. NT, LGA excel data cube, 2022-2023 FYTD</t>
  </si>
  <si>
    <t>NT, LGA excel data cube, 2022-2023 FYTD</t>
  </si>
  <si>
    <t>© Commonwealth of Australia 2023</t>
  </si>
  <si>
    <t>87310DO029_202302 Building Approvals, Australia, February 2023</t>
  </si>
  <si>
    <t>Released at 11:30 am (Canberra time) Wed 12 Apr 2023</t>
  </si>
  <si>
    <t>Building Approvals, Australia,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</si>
</sst>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3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/>
    <xf numFmtId="0" fontId="12" fillId="0" borderId="0" xfId="0" applyFont="1"/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8" name="Picture 3">
          <a:extLst>
            <a:ext uri="{FF2B5EF4-FFF2-40B4-BE49-F238E27FC236}">
              <a16:creationId xmlns:a16="http://schemas.microsoft.com/office/drawing/2014/main" id="{4EF785A1-E58A-425F-BB19-C003F26969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219075</xdr:colOff>
      <xdr:row>1</xdr:row>
      <xdr:rowOff>0</xdr:rowOff>
    </xdr:to>
    <xdr:pic>
      <xdr:nvPicPr>
        <xdr:cNvPr id="1101" name="Picture 3">
          <a:extLst>
            <a:ext uri="{FF2B5EF4-FFF2-40B4-BE49-F238E27FC236}">
              <a16:creationId xmlns:a16="http://schemas.microsoft.com/office/drawing/2014/main" id="{5E8163E3-BF22-465F-B686-8003DA5B9B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OUTGRP\8731\IPE\Datacubes\LGA_NT_2223.csv" TargetMode="External"/><Relationship Id="rId1" Type="http://schemas.openxmlformats.org/officeDocument/2006/relationships/externalLinkPath" Target="/OUTGRP/8731/IPE/Datacubes/LGA_NT_2223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GA_NT_2223"/>
    </sheetNames>
    <sheetDataSet>
      <sheetData sheetId="0">
        <row r="2">
          <cell r="C2">
            <v>7</v>
          </cell>
          <cell r="D2" t="str">
            <v>Northern Territory</v>
          </cell>
          <cell r="E2">
            <v>343</v>
          </cell>
          <cell r="F2">
            <v>68</v>
          </cell>
          <cell r="G2">
            <v>419</v>
          </cell>
          <cell r="H2">
            <v>158693.5</v>
          </cell>
          <cell r="I2">
            <v>22400.6</v>
          </cell>
          <cell r="J2">
            <v>69615.199999999997</v>
          </cell>
          <cell r="K2">
            <v>250709.2</v>
          </cell>
          <cell r="L2">
            <v>537985.5</v>
          </cell>
          <cell r="M2">
            <v>788694.6</v>
          </cell>
        </row>
        <row r="3">
          <cell r="C3">
            <v>70200</v>
          </cell>
          <cell r="D3" t="str">
            <v>Alice Springs</v>
          </cell>
          <cell r="E3">
            <v>48</v>
          </cell>
          <cell r="F3">
            <v>33</v>
          </cell>
          <cell r="G3">
            <v>81</v>
          </cell>
          <cell r="H3">
            <v>28844</v>
          </cell>
          <cell r="I3">
            <v>12102.7</v>
          </cell>
          <cell r="J3">
            <v>6019.4</v>
          </cell>
          <cell r="K3">
            <v>46966.2</v>
          </cell>
          <cell r="L3">
            <v>19005.599999999999</v>
          </cell>
          <cell r="M3">
            <v>65971.8</v>
          </cell>
        </row>
        <row r="4">
          <cell r="C4">
            <v>70420</v>
          </cell>
          <cell r="D4" t="str">
            <v>Barkly</v>
          </cell>
          <cell r="E4">
            <v>1</v>
          </cell>
          <cell r="F4">
            <v>11</v>
          </cell>
          <cell r="G4">
            <v>12</v>
          </cell>
          <cell r="H4">
            <v>173</v>
          </cell>
          <cell r="I4">
            <v>2750</v>
          </cell>
          <cell r="J4">
            <v>158.6</v>
          </cell>
          <cell r="K4">
            <v>3081.6</v>
          </cell>
          <cell r="L4">
            <v>4387.3</v>
          </cell>
          <cell r="M4">
            <v>7468.8</v>
          </cell>
        </row>
        <row r="5">
          <cell r="C5">
            <v>70540</v>
          </cell>
          <cell r="D5" t="str">
            <v>Belyuen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>
            <v>70620</v>
          </cell>
          <cell r="D6" t="str">
            <v>Central Desert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358.8</v>
          </cell>
          <cell r="K6">
            <v>358.8</v>
          </cell>
          <cell r="L6">
            <v>0</v>
          </cell>
          <cell r="M6">
            <v>358.8</v>
          </cell>
        </row>
        <row r="7">
          <cell r="C7">
            <v>70700</v>
          </cell>
          <cell r="D7" t="str">
            <v>Coomalie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439.7</v>
          </cell>
          <cell r="K7">
            <v>439.7</v>
          </cell>
          <cell r="L7">
            <v>51.2</v>
          </cell>
          <cell r="M7">
            <v>490.9</v>
          </cell>
        </row>
        <row r="8">
          <cell r="C8">
            <v>71000</v>
          </cell>
          <cell r="D8" t="str">
            <v>Darwin</v>
          </cell>
          <cell r="E8">
            <v>83</v>
          </cell>
          <cell r="F8">
            <v>2</v>
          </cell>
          <cell r="G8">
            <v>86</v>
          </cell>
          <cell r="H8">
            <v>43118</v>
          </cell>
          <cell r="I8">
            <v>800</v>
          </cell>
          <cell r="J8">
            <v>28456.3</v>
          </cell>
          <cell r="K8">
            <v>72374.3</v>
          </cell>
          <cell r="L8">
            <v>323969.8</v>
          </cell>
          <cell r="M8">
            <v>396344.1</v>
          </cell>
        </row>
        <row r="9">
          <cell r="C9">
            <v>71150</v>
          </cell>
          <cell r="D9" t="str">
            <v>Darwin Waterfront Precinct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11.9</v>
          </cell>
          <cell r="K9">
            <v>11.9</v>
          </cell>
          <cell r="L9">
            <v>1190</v>
          </cell>
          <cell r="M9">
            <v>1201.9000000000001</v>
          </cell>
        </row>
        <row r="10">
          <cell r="C10">
            <v>71300</v>
          </cell>
          <cell r="D10" t="str">
            <v>East Arnhem</v>
          </cell>
          <cell r="E10">
            <v>9</v>
          </cell>
          <cell r="F10">
            <v>0</v>
          </cell>
          <cell r="G10">
            <v>9</v>
          </cell>
          <cell r="H10">
            <v>6150.7</v>
          </cell>
          <cell r="I10">
            <v>0</v>
          </cell>
          <cell r="J10">
            <v>0</v>
          </cell>
          <cell r="K10">
            <v>6150.7</v>
          </cell>
          <cell r="L10">
            <v>2998.7</v>
          </cell>
          <cell r="M10">
            <v>9149.2999999999993</v>
          </cell>
        </row>
        <row r="11">
          <cell r="C11">
            <v>72200</v>
          </cell>
          <cell r="D11" t="str">
            <v>Katherine</v>
          </cell>
          <cell r="E11">
            <v>6</v>
          </cell>
          <cell r="F11">
            <v>16</v>
          </cell>
          <cell r="G11">
            <v>22</v>
          </cell>
          <cell r="H11">
            <v>1851</v>
          </cell>
          <cell r="I11">
            <v>4800</v>
          </cell>
          <cell r="J11">
            <v>1506</v>
          </cell>
          <cell r="K11">
            <v>8157</v>
          </cell>
          <cell r="L11">
            <v>57845.5</v>
          </cell>
          <cell r="M11">
            <v>66002.5</v>
          </cell>
        </row>
        <row r="12">
          <cell r="C12">
            <v>72300</v>
          </cell>
          <cell r="D12" t="str">
            <v>Litchfield</v>
          </cell>
          <cell r="E12">
            <v>51</v>
          </cell>
          <cell r="F12">
            <v>2</v>
          </cell>
          <cell r="G12">
            <v>56</v>
          </cell>
          <cell r="H12">
            <v>18213.099999999999</v>
          </cell>
          <cell r="I12">
            <v>665</v>
          </cell>
          <cell r="J12">
            <v>15743.8</v>
          </cell>
          <cell r="K12">
            <v>34621.9</v>
          </cell>
          <cell r="L12">
            <v>54681.9</v>
          </cell>
          <cell r="M12">
            <v>89303.7</v>
          </cell>
        </row>
        <row r="13">
          <cell r="C13">
            <v>72330</v>
          </cell>
          <cell r="D13" t="str">
            <v>MacDonnell</v>
          </cell>
          <cell r="E13">
            <v>4</v>
          </cell>
          <cell r="F13">
            <v>0</v>
          </cell>
          <cell r="G13">
            <v>4</v>
          </cell>
          <cell r="H13">
            <v>3258.4</v>
          </cell>
          <cell r="I13">
            <v>0</v>
          </cell>
          <cell r="J13">
            <v>211.1</v>
          </cell>
          <cell r="K13">
            <v>3469.5</v>
          </cell>
          <cell r="L13">
            <v>0</v>
          </cell>
          <cell r="M13">
            <v>3469.5</v>
          </cell>
        </row>
        <row r="14">
          <cell r="C14">
            <v>72800</v>
          </cell>
          <cell r="D14" t="str">
            <v>Palmerston</v>
          </cell>
          <cell r="E14">
            <v>120</v>
          </cell>
          <cell r="F14">
            <v>0</v>
          </cell>
          <cell r="G14">
            <v>121</v>
          </cell>
          <cell r="H14">
            <v>47778.7</v>
          </cell>
          <cell r="I14">
            <v>0</v>
          </cell>
          <cell r="J14">
            <v>11629.9</v>
          </cell>
          <cell r="K14">
            <v>59408.6</v>
          </cell>
          <cell r="L14">
            <v>28569.8</v>
          </cell>
          <cell r="M14">
            <v>87978.4</v>
          </cell>
        </row>
        <row r="15">
          <cell r="C15">
            <v>73600</v>
          </cell>
          <cell r="D15" t="str">
            <v>Roper Gulf</v>
          </cell>
          <cell r="E15">
            <v>8</v>
          </cell>
          <cell r="F15">
            <v>4</v>
          </cell>
          <cell r="G15">
            <v>12</v>
          </cell>
          <cell r="H15">
            <v>3977</v>
          </cell>
          <cell r="I15">
            <v>1282.9000000000001</v>
          </cell>
          <cell r="J15">
            <v>196</v>
          </cell>
          <cell r="K15">
            <v>5455.9</v>
          </cell>
          <cell r="L15">
            <v>8175</v>
          </cell>
          <cell r="M15">
            <v>13630.9</v>
          </cell>
        </row>
        <row r="16">
          <cell r="C16">
            <v>74050</v>
          </cell>
          <cell r="D16" t="str">
            <v>Tiwi Islands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74550</v>
          </cell>
          <cell r="D17" t="str">
            <v>Victoria Daly</v>
          </cell>
          <cell r="E17">
            <v>5</v>
          </cell>
          <cell r="F17">
            <v>0</v>
          </cell>
          <cell r="G17">
            <v>5</v>
          </cell>
          <cell r="H17">
            <v>3486.5</v>
          </cell>
          <cell r="I17">
            <v>0</v>
          </cell>
          <cell r="J17">
            <v>166.1</v>
          </cell>
          <cell r="K17">
            <v>3652.6</v>
          </cell>
          <cell r="L17">
            <v>130.4</v>
          </cell>
          <cell r="M17">
            <v>3783</v>
          </cell>
        </row>
        <row r="18">
          <cell r="C18">
            <v>74560</v>
          </cell>
          <cell r="D18" t="str">
            <v>Wagait</v>
          </cell>
          <cell r="E18">
            <v>3</v>
          </cell>
          <cell r="F18">
            <v>0</v>
          </cell>
          <cell r="G18">
            <v>4</v>
          </cell>
          <cell r="H18">
            <v>1096.5</v>
          </cell>
          <cell r="I18">
            <v>0</v>
          </cell>
          <cell r="J18">
            <v>270.8</v>
          </cell>
          <cell r="K18">
            <v>1367.3</v>
          </cell>
          <cell r="L18">
            <v>515</v>
          </cell>
          <cell r="M18">
            <v>1882.3</v>
          </cell>
        </row>
        <row r="19">
          <cell r="C19">
            <v>74660</v>
          </cell>
          <cell r="D19" t="str">
            <v>West Arnhem</v>
          </cell>
          <cell r="E19">
            <v>0</v>
          </cell>
          <cell r="F19">
            <v>0</v>
          </cell>
          <cell r="G19">
            <v>2</v>
          </cell>
          <cell r="H19">
            <v>0</v>
          </cell>
          <cell r="I19">
            <v>0</v>
          </cell>
          <cell r="J19">
            <v>4005.9</v>
          </cell>
          <cell r="K19">
            <v>4005.9</v>
          </cell>
          <cell r="L19">
            <v>15080.3</v>
          </cell>
          <cell r="M19">
            <v>19086.2</v>
          </cell>
        </row>
        <row r="20">
          <cell r="C20">
            <v>74680</v>
          </cell>
          <cell r="D20" t="str">
            <v>West Daly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79399</v>
          </cell>
          <cell r="D21" t="str">
            <v>Unincorporated NT</v>
          </cell>
          <cell r="E21">
            <v>5</v>
          </cell>
          <cell r="F21">
            <v>0</v>
          </cell>
          <cell r="G21">
            <v>5</v>
          </cell>
          <cell r="H21">
            <v>746.5</v>
          </cell>
          <cell r="I21">
            <v>0</v>
          </cell>
          <cell r="J21">
            <v>441</v>
          </cell>
          <cell r="K21">
            <v>1187.5</v>
          </cell>
          <cell r="L21">
            <v>21385.1</v>
          </cell>
          <cell r="M21">
            <v>22572.6</v>
          </cell>
        </row>
        <row r="22">
          <cell r="C22">
            <v>79799</v>
          </cell>
          <cell r="D22" t="str">
            <v>Migratory - Offshore - Shipping (NT)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45</v>
      </c>
    </row>
    <row r="3" spans="1:256" ht="12.75" customHeight="1" x14ac:dyDescent="0.2">
      <c r="A3" s="11" t="s">
        <v>46</v>
      </c>
    </row>
    <row r="5" spans="1:256" ht="12.75" customHeight="1" x14ac:dyDescent="0.25">
      <c r="B5" s="1" t="s">
        <v>0</v>
      </c>
    </row>
    <row r="6" spans="1:256" ht="12.75" customHeight="1" x14ac:dyDescent="0.2">
      <c r="B6" s="2" t="s">
        <v>1</v>
      </c>
    </row>
    <row r="7" spans="1:256" x14ac:dyDescent="0.2">
      <c r="B7" s="3" t="s">
        <v>2</v>
      </c>
      <c r="C7" s="4" t="s">
        <v>43</v>
      </c>
    </row>
    <row r="10" spans="1:256" ht="15" x14ac:dyDescent="0.2">
      <c r="B10" s="17"/>
      <c r="C10" s="17"/>
    </row>
    <row r="11" spans="1:256" ht="15.75" x14ac:dyDescent="0.25">
      <c r="B11" s="18" t="s">
        <v>3</v>
      </c>
      <c r="C11" s="18"/>
    </row>
    <row r="13" spans="1:256" x14ac:dyDescent="0.2">
      <c r="B13" s="5" t="s">
        <v>47</v>
      </c>
    </row>
    <row r="14" spans="1:256" x14ac:dyDescent="0.2">
      <c r="B14" s="19" t="s">
        <v>4</v>
      </c>
      <c r="C14" s="20"/>
    </row>
    <row r="17" spans="2:3" ht="15.75" x14ac:dyDescent="0.25">
      <c r="B17" s="1" t="s">
        <v>21</v>
      </c>
    </row>
    <row r="19" spans="2:3" ht="14.65" customHeight="1" x14ac:dyDescent="0.2">
      <c r="B19" s="21" t="s">
        <v>22</v>
      </c>
      <c r="C19" s="22"/>
    </row>
    <row r="22" spans="2:3" ht="14.65" customHeight="1" x14ac:dyDescent="0.2">
      <c r="B22" s="6" t="s">
        <v>44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"/>
  <sheetViews>
    <sheetView tabSelected="1" workbookViewId="0">
      <pane ySplit="6" topLeftCell="A23" activePane="bottomLeft" state="frozen"/>
      <selection pane="bottomLeft" activeCell="A5" sqref="A5"/>
    </sheetView>
  </sheetViews>
  <sheetFormatPr defaultRowHeight="14.25" x14ac:dyDescent="0.2"/>
  <cols>
    <col min="1" max="1" width="9" customWidth="1"/>
    <col min="2" max="2" width="26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19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45</v>
      </c>
    </row>
    <row r="3" spans="1:256" ht="12.75" customHeight="1" x14ac:dyDescent="0.2">
      <c r="A3" s="11" t="s">
        <v>46</v>
      </c>
    </row>
    <row r="4" spans="1:256" ht="25.7" customHeight="1" x14ac:dyDescent="0.2">
      <c r="A4" s="5" t="s">
        <v>42</v>
      </c>
    </row>
    <row r="5" spans="1:256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256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256" ht="12.75" customHeight="1" x14ac:dyDescent="0.2">
      <c r="A7" s="4">
        <v>7</v>
      </c>
      <c r="B7" s="4" t="s">
        <v>16</v>
      </c>
      <c r="C7" s="15">
        <f>VLOOKUP($A7,[1]LGA_NT_2223!$C$2:$M$84,3,FALSE)</f>
        <v>343</v>
      </c>
      <c r="D7" s="15">
        <f>VLOOKUP($A7,[1]LGA_NT_2223!$C$2:$M$84,4,FALSE)</f>
        <v>68</v>
      </c>
      <c r="E7" s="15">
        <f>VLOOKUP($A7,[1]LGA_NT_2223!$C$2:$M$84,5,FALSE)</f>
        <v>419</v>
      </c>
      <c r="F7" s="15">
        <f>VLOOKUP($A7,[1]LGA_NT_2223!$C$2:$M$84,6,FALSE)</f>
        <v>158693.5</v>
      </c>
      <c r="G7" s="15">
        <f>VLOOKUP($A7,[1]LGA_NT_2223!$C$2:$M$84,7,FALSE)</f>
        <v>22400.6</v>
      </c>
      <c r="H7" s="15">
        <f>VLOOKUP($A7,[1]LGA_NT_2223!$C$2:$M$84,8,FALSE)</f>
        <v>69615.199999999997</v>
      </c>
      <c r="I7" s="15">
        <f>VLOOKUP($A7,[1]LGA_NT_2223!$C$2:$M$84,9,FALSE)</f>
        <v>250709.2</v>
      </c>
      <c r="J7" s="15">
        <f>VLOOKUP($A7,[1]LGA_NT_2223!$C$2:$M$84,10,FALSE)</f>
        <v>537985.5</v>
      </c>
      <c r="K7" s="15">
        <f>VLOOKUP($A7,[1]LGA_NT_2223!$C$2:$M$84,11,FALSE)</f>
        <v>788694.6</v>
      </c>
    </row>
    <row r="8" spans="1:256" ht="12.75" customHeight="1" x14ac:dyDescent="0.2">
      <c r="A8" s="10">
        <v>70200</v>
      </c>
      <c r="B8" s="10" t="s">
        <v>23</v>
      </c>
      <c r="C8" s="15">
        <f>VLOOKUP($A8,[1]LGA_NT_2223!$C$2:$M$84,3,FALSE)</f>
        <v>48</v>
      </c>
      <c r="D8" s="15">
        <f>VLOOKUP($A8,[1]LGA_NT_2223!$C$2:$M$84,4,FALSE)</f>
        <v>33</v>
      </c>
      <c r="E8" s="15">
        <f>VLOOKUP($A8,[1]LGA_NT_2223!$C$2:$M$84,5,FALSE)</f>
        <v>81</v>
      </c>
      <c r="F8" s="15">
        <f>VLOOKUP($A8,[1]LGA_NT_2223!$C$2:$M$84,6,FALSE)</f>
        <v>28844</v>
      </c>
      <c r="G8" s="15">
        <f>VLOOKUP($A8,[1]LGA_NT_2223!$C$2:$M$84,7,FALSE)</f>
        <v>12102.7</v>
      </c>
      <c r="H8" s="15">
        <f>VLOOKUP($A8,[1]LGA_NT_2223!$C$2:$M$84,8,FALSE)</f>
        <v>6019.4</v>
      </c>
      <c r="I8" s="15">
        <f>VLOOKUP($A8,[1]LGA_NT_2223!$C$2:$M$84,9,FALSE)</f>
        <v>46966.2</v>
      </c>
      <c r="J8" s="15">
        <f>VLOOKUP($A8,[1]LGA_NT_2223!$C$2:$M$84,10,FALSE)</f>
        <v>19005.599999999999</v>
      </c>
      <c r="K8" s="15">
        <f>VLOOKUP($A8,[1]LGA_NT_2223!$C$2:$M$84,11,FALSE)</f>
        <v>65971.8</v>
      </c>
    </row>
    <row r="9" spans="1:256" ht="12.75" customHeight="1" x14ac:dyDescent="0.2">
      <c r="A9" s="10">
        <v>70420</v>
      </c>
      <c r="B9" s="10" t="s">
        <v>24</v>
      </c>
      <c r="C9" s="15">
        <f>VLOOKUP($A9,[1]LGA_NT_2223!$C$2:$M$84,3,FALSE)</f>
        <v>1</v>
      </c>
      <c r="D9" s="15">
        <f>VLOOKUP($A9,[1]LGA_NT_2223!$C$2:$M$84,4,FALSE)</f>
        <v>11</v>
      </c>
      <c r="E9" s="15">
        <f>VLOOKUP($A9,[1]LGA_NT_2223!$C$2:$M$84,5,FALSE)</f>
        <v>12</v>
      </c>
      <c r="F9" s="15">
        <f>VLOOKUP($A9,[1]LGA_NT_2223!$C$2:$M$84,6,FALSE)</f>
        <v>173</v>
      </c>
      <c r="G9" s="15">
        <f>VLOOKUP($A9,[1]LGA_NT_2223!$C$2:$M$84,7,FALSE)</f>
        <v>2750</v>
      </c>
      <c r="H9" s="15">
        <f>VLOOKUP($A9,[1]LGA_NT_2223!$C$2:$M$84,8,FALSE)</f>
        <v>158.6</v>
      </c>
      <c r="I9" s="15">
        <f>VLOOKUP($A9,[1]LGA_NT_2223!$C$2:$M$84,9,FALSE)</f>
        <v>3081.6</v>
      </c>
      <c r="J9" s="15">
        <f>VLOOKUP($A9,[1]LGA_NT_2223!$C$2:$M$84,10,FALSE)</f>
        <v>4387.3</v>
      </c>
      <c r="K9" s="15">
        <f>VLOOKUP($A9,[1]LGA_NT_2223!$C$2:$M$84,11,FALSE)</f>
        <v>7468.8</v>
      </c>
    </row>
    <row r="10" spans="1:256" ht="12.75" customHeight="1" x14ac:dyDescent="0.2">
      <c r="A10" s="10">
        <v>70540</v>
      </c>
      <c r="B10" s="10" t="s">
        <v>25</v>
      </c>
      <c r="C10" s="15">
        <f>VLOOKUP($A10,[1]LGA_NT_2223!$C$2:$M$84,3,FALSE)</f>
        <v>0</v>
      </c>
      <c r="D10" s="15">
        <f>VLOOKUP($A10,[1]LGA_NT_2223!$C$2:$M$84,4,FALSE)</f>
        <v>0</v>
      </c>
      <c r="E10" s="15">
        <f>VLOOKUP($A10,[1]LGA_NT_2223!$C$2:$M$84,5,FALSE)</f>
        <v>0</v>
      </c>
      <c r="F10" s="15">
        <f>VLOOKUP($A10,[1]LGA_NT_2223!$C$2:$M$84,6,FALSE)</f>
        <v>0</v>
      </c>
      <c r="G10" s="15">
        <f>VLOOKUP($A10,[1]LGA_NT_2223!$C$2:$M$84,7,FALSE)</f>
        <v>0</v>
      </c>
      <c r="H10" s="15">
        <f>VLOOKUP($A10,[1]LGA_NT_2223!$C$2:$M$84,8,FALSE)</f>
        <v>0</v>
      </c>
      <c r="I10" s="15">
        <f>VLOOKUP($A10,[1]LGA_NT_2223!$C$2:$M$84,9,FALSE)</f>
        <v>0</v>
      </c>
      <c r="J10" s="15">
        <f>VLOOKUP($A10,[1]LGA_NT_2223!$C$2:$M$84,10,FALSE)</f>
        <v>0</v>
      </c>
      <c r="K10" s="15">
        <f>VLOOKUP($A10,[1]LGA_NT_2223!$C$2:$M$84,11,FALSE)</f>
        <v>0</v>
      </c>
    </row>
    <row r="11" spans="1:256" ht="12.75" customHeight="1" x14ac:dyDescent="0.2">
      <c r="A11" s="10">
        <v>70620</v>
      </c>
      <c r="B11" s="10" t="s">
        <v>26</v>
      </c>
      <c r="C11" s="15">
        <f>VLOOKUP($A11,[1]LGA_NT_2223!$C$2:$M$84,3,FALSE)</f>
        <v>0</v>
      </c>
      <c r="D11" s="15">
        <f>VLOOKUP($A11,[1]LGA_NT_2223!$C$2:$M$84,4,FALSE)</f>
        <v>0</v>
      </c>
      <c r="E11" s="15">
        <f>VLOOKUP($A11,[1]LGA_NT_2223!$C$2:$M$84,5,FALSE)</f>
        <v>0</v>
      </c>
      <c r="F11" s="15">
        <f>VLOOKUP($A11,[1]LGA_NT_2223!$C$2:$M$84,6,FALSE)</f>
        <v>0</v>
      </c>
      <c r="G11" s="15">
        <f>VLOOKUP($A11,[1]LGA_NT_2223!$C$2:$M$84,7,FALSE)</f>
        <v>0</v>
      </c>
      <c r="H11" s="15">
        <f>VLOOKUP($A11,[1]LGA_NT_2223!$C$2:$M$84,8,FALSE)</f>
        <v>358.8</v>
      </c>
      <c r="I11" s="15">
        <f>VLOOKUP($A11,[1]LGA_NT_2223!$C$2:$M$84,9,FALSE)</f>
        <v>358.8</v>
      </c>
      <c r="J11" s="15">
        <f>VLOOKUP($A11,[1]LGA_NT_2223!$C$2:$M$84,10,FALSE)</f>
        <v>0</v>
      </c>
      <c r="K11" s="15">
        <f>VLOOKUP($A11,[1]LGA_NT_2223!$C$2:$M$84,11,FALSE)</f>
        <v>358.8</v>
      </c>
    </row>
    <row r="12" spans="1:256" ht="12.75" customHeight="1" x14ac:dyDescent="0.2">
      <c r="A12" s="10">
        <v>70700</v>
      </c>
      <c r="B12" s="10" t="s">
        <v>27</v>
      </c>
      <c r="C12" s="15">
        <f>VLOOKUP($A12,[1]LGA_NT_2223!$C$2:$M$84,3,FALSE)</f>
        <v>0</v>
      </c>
      <c r="D12" s="15">
        <f>VLOOKUP($A12,[1]LGA_NT_2223!$C$2:$M$84,4,FALSE)</f>
        <v>0</v>
      </c>
      <c r="E12" s="15">
        <f>VLOOKUP($A12,[1]LGA_NT_2223!$C$2:$M$84,5,FALSE)</f>
        <v>0</v>
      </c>
      <c r="F12" s="15">
        <f>VLOOKUP($A12,[1]LGA_NT_2223!$C$2:$M$84,6,FALSE)</f>
        <v>0</v>
      </c>
      <c r="G12" s="15">
        <f>VLOOKUP($A12,[1]LGA_NT_2223!$C$2:$M$84,7,FALSE)</f>
        <v>0</v>
      </c>
      <c r="H12" s="15">
        <f>VLOOKUP($A12,[1]LGA_NT_2223!$C$2:$M$84,8,FALSE)</f>
        <v>439.7</v>
      </c>
      <c r="I12" s="15">
        <f>VLOOKUP($A12,[1]LGA_NT_2223!$C$2:$M$84,9,FALSE)</f>
        <v>439.7</v>
      </c>
      <c r="J12" s="15">
        <f>VLOOKUP($A12,[1]LGA_NT_2223!$C$2:$M$84,10,FALSE)</f>
        <v>51.2</v>
      </c>
      <c r="K12" s="15">
        <f>VLOOKUP($A12,[1]LGA_NT_2223!$C$2:$M$84,11,FALSE)</f>
        <v>490.9</v>
      </c>
    </row>
    <row r="13" spans="1:256" ht="12.75" customHeight="1" x14ac:dyDescent="0.2">
      <c r="A13" s="10">
        <v>71000</v>
      </c>
      <c r="B13" s="10" t="s">
        <v>28</v>
      </c>
      <c r="C13" s="15">
        <f>VLOOKUP($A13,[1]LGA_NT_2223!$C$2:$M$84,3,FALSE)</f>
        <v>83</v>
      </c>
      <c r="D13" s="15">
        <f>VLOOKUP($A13,[1]LGA_NT_2223!$C$2:$M$84,4,FALSE)</f>
        <v>2</v>
      </c>
      <c r="E13" s="15">
        <f>VLOOKUP($A13,[1]LGA_NT_2223!$C$2:$M$84,5,FALSE)</f>
        <v>86</v>
      </c>
      <c r="F13" s="15">
        <f>VLOOKUP($A13,[1]LGA_NT_2223!$C$2:$M$84,6,FALSE)</f>
        <v>43118</v>
      </c>
      <c r="G13" s="15">
        <f>VLOOKUP($A13,[1]LGA_NT_2223!$C$2:$M$84,7,FALSE)</f>
        <v>800</v>
      </c>
      <c r="H13" s="15">
        <f>VLOOKUP($A13,[1]LGA_NT_2223!$C$2:$M$84,8,FALSE)</f>
        <v>28456.3</v>
      </c>
      <c r="I13" s="15">
        <f>VLOOKUP($A13,[1]LGA_NT_2223!$C$2:$M$84,9,FALSE)</f>
        <v>72374.3</v>
      </c>
      <c r="J13" s="15">
        <f>VLOOKUP($A13,[1]LGA_NT_2223!$C$2:$M$84,10,FALSE)</f>
        <v>323969.8</v>
      </c>
      <c r="K13" s="15">
        <f>VLOOKUP($A13,[1]LGA_NT_2223!$C$2:$M$84,11,FALSE)</f>
        <v>396344.1</v>
      </c>
    </row>
    <row r="14" spans="1:256" ht="12.75" customHeight="1" x14ac:dyDescent="0.2">
      <c r="A14" s="10">
        <v>71150</v>
      </c>
      <c r="B14" s="10" t="s">
        <v>29</v>
      </c>
      <c r="C14" s="15">
        <f>VLOOKUP($A14,[1]LGA_NT_2223!$C$2:$M$84,3,FALSE)</f>
        <v>0</v>
      </c>
      <c r="D14" s="15">
        <f>VLOOKUP($A14,[1]LGA_NT_2223!$C$2:$M$84,4,FALSE)</f>
        <v>0</v>
      </c>
      <c r="E14" s="15">
        <f>VLOOKUP($A14,[1]LGA_NT_2223!$C$2:$M$84,5,FALSE)</f>
        <v>0</v>
      </c>
      <c r="F14" s="15">
        <f>VLOOKUP($A14,[1]LGA_NT_2223!$C$2:$M$84,6,FALSE)</f>
        <v>0</v>
      </c>
      <c r="G14" s="15">
        <f>VLOOKUP($A14,[1]LGA_NT_2223!$C$2:$M$84,7,FALSE)</f>
        <v>0</v>
      </c>
      <c r="H14" s="15">
        <f>VLOOKUP($A14,[1]LGA_NT_2223!$C$2:$M$84,8,FALSE)</f>
        <v>11.9</v>
      </c>
      <c r="I14" s="15">
        <f>VLOOKUP($A14,[1]LGA_NT_2223!$C$2:$M$84,9,FALSE)</f>
        <v>11.9</v>
      </c>
      <c r="J14" s="15">
        <f>VLOOKUP($A14,[1]LGA_NT_2223!$C$2:$M$84,10,FALSE)</f>
        <v>1190</v>
      </c>
      <c r="K14" s="15">
        <f>VLOOKUP($A14,[1]LGA_NT_2223!$C$2:$M$84,11,FALSE)</f>
        <v>1201.9000000000001</v>
      </c>
    </row>
    <row r="15" spans="1:256" ht="12.75" customHeight="1" x14ac:dyDescent="0.2">
      <c r="A15" s="10">
        <v>71300</v>
      </c>
      <c r="B15" s="10" t="s">
        <v>30</v>
      </c>
      <c r="C15" s="15">
        <f>VLOOKUP($A15,[1]LGA_NT_2223!$C$2:$M$84,3,FALSE)</f>
        <v>9</v>
      </c>
      <c r="D15" s="15">
        <f>VLOOKUP($A15,[1]LGA_NT_2223!$C$2:$M$84,4,FALSE)</f>
        <v>0</v>
      </c>
      <c r="E15" s="15">
        <f>VLOOKUP($A15,[1]LGA_NT_2223!$C$2:$M$84,5,FALSE)</f>
        <v>9</v>
      </c>
      <c r="F15" s="15">
        <f>VLOOKUP($A15,[1]LGA_NT_2223!$C$2:$M$84,6,FALSE)</f>
        <v>6150.7</v>
      </c>
      <c r="G15" s="15">
        <f>VLOOKUP($A15,[1]LGA_NT_2223!$C$2:$M$84,7,FALSE)</f>
        <v>0</v>
      </c>
      <c r="H15" s="15">
        <f>VLOOKUP($A15,[1]LGA_NT_2223!$C$2:$M$84,8,FALSE)</f>
        <v>0</v>
      </c>
      <c r="I15" s="15">
        <f>VLOOKUP($A15,[1]LGA_NT_2223!$C$2:$M$84,9,FALSE)</f>
        <v>6150.7</v>
      </c>
      <c r="J15" s="15">
        <f>VLOOKUP($A15,[1]LGA_NT_2223!$C$2:$M$84,10,FALSE)</f>
        <v>2998.7</v>
      </c>
      <c r="K15" s="15">
        <f>VLOOKUP($A15,[1]LGA_NT_2223!$C$2:$M$84,11,FALSE)</f>
        <v>9149.2999999999993</v>
      </c>
    </row>
    <row r="16" spans="1:256" ht="12.75" customHeight="1" x14ac:dyDescent="0.2">
      <c r="A16" s="10">
        <v>72200</v>
      </c>
      <c r="B16" s="10" t="s">
        <v>31</v>
      </c>
      <c r="C16" s="15">
        <f>VLOOKUP($A16,[1]LGA_NT_2223!$C$2:$M$84,3,FALSE)</f>
        <v>6</v>
      </c>
      <c r="D16" s="15">
        <f>VLOOKUP($A16,[1]LGA_NT_2223!$C$2:$M$84,4,FALSE)</f>
        <v>16</v>
      </c>
      <c r="E16" s="15">
        <f>VLOOKUP($A16,[1]LGA_NT_2223!$C$2:$M$84,5,FALSE)</f>
        <v>22</v>
      </c>
      <c r="F16" s="15">
        <f>VLOOKUP($A16,[1]LGA_NT_2223!$C$2:$M$84,6,FALSE)</f>
        <v>1851</v>
      </c>
      <c r="G16" s="15">
        <f>VLOOKUP($A16,[1]LGA_NT_2223!$C$2:$M$84,7,FALSE)</f>
        <v>4800</v>
      </c>
      <c r="H16" s="15">
        <f>VLOOKUP($A16,[1]LGA_NT_2223!$C$2:$M$84,8,FALSE)</f>
        <v>1506</v>
      </c>
      <c r="I16" s="15">
        <f>VLOOKUP($A16,[1]LGA_NT_2223!$C$2:$M$84,9,FALSE)</f>
        <v>8157</v>
      </c>
      <c r="J16" s="15">
        <f>VLOOKUP($A16,[1]LGA_NT_2223!$C$2:$M$84,10,FALSE)</f>
        <v>57845.5</v>
      </c>
      <c r="K16" s="15">
        <f>VLOOKUP($A16,[1]LGA_NT_2223!$C$2:$M$84,11,FALSE)</f>
        <v>66002.5</v>
      </c>
    </row>
    <row r="17" spans="1:11" ht="12.75" customHeight="1" x14ac:dyDescent="0.2">
      <c r="A17" s="10">
        <v>72300</v>
      </c>
      <c r="B17" s="10" t="s">
        <v>32</v>
      </c>
      <c r="C17" s="15">
        <f>VLOOKUP($A17,[1]LGA_NT_2223!$C$2:$M$84,3,FALSE)</f>
        <v>51</v>
      </c>
      <c r="D17" s="15">
        <f>VLOOKUP($A17,[1]LGA_NT_2223!$C$2:$M$84,4,FALSE)</f>
        <v>2</v>
      </c>
      <c r="E17" s="15">
        <f>VLOOKUP($A17,[1]LGA_NT_2223!$C$2:$M$84,5,FALSE)</f>
        <v>56</v>
      </c>
      <c r="F17" s="15">
        <f>VLOOKUP($A17,[1]LGA_NT_2223!$C$2:$M$84,6,FALSE)</f>
        <v>18213.099999999999</v>
      </c>
      <c r="G17" s="15">
        <f>VLOOKUP($A17,[1]LGA_NT_2223!$C$2:$M$84,7,FALSE)</f>
        <v>665</v>
      </c>
      <c r="H17" s="15">
        <f>VLOOKUP($A17,[1]LGA_NT_2223!$C$2:$M$84,8,FALSE)</f>
        <v>15743.8</v>
      </c>
      <c r="I17" s="15">
        <f>VLOOKUP($A17,[1]LGA_NT_2223!$C$2:$M$84,9,FALSE)</f>
        <v>34621.9</v>
      </c>
      <c r="J17" s="15">
        <f>VLOOKUP($A17,[1]LGA_NT_2223!$C$2:$M$84,10,FALSE)</f>
        <v>54681.9</v>
      </c>
      <c r="K17" s="15">
        <f>VLOOKUP($A17,[1]LGA_NT_2223!$C$2:$M$84,11,FALSE)</f>
        <v>89303.7</v>
      </c>
    </row>
    <row r="18" spans="1:11" ht="12.75" customHeight="1" x14ac:dyDescent="0.2">
      <c r="A18" s="10">
        <v>72330</v>
      </c>
      <c r="B18" s="10" t="s">
        <v>33</v>
      </c>
      <c r="C18" s="15">
        <f>VLOOKUP($A18,[1]LGA_NT_2223!$C$2:$M$84,3,FALSE)</f>
        <v>4</v>
      </c>
      <c r="D18" s="15">
        <f>VLOOKUP($A18,[1]LGA_NT_2223!$C$2:$M$84,4,FALSE)</f>
        <v>0</v>
      </c>
      <c r="E18" s="15">
        <f>VLOOKUP($A18,[1]LGA_NT_2223!$C$2:$M$84,5,FALSE)</f>
        <v>4</v>
      </c>
      <c r="F18" s="15">
        <f>VLOOKUP($A18,[1]LGA_NT_2223!$C$2:$M$84,6,FALSE)</f>
        <v>3258.4</v>
      </c>
      <c r="G18" s="15">
        <f>VLOOKUP($A18,[1]LGA_NT_2223!$C$2:$M$84,7,FALSE)</f>
        <v>0</v>
      </c>
      <c r="H18" s="15">
        <f>VLOOKUP($A18,[1]LGA_NT_2223!$C$2:$M$84,8,FALSE)</f>
        <v>211.1</v>
      </c>
      <c r="I18" s="15">
        <f>VLOOKUP($A18,[1]LGA_NT_2223!$C$2:$M$84,9,FALSE)</f>
        <v>3469.5</v>
      </c>
      <c r="J18" s="15">
        <f>VLOOKUP($A18,[1]LGA_NT_2223!$C$2:$M$84,10,FALSE)</f>
        <v>0</v>
      </c>
      <c r="K18" s="15">
        <f>VLOOKUP($A18,[1]LGA_NT_2223!$C$2:$M$84,11,FALSE)</f>
        <v>3469.5</v>
      </c>
    </row>
    <row r="19" spans="1:11" ht="12.75" customHeight="1" x14ac:dyDescent="0.2">
      <c r="A19" s="10">
        <v>72800</v>
      </c>
      <c r="B19" s="10" t="s">
        <v>34</v>
      </c>
      <c r="C19" s="15">
        <f>VLOOKUP($A19,[1]LGA_NT_2223!$C$2:$M$84,3,FALSE)</f>
        <v>120</v>
      </c>
      <c r="D19" s="15">
        <f>VLOOKUP($A19,[1]LGA_NT_2223!$C$2:$M$84,4,FALSE)</f>
        <v>0</v>
      </c>
      <c r="E19" s="15">
        <f>VLOOKUP($A19,[1]LGA_NT_2223!$C$2:$M$84,5,FALSE)</f>
        <v>121</v>
      </c>
      <c r="F19" s="15">
        <f>VLOOKUP($A19,[1]LGA_NT_2223!$C$2:$M$84,6,FALSE)</f>
        <v>47778.7</v>
      </c>
      <c r="G19" s="15">
        <f>VLOOKUP($A19,[1]LGA_NT_2223!$C$2:$M$84,7,FALSE)</f>
        <v>0</v>
      </c>
      <c r="H19" s="15">
        <f>VLOOKUP($A19,[1]LGA_NT_2223!$C$2:$M$84,8,FALSE)</f>
        <v>11629.9</v>
      </c>
      <c r="I19" s="15">
        <f>VLOOKUP($A19,[1]LGA_NT_2223!$C$2:$M$84,9,FALSE)</f>
        <v>59408.6</v>
      </c>
      <c r="J19" s="15">
        <f>VLOOKUP($A19,[1]LGA_NT_2223!$C$2:$M$84,10,FALSE)</f>
        <v>28569.8</v>
      </c>
      <c r="K19" s="15">
        <f>VLOOKUP($A19,[1]LGA_NT_2223!$C$2:$M$84,11,FALSE)</f>
        <v>87978.4</v>
      </c>
    </row>
    <row r="20" spans="1:11" ht="12.75" customHeight="1" x14ac:dyDescent="0.2">
      <c r="A20" s="10">
        <v>73600</v>
      </c>
      <c r="B20" s="10" t="s">
        <v>35</v>
      </c>
      <c r="C20" s="15">
        <f>VLOOKUP($A20,[1]LGA_NT_2223!$C$2:$M$84,3,FALSE)</f>
        <v>8</v>
      </c>
      <c r="D20" s="15">
        <f>VLOOKUP($A20,[1]LGA_NT_2223!$C$2:$M$84,4,FALSE)</f>
        <v>4</v>
      </c>
      <c r="E20" s="15">
        <f>VLOOKUP($A20,[1]LGA_NT_2223!$C$2:$M$84,5,FALSE)</f>
        <v>12</v>
      </c>
      <c r="F20" s="15">
        <f>VLOOKUP($A20,[1]LGA_NT_2223!$C$2:$M$84,6,FALSE)</f>
        <v>3977</v>
      </c>
      <c r="G20" s="15">
        <f>VLOOKUP($A20,[1]LGA_NT_2223!$C$2:$M$84,7,FALSE)</f>
        <v>1282.9000000000001</v>
      </c>
      <c r="H20" s="15">
        <f>VLOOKUP($A20,[1]LGA_NT_2223!$C$2:$M$84,8,FALSE)</f>
        <v>196</v>
      </c>
      <c r="I20" s="15">
        <f>VLOOKUP($A20,[1]LGA_NT_2223!$C$2:$M$84,9,FALSE)</f>
        <v>5455.9</v>
      </c>
      <c r="J20" s="15">
        <f>VLOOKUP($A20,[1]LGA_NT_2223!$C$2:$M$84,10,FALSE)</f>
        <v>8175</v>
      </c>
      <c r="K20" s="15">
        <f>VLOOKUP($A20,[1]LGA_NT_2223!$C$2:$M$84,11,FALSE)</f>
        <v>13630.9</v>
      </c>
    </row>
    <row r="21" spans="1:11" ht="12.75" customHeight="1" x14ac:dyDescent="0.2">
      <c r="A21" s="10">
        <v>74050</v>
      </c>
      <c r="B21" s="10" t="s">
        <v>36</v>
      </c>
      <c r="C21" s="15">
        <f>VLOOKUP($A21,[1]LGA_NT_2223!$C$2:$M$84,3,FALSE)</f>
        <v>0</v>
      </c>
      <c r="D21" s="15">
        <f>VLOOKUP($A21,[1]LGA_NT_2223!$C$2:$M$84,4,FALSE)</f>
        <v>0</v>
      </c>
      <c r="E21" s="15">
        <f>VLOOKUP($A21,[1]LGA_NT_2223!$C$2:$M$84,5,FALSE)</f>
        <v>0</v>
      </c>
      <c r="F21" s="15">
        <f>VLOOKUP($A21,[1]LGA_NT_2223!$C$2:$M$84,6,FALSE)</f>
        <v>0</v>
      </c>
      <c r="G21" s="15">
        <f>VLOOKUP($A21,[1]LGA_NT_2223!$C$2:$M$84,7,FALSE)</f>
        <v>0</v>
      </c>
      <c r="H21" s="15">
        <f>VLOOKUP($A21,[1]LGA_NT_2223!$C$2:$M$84,8,FALSE)</f>
        <v>0</v>
      </c>
      <c r="I21" s="15">
        <f>VLOOKUP($A21,[1]LGA_NT_2223!$C$2:$M$84,9,FALSE)</f>
        <v>0</v>
      </c>
      <c r="J21" s="15">
        <f>VLOOKUP($A21,[1]LGA_NT_2223!$C$2:$M$84,10,FALSE)</f>
        <v>0</v>
      </c>
      <c r="K21" s="15">
        <f>VLOOKUP($A21,[1]LGA_NT_2223!$C$2:$M$84,11,FALSE)</f>
        <v>0</v>
      </c>
    </row>
    <row r="22" spans="1:11" ht="12.75" customHeight="1" x14ac:dyDescent="0.2">
      <c r="A22" s="10">
        <v>74550</v>
      </c>
      <c r="B22" s="10" t="s">
        <v>37</v>
      </c>
      <c r="C22" s="15">
        <f>VLOOKUP($A22,[1]LGA_NT_2223!$C$2:$M$84,3,FALSE)</f>
        <v>5</v>
      </c>
      <c r="D22" s="15">
        <f>VLOOKUP($A22,[1]LGA_NT_2223!$C$2:$M$84,4,FALSE)</f>
        <v>0</v>
      </c>
      <c r="E22" s="15">
        <f>VLOOKUP($A22,[1]LGA_NT_2223!$C$2:$M$84,5,FALSE)</f>
        <v>5</v>
      </c>
      <c r="F22" s="15">
        <f>VLOOKUP($A22,[1]LGA_NT_2223!$C$2:$M$84,6,FALSE)</f>
        <v>3486.5</v>
      </c>
      <c r="G22" s="15">
        <f>VLOOKUP($A22,[1]LGA_NT_2223!$C$2:$M$84,7,FALSE)</f>
        <v>0</v>
      </c>
      <c r="H22" s="15">
        <f>VLOOKUP($A22,[1]LGA_NT_2223!$C$2:$M$84,8,FALSE)</f>
        <v>166.1</v>
      </c>
      <c r="I22" s="15">
        <f>VLOOKUP($A22,[1]LGA_NT_2223!$C$2:$M$84,9,FALSE)</f>
        <v>3652.6</v>
      </c>
      <c r="J22" s="15">
        <f>VLOOKUP($A22,[1]LGA_NT_2223!$C$2:$M$84,10,FALSE)</f>
        <v>130.4</v>
      </c>
      <c r="K22" s="15">
        <f>VLOOKUP($A22,[1]LGA_NT_2223!$C$2:$M$84,11,FALSE)</f>
        <v>3783</v>
      </c>
    </row>
    <row r="23" spans="1:11" ht="12.75" customHeight="1" x14ac:dyDescent="0.2">
      <c r="A23" s="10">
        <v>74560</v>
      </c>
      <c r="B23" s="10" t="s">
        <v>38</v>
      </c>
      <c r="C23" s="15">
        <v>3</v>
      </c>
      <c r="D23" s="15">
        <v>0</v>
      </c>
      <c r="E23" s="15">
        <v>4</v>
      </c>
      <c r="F23" s="15">
        <v>1096.5</v>
      </c>
      <c r="G23" s="15">
        <v>0</v>
      </c>
      <c r="H23" s="15">
        <v>270.8</v>
      </c>
      <c r="I23" s="15">
        <v>1367.3</v>
      </c>
      <c r="J23" s="15">
        <v>515</v>
      </c>
      <c r="K23" s="15">
        <v>1882.3</v>
      </c>
    </row>
    <row r="24" spans="1:11" ht="12.75" customHeight="1" x14ac:dyDescent="0.2">
      <c r="A24" s="10">
        <v>74660</v>
      </c>
      <c r="B24" s="10" t="s">
        <v>39</v>
      </c>
      <c r="C24" s="15">
        <v>0</v>
      </c>
      <c r="D24" s="15">
        <v>0</v>
      </c>
      <c r="E24" s="15">
        <v>2</v>
      </c>
      <c r="F24" s="15">
        <v>0</v>
      </c>
      <c r="G24" s="15">
        <v>0</v>
      </c>
      <c r="H24" s="15">
        <v>4005.9</v>
      </c>
      <c r="I24" s="15">
        <v>4005.9</v>
      </c>
      <c r="J24" s="15">
        <v>15080.3</v>
      </c>
      <c r="K24" s="15">
        <v>19086.2</v>
      </c>
    </row>
    <row r="25" spans="1:11" ht="12.75" customHeight="1" x14ac:dyDescent="0.2">
      <c r="A25" s="10">
        <v>74680</v>
      </c>
      <c r="B25" s="10" t="s">
        <v>40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</row>
    <row r="26" spans="1:11" ht="12.75" customHeight="1" x14ac:dyDescent="0.2">
      <c r="A26" s="10">
        <v>79399</v>
      </c>
      <c r="B26" s="10" t="s">
        <v>17</v>
      </c>
      <c r="C26" s="15">
        <v>5</v>
      </c>
      <c r="D26" s="15">
        <v>0</v>
      </c>
      <c r="E26" s="15">
        <v>5</v>
      </c>
      <c r="F26" s="15">
        <v>746.5</v>
      </c>
      <c r="G26" s="15">
        <v>0</v>
      </c>
      <c r="H26" s="15">
        <v>441</v>
      </c>
      <c r="I26" s="15">
        <v>1187.5</v>
      </c>
      <c r="J26" s="15">
        <v>21385.1</v>
      </c>
      <c r="K26" s="15">
        <v>22572.6</v>
      </c>
    </row>
    <row r="27" spans="1:11" ht="12.75" customHeight="1" x14ac:dyDescent="0.2">
      <c r="A27" s="10">
        <v>79799</v>
      </c>
      <c r="B27" s="10" t="s">
        <v>41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</row>
    <row r="28" spans="1:11" ht="12.75" customHeight="1" x14ac:dyDescent="0.2">
      <c r="A28" s="10"/>
      <c r="B28" s="10"/>
      <c r="C28" s="15"/>
      <c r="D28" s="15"/>
      <c r="E28" s="15"/>
      <c r="F28" s="15"/>
      <c r="G28" s="15"/>
      <c r="H28" s="15"/>
      <c r="I28" s="15"/>
      <c r="J28" s="15"/>
      <c r="K28" s="15"/>
    </row>
    <row r="30" spans="1:11" s="16" customFormat="1" ht="11.25" x14ac:dyDescent="0.2">
      <c r="A30" s="16" t="s">
        <v>18</v>
      </c>
    </row>
    <row r="32" spans="1:11" ht="12.75" customHeight="1" x14ac:dyDescent="0.2">
      <c r="A32" s="6" t="s">
        <v>44</v>
      </c>
    </row>
  </sheetData>
  <sheetProtection sheet="1" objects="1" scenarios="1"/>
  <hyperlinks>
    <hyperlink ref="A32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Brock Hermans</dc:creator>
  <cp:lastModifiedBy>Brock Hermans</cp:lastModifiedBy>
  <cp:revision>5</cp:revision>
  <dcterms:created xsi:type="dcterms:W3CDTF">2007-10-02T09:30:30Z</dcterms:created>
  <dcterms:modified xsi:type="dcterms:W3CDTF">2023-03-28T05:00:32Z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2021-06-24T03:38:37Z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26ff2f36-e87c-4794-8a5c-1cd94dbe58d4</vt:lpwstr>
  </property>
  <property fmtid="{D5CDD505-2E9C-101B-9397-08002B2CF9AE}" pid="12" name="MSIP_Label_c8e5a7ee-c283-40b0-98eb-fa437df4c031_ContentBits">
    <vt:lpwstr>0</vt:lpwstr>
  </property>
</Properties>
</file>