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2 JIA Publication\Output tables\test MM\IPE Contents and DL Tables - Final Checks\Data Downloads\"/>
    </mc:Choice>
  </mc:AlternateContent>
  <xr:revisionPtr revIDLastSave="0" documentId="13_ncr:1_{BB148BA7-F011-4DC0-BE92-8535290C8B3F}" xr6:coauthVersionLast="47" xr6:coauthVersionMax="47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3" r:id="rId1"/>
    <sheet name="Table 8.1" sheetId="180" r:id="rId2"/>
    <sheet name="Table 8.2" sheetId="181" r:id="rId3"/>
    <sheet name="Table 8.3" sheetId="182" r:id="rId4"/>
    <sheet name="Table 8.4" sheetId="183" r:id="rId5"/>
    <sheet name="Table 8.5" sheetId="184" r:id="rId6"/>
    <sheet name="Table 8.6" sheetId="185" r:id="rId7"/>
    <sheet name="Table 8.7" sheetId="186" r:id="rId8"/>
    <sheet name="Table 8.8" sheetId="187" r:id="rId9"/>
    <sheet name="Table 8.9" sheetId="188" r:id="rId10"/>
    <sheet name="Table 8.10" sheetId="189" r:id="rId11"/>
    <sheet name="Table 8.11" sheetId="190" r:id="rId12"/>
    <sheet name="Table 8.12" sheetId="191" r:id="rId13"/>
    <sheet name="Table 8.13" sheetId="192" r:id="rId14"/>
    <sheet name="Table 8.14" sheetId="193" r:id="rId15"/>
    <sheet name="Table 8.15" sheetId="194" r:id="rId16"/>
    <sheet name="Table 8.16" sheetId="195" r:id="rId17"/>
    <sheet name="Table 8.17" sheetId="196" r:id="rId18"/>
    <sheet name="Table 8.18" sheetId="197" r:id="rId19"/>
    <sheet name="Table 8.19" sheetId="198" r:id="rId20"/>
    <sheet name="Table 8.20" sheetId="199" r:id="rId21"/>
    <sheet name="Table 8.21" sheetId="200" r:id="rId22"/>
    <sheet name="Table 8.22" sheetId="201" r:id="rId23"/>
    <sheet name="Table 8.23" sheetId="202" r:id="rId24"/>
    <sheet name="Table 8.24" sheetId="203" r:id="rId25"/>
    <sheet name="Table 8.25" sheetId="204" r:id="rId26"/>
    <sheet name="Table 8.26" sheetId="205" r:id="rId27"/>
    <sheet name="Table 8.27" sheetId="206" r:id="rId28"/>
    <sheet name="Table 8.28" sheetId="207" r:id="rId29"/>
    <sheet name="Table 8.29" sheetId="208" r:id="rId30"/>
    <sheet name="Table 8.30" sheetId="209" r:id="rId31"/>
    <sheet name="Table 8.31" sheetId="210" r:id="rId32"/>
    <sheet name="Table 8.32" sheetId="211" r:id="rId33"/>
    <sheet name="Table 8.33" sheetId="212" r:id="rId34"/>
    <sheet name="Table 8.34" sheetId="213" r:id="rId35"/>
    <sheet name="Table 8.35" sheetId="214" r:id="rId36"/>
    <sheet name="Table 8.36" sheetId="215" r:id="rId37"/>
    <sheet name="Table 8.37" sheetId="216" r:id="rId38"/>
    <sheet name="Table 8.38" sheetId="217" r:id="rId39"/>
    <sheet name="Table 8.39" sheetId="218" r:id="rId40"/>
    <sheet name="Table 8.40" sheetId="219" r:id="rId41"/>
    <sheet name="Table 8.41" sheetId="220" r:id="rId42"/>
    <sheet name="Table 8.42" sheetId="221" r:id="rId43"/>
    <sheet name="Table 8.43" sheetId="222" r:id="rId44"/>
    <sheet name="Table 8.44" sheetId="223" r:id="rId45"/>
    <sheet name="Table 8.45" sheetId="224" r:id="rId46"/>
    <sheet name="Table 8.46" sheetId="225" r:id="rId47"/>
    <sheet name="Table 8.47" sheetId="226" r:id="rId48"/>
    <sheet name="Table 8.48" sheetId="227" r:id="rId49"/>
    <sheet name="Table 8.49" sheetId="228" r:id="rId50"/>
    <sheet name="Table 8.50" sheetId="229" r:id="rId51"/>
    <sheet name="Table 8.51" sheetId="230" r:id="rId52"/>
    <sheet name="Table 8.52" sheetId="231" r:id="rId53"/>
    <sheet name="Table 8.53" sheetId="232" r:id="rId54"/>
    <sheet name="Table 8.54" sheetId="233" r:id="rId55"/>
    <sheet name="Table 8.55" sheetId="234" r:id="rId56"/>
    <sheet name="Table 8.56" sheetId="235" r:id="rId57"/>
    <sheet name="Table 8.57" sheetId="236" r:id="rId58"/>
    <sheet name="Table 8.58" sheetId="237" r:id="rId59"/>
    <sheet name="Table 8.59" sheetId="238" r:id="rId60"/>
    <sheet name="Table 8.60" sheetId="239" r:id="rId61"/>
    <sheet name="Table 8.61" sheetId="240" r:id="rId62"/>
    <sheet name="Table 8.62" sheetId="241" r:id="rId63"/>
    <sheet name="Table 8.63" sheetId="242" r:id="rId64"/>
    <sheet name="Table 8.64" sheetId="243" r:id="rId65"/>
    <sheet name="Table 8.65" sheetId="244" r:id="rId66"/>
    <sheet name="Table 8.66" sheetId="245" r:id="rId67"/>
    <sheet name="Table 8.67" sheetId="246" r:id="rId68"/>
    <sheet name="Table 8.68" sheetId="247" r:id="rId69"/>
    <sheet name="Table 8.69" sheetId="248" r:id="rId70"/>
    <sheet name="Table 8.70" sheetId="249" r:id="rId71"/>
    <sheet name="Table 8.71" sheetId="250" r:id="rId72"/>
    <sheet name="Table 8.72" sheetId="251" r:id="rId73"/>
    <sheet name="Table 8.73" sheetId="252" r:id="rId74"/>
    <sheet name="Table 8.74" sheetId="253" r:id="rId75"/>
    <sheet name="Table 8.75" sheetId="254" r:id="rId76"/>
    <sheet name="Table 8.76" sheetId="255" r:id="rId77"/>
    <sheet name="Table 8.77" sheetId="256" r:id="rId78"/>
    <sheet name="Table 8.78" sheetId="257" r:id="rId79"/>
    <sheet name="Table 8.79" sheetId="258" r:id="rId80"/>
    <sheet name="State data for spotlight" sheetId="179" state="hidden" r:id="rId81"/>
  </sheets>
  <definedNames>
    <definedName name="_AMO_UniqueIdentifier" hidden="1">"'2995e12c-7f92-4103-a2d1-a1d598d57c6f'"</definedName>
    <definedName name="_xlnm.Print_Area" localSheetId="1">'Table 8.1'!$A$1:$P$99</definedName>
    <definedName name="_xlnm.Print_Area" localSheetId="10">'Table 8.10'!$A$1:$P$99</definedName>
    <definedName name="_xlnm.Print_Area" localSheetId="11">'Table 8.11'!$A$1:$P$99</definedName>
    <definedName name="_xlnm.Print_Area" localSheetId="12">'Table 8.12'!$A$1:$P$99</definedName>
    <definedName name="_xlnm.Print_Area" localSheetId="13">'Table 8.13'!$A$1:$P$99</definedName>
    <definedName name="_xlnm.Print_Area" localSheetId="14">'Table 8.14'!$A$1:$P$99</definedName>
    <definedName name="_xlnm.Print_Area" localSheetId="15">'Table 8.15'!$A$1:$P$99</definedName>
    <definedName name="_xlnm.Print_Area" localSheetId="16">'Table 8.16'!$A$1:$P$99</definedName>
    <definedName name="_xlnm.Print_Area" localSheetId="17">'Table 8.17'!$A$1:$P$99</definedName>
    <definedName name="_xlnm.Print_Area" localSheetId="18">'Table 8.18'!$A$1:$P$99</definedName>
    <definedName name="_xlnm.Print_Area" localSheetId="19">'Table 8.19'!$A$1:$P$99</definedName>
    <definedName name="_xlnm.Print_Area" localSheetId="2">'Table 8.2'!$A$1:$P$99</definedName>
    <definedName name="_xlnm.Print_Area" localSheetId="20">'Table 8.20'!$A$1:$P$99</definedName>
    <definedName name="_xlnm.Print_Area" localSheetId="21">'Table 8.21'!$A$1:$P$99</definedName>
    <definedName name="_xlnm.Print_Area" localSheetId="22">'Table 8.22'!$A$1:$P$99</definedName>
    <definedName name="_xlnm.Print_Area" localSheetId="23">'Table 8.23'!$A$1:$P$99</definedName>
    <definedName name="_xlnm.Print_Area" localSheetId="24">'Table 8.24'!$A$1:$P$99</definedName>
    <definedName name="_xlnm.Print_Area" localSheetId="25">'Table 8.25'!$A$1:$P$99</definedName>
    <definedName name="_xlnm.Print_Area" localSheetId="26">'Table 8.26'!$A$1:$P$99</definedName>
    <definedName name="_xlnm.Print_Area" localSheetId="27">'Table 8.27'!$A$1:$P$99</definedName>
    <definedName name="_xlnm.Print_Area" localSheetId="28">'Table 8.28'!$A$1:$P$99</definedName>
    <definedName name="_xlnm.Print_Area" localSheetId="29">'Table 8.29'!$A$1:$P$99</definedName>
    <definedName name="_xlnm.Print_Area" localSheetId="3">'Table 8.3'!$A$1:$P$99</definedName>
    <definedName name="_xlnm.Print_Area" localSheetId="30">'Table 8.30'!$A$1:$P$99</definedName>
    <definedName name="_xlnm.Print_Area" localSheetId="31">'Table 8.31'!$A$1:$P$99</definedName>
    <definedName name="_xlnm.Print_Area" localSheetId="32">'Table 8.32'!$A$1:$P$99</definedName>
    <definedName name="_xlnm.Print_Area" localSheetId="33">'Table 8.33'!$A$1:$P$99</definedName>
    <definedName name="_xlnm.Print_Area" localSheetId="34">'Table 8.34'!$A$1:$P$99</definedName>
    <definedName name="_xlnm.Print_Area" localSheetId="35">'Table 8.35'!$A$1:$P$99</definedName>
    <definedName name="_xlnm.Print_Area" localSheetId="36">'Table 8.36'!$A$1:$P$99</definedName>
    <definedName name="_xlnm.Print_Area" localSheetId="37">'Table 8.37'!$A$1:$P$99</definedName>
    <definedName name="_xlnm.Print_Area" localSheetId="38">'Table 8.38'!$A$1:$P$99</definedName>
    <definedName name="_xlnm.Print_Area" localSheetId="39">'Table 8.39'!$A$1:$P$99</definedName>
    <definedName name="_xlnm.Print_Area" localSheetId="4">'Table 8.4'!$A$1:$P$99</definedName>
    <definedName name="_xlnm.Print_Area" localSheetId="40">'Table 8.40'!$A$1:$P$99</definedName>
    <definedName name="_xlnm.Print_Area" localSheetId="41">'Table 8.41'!$A$1:$P$99</definedName>
    <definedName name="_xlnm.Print_Area" localSheetId="42">'Table 8.42'!$A$1:$P$99</definedName>
    <definedName name="_xlnm.Print_Area" localSheetId="43">'Table 8.43'!$A$1:$P$99</definedName>
    <definedName name="_xlnm.Print_Area" localSheetId="44">'Table 8.44'!$A$1:$P$99</definedName>
    <definedName name="_xlnm.Print_Area" localSheetId="45">'Table 8.45'!$A$1:$P$99</definedName>
    <definedName name="_xlnm.Print_Area" localSheetId="46">'Table 8.46'!$A$1:$P$99</definedName>
    <definedName name="_xlnm.Print_Area" localSheetId="47">'Table 8.47'!$A$1:$P$99</definedName>
    <definedName name="_xlnm.Print_Area" localSheetId="48">'Table 8.48'!$A$1:$P$99</definedName>
    <definedName name="_xlnm.Print_Area" localSheetId="49">'Table 8.49'!$A$1:$P$99</definedName>
    <definedName name="_xlnm.Print_Area" localSheetId="5">'Table 8.5'!$A$1:$P$99</definedName>
    <definedName name="_xlnm.Print_Area" localSheetId="50">'Table 8.50'!$A$1:$P$99</definedName>
    <definedName name="_xlnm.Print_Area" localSheetId="51">'Table 8.51'!$A$1:$P$99</definedName>
    <definedName name="_xlnm.Print_Area" localSheetId="52">'Table 8.52'!$A$1:$P$99</definedName>
    <definedName name="_xlnm.Print_Area" localSheetId="53">'Table 8.53'!$A$1:$P$99</definedName>
    <definedName name="_xlnm.Print_Area" localSheetId="54">'Table 8.54'!$A$1:$P$99</definedName>
    <definedName name="_xlnm.Print_Area" localSheetId="55">'Table 8.55'!$A$1:$P$99</definedName>
    <definedName name="_xlnm.Print_Area" localSheetId="56">'Table 8.56'!$A$1:$P$99</definedName>
    <definedName name="_xlnm.Print_Area" localSheetId="57">'Table 8.57'!$A$1:$P$99</definedName>
    <definedName name="_xlnm.Print_Area" localSheetId="58">'Table 8.58'!$A$1:$P$99</definedName>
    <definedName name="_xlnm.Print_Area" localSheetId="59">'Table 8.59'!$A$1:$P$99</definedName>
    <definedName name="_xlnm.Print_Area" localSheetId="6">'Table 8.6'!$A$1:$P$99</definedName>
    <definedName name="_xlnm.Print_Area" localSheetId="60">'Table 8.60'!$A$1:$P$99</definedName>
    <definedName name="_xlnm.Print_Area" localSheetId="61">'Table 8.61'!$A$1:$P$99</definedName>
    <definedName name="_xlnm.Print_Area" localSheetId="62">'Table 8.62'!$A$1:$P$99</definedName>
    <definedName name="_xlnm.Print_Area" localSheetId="63">'Table 8.63'!$A$1:$P$99</definedName>
    <definedName name="_xlnm.Print_Area" localSheetId="64">'Table 8.64'!$A$1:$P$99</definedName>
    <definedName name="_xlnm.Print_Area" localSheetId="65">'Table 8.65'!$A$1:$P$99</definedName>
    <definedName name="_xlnm.Print_Area" localSheetId="66">'Table 8.66'!$A$1:$P$99</definedName>
    <definedName name="_xlnm.Print_Area" localSheetId="67">'Table 8.67'!$A$1:$P$99</definedName>
    <definedName name="_xlnm.Print_Area" localSheetId="68">'Table 8.68'!$A$1:$P$99</definedName>
    <definedName name="_xlnm.Print_Area" localSheetId="69">'Table 8.69'!$A$1:$P$99</definedName>
    <definedName name="_xlnm.Print_Area" localSheetId="7">'Table 8.7'!$A$1:$P$99</definedName>
    <definedName name="_xlnm.Print_Area" localSheetId="70">'Table 8.70'!$A$1:$P$99</definedName>
    <definedName name="_xlnm.Print_Area" localSheetId="71">'Table 8.71'!$A$1:$P$99</definedName>
    <definedName name="_xlnm.Print_Area" localSheetId="72">'Table 8.72'!$A$1:$P$99</definedName>
    <definedName name="_xlnm.Print_Area" localSheetId="73">'Table 8.73'!$A$1:$P$99</definedName>
    <definedName name="_xlnm.Print_Area" localSheetId="74">'Table 8.74'!$A$1:$P$99</definedName>
    <definedName name="_xlnm.Print_Area" localSheetId="75">'Table 8.75'!$A$1:$P$99</definedName>
    <definedName name="_xlnm.Print_Area" localSheetId="76">'Table 8.76'!$A$1:$P$99</definedName>
    <definedName name="_xlnm.Print_Area" localSheetId="77">'Table 8.77'!$A$1:$P$99</definedName>
    <definedName name="_xlnm.Print_Area" localSheetId="78">'Table 8.78'!$A$1:$P$99</definedName>
    <definedName name="_xlnm.Print_Area" localSheetId="79">'Table 8.79'!$A$1:$P$99</definedName>
    <definedName name="_xlnm.Print_Area" localSheetId="8">'Table 8.8'!$A$1:$P$99</definedName>
    <definedName name="_xlnm.Print_Area" localSheetId="9">'Table 8.9'!$A$1:$P$99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3" i="258" l="1"/>
  <c r="O12" i="258"/>
  <c r="O11" i="258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8" i="181"/>
  <c r="AB37" i="181"/>
  <c r="AB38" i="182"/>
  <c r="AB37" i="182"/>
  <c r="AB38" i="183"/>
  <c r="AB37" i="183"/>
  <c r="AB38" i="184"/>
  <c r="AB37" i="184"/>
  <c r="AB38" i="185"/>
  <c r="AB37" i="185"/>
  <c r="AB38" i="186"/>
  <c r="AB37" i="186"/>
  <c r="AB38" i="187"/>
  <c r="AB37" i="187"/>
  <c r="AB38" i="188"/>
  <c r="AB37" i="188"/>
  <c r="AB38" i="189"/>
  <c r="AB37" i="189"/>
  <c r="AB38" i="190"/>
  <c r="AB37" i="190"/>
  <c r="AB38" i="191"/>
  <c r="AB37" i="191"/>
  <c r="AB38" i="192"/>
  <c r="AB37" i="192"/>
  <c r="AB38" i="193"/>
  <c r="AB37" i="193"/>
  <c r="AB38" i="194"/>
  <c r="AB37" i="194"/>
  <c r="AB38" i="195"/>
  <c r="AB37" i="195"/>
  <c r="AB38" i="196"/>
  <c r="AB37" i="196"/>
  <c r="AB38" i="197"/>
  <c r="AB37" i="197"/>
  <c r="AB38" i="198"/>
  <c r="AB37" i="198"/>
  <c r="AB38" i="199"/>
  <c r="AB37" i="199"/>
  <c r="AB38" i="200"/>
  <c r="AB37" i="200"/>
  <c r="AB38" i="201"/>
  <c r="AB37" i="201"/>
  <c r="AB38" i="202"/>
  <c r="AB37" i="202"/>
  <c r="AB38" i="203"/>
  <c r="AB37" i="203"/>
  <c r="AB38" i="204"/>
  <c r="AB37" i="204"/>
  <c r="AB38" i="205"/>
  <c r="AB37" i="205"/>
  <c r="AB38" i="206"/>
  <c r="AB37" i="206"/>
  <c r="AB38" i="207"/>
  <c r="AB37" i="207"/>
  <c r="AB38" i="208"/>
  <c r="AB37" i="208"/>
  <c r="AB38" i="209"/>
  <c r="AB37" i="209"/>
  <c r="AB38" i="210"/>
  <c r="AB37" i="210"/>
  <c r="AB38" i="211"/>
  <c r="AB37" i="211"/>
  <c r="AB38" i="212"/>
  <c r="AB37" i="212"/>
  <c r="AB38" i="213"/>
  <c r="AB37" i="213"/>
  <c r="AB38" i="214"/>
  <c r="AB37" i="214"/>
  <c r="AB38" i="215"/>
  <c r="AB37" i="215"/>
  <c r="AB38" i="216"/>
  <c r="AB37" i="216"/>
  <c r="AB38" i="217"/>
  <c r="AB37" i="217"/>
  <c r="AB38" i="218"/>
  <c r="AB37" i="218"/>
  <c r="AB38" i="219"/>
  <c r="AB37" i="219"/>
  <c r="AB38" i="220"/>
  <c r="AB37" i="220"/>
  <c r="AB38" i="221"/>
  <c r="AB37" i="221"/>
  <c r="AB38" i="222"/>
  <c r="AB37" i="222"/>
  <c r="AB38" i="223"/>
  <c r="AB37" i="223"/>
  <c r="AB38" i="224"/>
  <c r="AB37" i="224"/>
  <c r="AB38" i="225"/>
  <c r="AB37" i="225"/>
  <c r="AB38" i="226"/>
  <c r="AB37" i="226"/>
  <c r="AB38" i="227"/>
  <c r="AB37" i="227"/>
  <c r="AB38" i="228"/>
  <c r="AB37" i="228"/>
  <c r="AB38" i="229"/>
  <c r="AB37" i="229"/>
  <c r="AB38" i="230"/>
  <c r="AB37" i="230"/>
  <c r="AB38" i="231"/>
  <c r="AB37" i="231"/>
  <c r="AB38" i="232"/>
  <c r="AB37" i="232"/>
  <c r="AB38" i="233"/>
  <c r="AB37" i="233"/>
  <c r="AB38" i="234"/>
  <c r="AB37" i="234"/>
  <c r="AB38" i="235"/>
  <c r="AB37" i="235"/>
  <c r="AB38" i="236"/>
  <c r="AB37" i="236"/>
  <c r="AB38" i="237"/>
  <c r="AB37" i="237"/>
  <c r="AB38" i="238"/>
  <c r="AB37" i="238"/>
  <c r="AB38" i="239"/>
  <c r="AB37" i="239"/>
  <c r="AB38" i="240"/>
  <c r="AB37" i="240"/>
  <c r="AB38" i="241"/>
  <c r="AB37" i="241"/>
  <c r="AB38" i="242"/>
  <c r="AB37" i="242"/>
  <c r="AB38" i="243"/>
  <c r="AB37" i="243"/>
  <c r="AB38" i="244"/>
  <c r="AB37" i="244"/>
  <c r="AB38" i="245"/>
  <c r="AB37" i="245"/>
  <c r="AB38" i="246"/>
  <c r="AB37" i="246"/>
  <c r="AB38" i="247"/>
  <c r="AB37" i="247"/>
  <c r="AB38" i="248"/>
  <c r="AB37" i="248"/>
  <c r="AB38" i="249"/>
  <c r="AB37" i="249"/>
  <c r="AB38" i="250"/>
  <c r="AB37" i="250"/>
  <c r="AB38" i="251"/>
  <c r="AB37" i="251"/>
  <c r="AB38" i="252"/>
  <c r="AB37" i="252"/>
  <c r="AB38" i="253"/>
  <c r="AB37" i="253"/>
  <c r="AB38" i="254"/>
  <c r="AB37" i="254"/>
  <c r="AB38" i="255"/>
  <c r="AB37" i="255"/>
  <c r="AB38" i="256"/>
  <c r="AB37" i="256"/>
  <c r="AB38" i="257"/>
  <c r="AB37" i="257"/>
  <c r="AB38" i="258"/>
  <c r="AB37" i="258"/>
  <c r="AB38" i="180"/>
  <c r="AB37" i="180"/>
  <c r="O16" i="181"/>
  <c r="O15" i="181"/>
  <c r="O16" i="182"/>
  <c r="O15" i="182"/>
  <c r="O16" i="183"/>
  <c r="O15" i="183"/>
  <c r="O16" i="184"/>
  <c r="O15" i="184"/>
  <c r="O16" i="185"/>
  <c r="O15" i="185"/>
  <c r="O16" i="186"/>
  <c r="O15" i="186"/>
  <c r="O16" i="187"/>
  <c r="O15" i="187"/>
  <c r="O16" i="188"/>
  <c r="O15" i="188"/>
  <c r="O16" i="189"/>
  <c r="O15" i="189"/>
  <c r="O16" i="190"/>
  <c r="O15" i="190"/>
  <c r="O16" i="191"/>
  <c r="O15" i="191"/>
  <c r="O16" i="192"/>
  <c r="O15" i="192"/>
  <c r="O16" i="193"/>
  <c r="O15" i="193"/>
  <c r="O16" i="194"/>
  <c r="O15" i="194"/>
  <c r="O16" i="195"/>
  <c r="O15" i="195"/>
  <c r="O16" i="196"/>
  <c r="O15" i="196"/>
  <c r="O16" i="197"/>
  <c r="O15" i="197"/>
  <c r="O16" i="198"/>
  <c r="O15" i="198"/>
  <c r="O16" i="199"/>
  <c r="O15" i="199"/>
  <c r="O16" i="200"/>
  <c r="O15" i="200"/>
  <c r="O16" i="201"/>
  <c r="O15" i="201"/>
  <c r="O16" i="202"/>
  <c r="O15" i="202"/>
  <c r="O16" i="203"/>
  <c r="O15" i="203"/>
  <c r="O16" i="204"/>
  <c r="O15" i="204"/>
  <c r="O16" i="205"/>
  <c r="O15" i="205"/>
  <c r="O16" i="206"/>
  <c r="O15" i="206"/>
  <c r="O16" i="207"/>
  <c r="O15" i="207"/>
  <c r="O16" i="208"/>
  <c r="O15" i="208"/>
  <c r="O16" i="209"/>
  <c r="O15" i="209"/>
  <c r="O16" i="210"/>
  <c r="O15" i="210"/>
  <c r="O16" i="211"/>
  <c r="O15" i="211"/>
  <c r="O16" i="212"/>
  <c r="O15" i="212"/>
  <c r="O16" i="213"/>
  <c r="O15" i="213"/>
  <c r="O16" i="214"/>
  <c r="O15" i="214"/>
  <c r="O16" i="215"/>
  <c r="O15" i="215"/>
  <c r="O16" i="216"/>
  <c r="O15" i="216"/>
  <c r="O16" i="217"/>
  <c r="O15" i="217"/>
  <c r="O16" i="218"/>
  <c r="O15" i="218"/>
  <c r="O16" i="219"/>
  <c r="O15" i="219"/>
  <c r="O16" i="220"/>
  <c r="O15" i="220"/>
  <c r="O16" i="221"/>
  <c r="O15" i="221"/>
  <c r="O16" i="222"/>
  <c r="O15" i="222"/>
  <c r="O16" i="223"/>
  <c r="O15" i="223"/>
  <c r="O16" i="224"/>
  <c r="O15" i="224"/>
  <c r="O16" i="225"/>
  <c r="O15" i="225"/>
  <c r="O16" i="226"/>
  <c r="O15" i="226"/>
  <c r="O16" i="227"/>
  <c r="O15" i="227"/>
  <c r="O16" i="228"/>
  <c r="O15" i="228"/>
  <c r="O16" i="229"/>
  <c r="O15" i="229"/>
  <c r="O16" i="230"/>
  <c r="O15" i="230"/>
  <c r="O16" i="231"/>
  <c r="O15" i="231"/>
  <c r="O16" i="232"/>
  <c r="O15" i="232"/>
  <c r="O16" i="233"/>
  <c r="O15" i="233"/>
  <c r="O16" i="234"/>
  <c r="O15" i="234"/>
  <c r="O16" i="235"/>
  <c r="O15" i="235"/>
  <c r="O16" i="236"/>
  <c r="O15" i="236"/>
  <c r="O16" i="237"/>
  <c r="O15" i="237"/>
  <c r="O16" i="238"/>
  <c r="O15" i="238"/>
  <c r="O16" i="239"/>
  <c r="O15" i="239"/>
  <c r="O16" i="240"/>
  <c r="O15" i="240"/>
  <c r="O16" i="241"/>
  <c r="O15" i="241"/>
  <c r="O16" i="242"/>
  <c r="O15" i="242"/>
  <c r="O16" i="243"/>
  <c r="O15" i="243"/>
  <c r="O16" i="244"/>
  <c r="O15" i="244"/>
  <c r="O16" i="245"/>
  <c r="O15" i="245"/>
  <c r="O16" i="246"/>
  <c r="O15" i="246"/>
  <c r="O16" i="247"/>
  <c r="O15" i="247"/>
  <c r="O16" i="248"/>
  <c r="O15" i="248"/>
  <c r="O16" i="249"/>
  <c r="O15" i="249"/>
  <c r="O16" i="250"/>
  <c r="O15" i="250"/>
  <c r="O16" i="251"/>
  <c r="O15" i="251"/>
  <c r="O16" i="252"/>
  <c r="O15" i="252"/>
  <c r="O16" i="253"/>
  <c r="O15" i="253"/>
  <c r="O16" i="254"/>
  <c r="O15" i="254"/>
  <c r="O16" i="255"/>
  <c r="O15" i="255"/>
  <c r="O16" i="256"/>
  <c r="O15" i="256"/>
  <c r="O16" i="257"/>
  <c r="O15" i="257"/>
  <c r="O16" i="258"/>
  <c r="O15" i="258"/>
  <c r="O16" i="180"/>
  <c r="O15" i="180"/>
  <c r="AD128" i="258"/>
  <c r="AB128" i="258"/>
  <c r="AD127" i="258"/>
  <c r="AB127" i="258"/>
  <c r="AD125" i="258"/>
  <c r="AB125" i="258"/>
  <c r="AD124" i="258"/>
  <c r="AB124" i="258"/>
  <c r="AB122" i="258"/>
  <c r="AB121" i="258"/>
  <c r="AB120" i="258"/>
  <c r="AB118" i="258"/>
  <c r="AD111" i="258"/>
  <c r="AB111" i="258"/>
  <c r="AD110" i="258"/>
  <c r="AB110" i="258"/>
  <c r="AD109" i="258"/>
  <c r="AB109" i="258"/>
  <c r="AD108" i="258"/>
  <c r="AB108" i="258"/>
  <c r="AD105" i="258"/>
  <c r="AB105" i="258"/>
  <c r="AD104" i="258"/>
  <c r="AB104" i="258"/>
  <c r="N9" i="179"/>
  <c r="O91" i="258"/>
  <c r="N91" i="258"/>
  <c r="L9" i="179"/>
  <c r="J9" i="179"/>
  <c r="K91" i="258"/>
  <c r="AF9" i="258"/>
  <c r="G91" i="258"/>
  <c r="F91" i="258"/>
  <c r="AD9" i="258"/>
  <c r="E91" i="258"/>
  <c r="D91" i="258"/>
  <c r="AB9" i="258"/>
  <c r="C91" i="258"/>
  <c r="N8" i="179"/>
  <c r="O90" i="258"/>
  <c r="N90" i="258"/>
  <c r="L8" i="179"/>
  <c r="L90" i="258"/>
  <c r="J8" i="179"/>
  <c r="K90" i="258"/>
  <c r="AF8" i="258"/>
  <c r="G90" i="258"/>
  <c r="F90" i="258"/>
  <c r="AD8" i="258"/>
  <c r="E90" i="258"/>
  <c r="D90" i="258"/>
  <c r="AB8" i="258"/>
  <c r="C90" i="258"/>
  <c r="N7" i="179"/>
  <c r="O89" i="258"/>
  <c r="N89" i="258"/>
  <c r="L7" i="179"/>
  <c r="J7" i="179"/>
  <c r="J89" i="258"/>
  <c r="AF7" i="258"/>
  <c r="G89" i="258"/>
  <c r="F89" i="258"/>
  <c r="AD7" i="258"/>
  <c r="E89" i="258"/>
  <c r="D89" i="258"/>
  <c r="AB7" i="258"/>
  <c r="C89" i="258"/>
  <c r="N6" i="179"/>
  <c r="O88" i="258"/>
  <c r="N88" i="258"/>
  <c r="L6" i="179"/>
  <c r="L88" i="258"/>
  <c r="J6" i="179"/>
  <c r="J88" i="258"/>
  <c r="AF6" i="258"/>
  <c r="G88" i="258"/>
  <c r="F88" i="258"/>
  <c r="AD6" i="258"/>
  <c r="E88" i="258"/>
  <c r="D88" i="258"/>
  <c r="AB6" i="258"/>
  <c r="C88" i="258"/>
  <c r="N5" i="179"/>
  <c r="O87" i="258"/>
  <c r="N87" i="258"/>
  <c r="L5" i="179"/>
  <c r="J5" i="179"/>
  <c r="J87" i="258"/>
  <c r="AF5" i="258"/>
  <c r="G87" i="258"/>
  <c r="F87" i="258"/>
  <c r="AD5" i="258"/>
  <c r="E87" i="258"/>
  <c r="D87" i="258"/>
  <c r="AB5" i="258"/>
  <c r="C87" i="258"/>
  <c r="N4" i="179"/>
  <c r="O86" i="258"/>
  <c r="N86" i="258"/>
  <c r="L4" i="179"/>
  <c r="L86" i="258"/>
  <c r="J4" i="179"/>
  <c r="J86" i="258"/>
  <c r="AF4" i="258"/>
  <c r="G86" i="258"/>
  <c r="F86" i="258"/>
  <c r="AD4" i="258"/>
  <c r="E86" i="258"/>
  <c r="D86" i="258"/>
  <c r="AB4" i="258"/>
  <c r="C86" i="258"/>
  <c r="N85" i="258"/>
  <c r="F85" i="258"/>
  <c r="A1" i="179"/>
  <c r="J83" i="258"/>
  <c r="C83" i="258"/>
  <c r="A65" i="258"/>
  <c r="AB34" i="258"/>
  <c r="AB33" i="258"/>
  <c r="AB32" i="258"/>
  <c r="AB31" i="258"/>
  <c r="A32" i="258"/>
  <c r="AB30" i="258"/>
  <c r="AB29" i="258"/>
  <c r="AB28" i="258"/>
  <c r="AB27" i="258"/>
  <c r="AB26" i="258"/>
  <c r="AB25" i="258"/>
  <c r="AB24" i="258"/>
  <c r="AB23" i="258"/>
  <c r="AB22" i="258"/>
  <c r="AB21" i="258"/>
  <c r="AB20" i="258"/>
  <c r="AB19" i="258"/>
  <c r="AB18" i="258"/>
  <c r="G19" i="258"/>
  <c r="AB17" i="258"/>
  <c r="AB16" i="258"/>
  <c r="AB15" i="258"/>
  <c r="D16" i="258"/>
  <c r="D15" i="258"/>
  <c r="O14" i="258"/>
  <c r="D14" i="258"/>
  <c r="D13" i="258"/>
  <c r="O10" i="258"/>
  <c r="D10" i="258"/>
  <c r="O9" i="258"/>
  <c r="D9" i="258"/>
  <c r="O8" i="258"/>
  <c r="A7" i="258"/>
  <c r="A4" i="258"/>
  <c r="AB2" i="258"/>
  <c r="A2" i="258"/>
  <c r="AD128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AD111" i="257"/>
  <c r="AB111" i="257"/>
  <c r="AD110" i="257"/>
  <c r="AB110" i="257"/>
  <c r="AD109" i="257"/>
  <c r="AB109" i="257"/>
  <c r="AD108" i="257"/>
  <c r="AB108" i="257"/>
  <c r="AD105" i="257"/>
  <c r="AB105" i="257"/>
  <c r="AD104" i="257"/>
  <c r="AB104" i="257"/>
  <c r="O91" i="257"/>
  <c r="N91" i="257"/>
  <c r="K91" i="257"/>
  <c r="AF9" i="257"/>
  <c r="G91" i="257"/>
  <c r="F91" i="257"/>
  <c r="AD9" i="257"/>
  <c r="E91" i="257"/>
  <c r="D91" i="257"/>
  <c r="AB9" i="257"/>
  <c r="C91" i="257"/>
  <c r="O90" i="257"/>
  <c r="N90" i="257"/>
  <c r="L90" i="257"/>
  <c r="K90" i="257"/>
  <c r="AF8" i="257"/>
  <c r="G90" i="257"/>
  <c r="F90" i="257"/>
  <c r="AD8" i="257"/>
  <c r="E90" i="257"/>
  <c r="D90" i="257"/>
  <c r="AB8" i="257"/>
  <c r="C90" i="257"/>
  <c r="O89" i="257"/>
  <c r="N89" i="257"/>
  <c r="J89" i="257"/>
  <c r="AF7" i="257"/>
  <c r="G89" i="257"/>
  <c r="F89" i="257"/>
  <c r="AD7" i="257"/>
  <c r="E89" i="257"/>
  <c r="D89" i="257"/>
  <c r="AB7" i="257"/>
  <c r="C89" i="257"/>
  <c r="O88" i="257"/>
  <c r="N88" i="257"/>
  <c r="M88" i="257"/>
  <c r="J88" i="257"/>
  <c r="AF6" i="257"/>
  <c r="G88" i="257"/>
  <c r="F88" i="257"/>
  <c r="AD6" i="257"/>
  <c r="E88" i="257"/>
  <c r="D88" i="257"/>
  <c r="AB6" i="257"/>
  <c r="C88" i="257"/>
  <c r="O87" i="257"/>
  <c r="N87" i="257"/>
  <c r="M87" i="257"/>
  <c r="J87" i="257"/>
  <c r="AF5" i="257"/>
  <c r="G87" i="257"/>
  <c r="F87" i="257"/>
  <c r="AD5" i="257"/>
  <c r="E87" i="257"/>
  <c r="D87" i="257"/>
  <c r="AB5" i="257"/>
  <c r="C87" i="257"/>
  <c r="O86" i="257"/>
  <c r="N86" i="257"/>
  <c r="L86" i="257"/>
  <c r="J86" i="257"/>
  <c r="AF4" i="257"/>
  <c r="G86" i="257"/>
  <c r="F86" i="257"/>
  <c r="AD4" i="257"/>
  <c r="E86" i="257"/>
  <c r="D86" i="257"/>
  <c r="AB4" i="257"/>
  <c r="C86" i="257"/>
  <c r="N85" i="257"/>
  <c r="F85" i="257"/>
  <c r="J83" i="257"/>
  <c r="C83" i="257"/>
  <c r="A65" i="257"/>
  <c r="AB34" i="257"/>
  <c r="AB33" i="257"/>
  <c r="AB32" i="257"/>
  <c r="AB31" i="257"/>
  <c r="A32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B17" i="257"/>
  <c r="AB16" i="257"/>
  <c r="AB15" i="257"/>
  <c r="D16" i="257"/>
  <c r="D15" i="257"/>
  <c r="O14" i="257"/>
  <c r="D14" i="257"/>
  <c r="D13" i="257"/>
  <c r="O10" i="257"/>
  <c r="D10" i="257"/>
  <c r="O9" i="257"/>
  <c r="D9" i="257"/>
  <c r="O8" i="257"/>
  <c r="D8" i="257"/>
  <c r="A7" i="257"/>
  <c r="A4" i="257"/>
  <c r="AB2" i="257"/>
  <c r="A2" i="257"/>
  <c r="AD128" i="256"/>
  <c r="O10" i="256"/>
  <c r="AB128" i="256"/>
  <c r="AD127" i="256"/>
  <c r="O9" i="256"/>
  <c r="AB127" i="256"/>
  <c r="AD125" i="256"/>
  <c r="AB125" i="256"/>
  <c r="AD124" i="256"/>
  <c r="AB124" i="256"/>
  <c r="AB122" i="256"/>
  <c r="AB121" i="256"/>
  <c r="AB120" i="256"/>
  <c r="AB118" i="256"/>
  <c r="AD111" i="256"/>
  <c r="AB111" i="256"/>
  <c r="AD110" i="256"/>
  <c r="D15" i="256"/>
  <c r="AB110" i="256"/>
  <c r="AD109" i="256"/>
  <c r="D14" i="256"/>
  <c r="AB109" i="256"/>
  <c r="AD108" i="256"/>
  <c r="D13" i="256"/>
  <c r="AB108" i="256"/>
  <c r="AD105" i="256"/>
  <c r="AB105" i="256"/>
  <c r="AD104" i="256"/>
  <c r="AB104" i="256"/>
  <c r="O91" i="256"/>
  <c r="N91" i="256"/>
  <c r="M91" i="256"/>
  <c r="K91" i="256"/>
  <c r="AF9" i="256"/>
  <c r="G91" i="256"/>
  <c r="F91" i="256"/>
  <c r="AD9" i="256"/>
  <c r="E91" i="256"/>
  <c r="D91" i="256"/>
  <c r="AB9" i="256"/>
  <c r="C91" i="256"/>
  <c r="O90" i="256"/>
  <c r="N90" i="256"/>
  <c r="M90" i="256"/>
  <c r="K90" i="256"/>
  <c r="AF8" i="256"/>
  <c r="G90" i="256"/>
  <c r="F90" i="256"/>
  <c r="AD8" i="256"/>
  <c r="E90" i="256"/>
  <c r="D90" i="256"/>
  <c r="AB8" i="256"/>
  <c r="C90" i="256"/>
  <c r="O89" i="256"/>
  <c r="N89" i="256"/>
  <c r="J89" i="256"/>
  <c r="AF7" i="256"/>
  <c r="G89" i="256"/>
  <c r="F89" i="256"/>
  <c r="AD7" i="256"/>
  <c r="E89" i="256"/>
  <c r="D89" i="256"/>
  <c r="AB7" i="256"/>
  <c r="C89" i="256"/>
  <c r="O88" i="256"/>
  <c r="N88" i="256"/>
  <c r="L88" i="256"/>
  <c r="J88" i="256"/>
  <c r="AF6" i="256"/>
  <c r="G88" i="256"/>
  <c r="F88" i="256"/>
  <c r="AD6" i="256"/>
  <c r="E88" i="256"/>
  <c r="D88" i="256"/>
  <c r="AB6" i="256"/>
  <c r="C88" i="256"/>
  <c r="O87" i="256"/>
  <c r="N87" i="256"/>
  <c r="J87" i="256"/>
  <c r="AF5" i="256"/>
  <c r="G87" i="256"/>
  <c r="F87" i="256"/>
  <c r="AD5" i="256"/>
  <c r="E87" i="256"/>
  <c r="D87" i="256"/>
  <c r="AB5" i="256"/>
  <c r="C87" i="256"/>
  <c r="O86" i="256"/>
  <c r="N86" i="256"/>
  <c r="M86" i="256"/>
  <c r="J86" i="256"/>
  <c r="AF4" i="256"/>
  <c r="G86" i="256"/>
  <c r="F86" i="256"/>
  <c r="AD4" i="256"/>
  <c r="E86" i="256"/>
  <c r="D86" i="256"/>
  <c r="AB4" i="256"/>
  <c r="C86" i="256"/>
  <c r="N85" i="256"/>
  <c r="F85" i="256"/>
  <c r="J83" i="256"/>
  <c r="C83" i="256"/>
  <c r="A65" i="256"/>
  <c r="A50" i="256"/>
  <c r="AB34" i="256"/>
  <c r="AB33" i="256"/>
  <c r="AB32" i="256"/>
  <c r="AB31" i="256"/>
  <c r="A32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19" i="256"/>
  <c r="AB17" i="256"/>
  <c r="AB16" i="256"/>
  <c r="AB15" i="256"/>
  <c r="D16" i="256"/>
  <c r="O14" i="256"/>
  <c r="D10" i="256"/>
  <c r="D9" i="256"/>
  <c r="O8" i="256"/>
  <c r="D8" i="256"/>
  <c r="A7" i="256"/>
  <c r="A4" i="256"/>
  <c r="AB2" i="256"/>
  <c r="A2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AD111" i="255"/>
  <c r="AB111" i="255"/>
  <c r="AD110" i="255"/>
  <c r="AB110" i="255"/>
  <c r="AD109" i="255"/>
  <c r="AB109" i="255"/>
  <c r="AD108" i="255"/>
  <c r="AB108" i="255"/>
  <c r="AD105" i="255"/>
  <c r="AB105" i="255"/>
  <c r="AD104" i="255"/>
  <c r="AB104" i="255"/>
  <c r="O91" i="255"/>
  <c r="N91" i="255"/>
  <c r="K91" i="255"/>
  <c r="AF9" i="255"/>
  <c r="G91" i="255"/>
  <c r="F91" i="255"/>
  <c r="AD9" i="255"/>
  <c r="E91" i="255"/>
  <c r="D91" i="255"/>
  <c r="AB9" i="255"/>
  <c r="C91" i="255"/>
  <c r="O90" i="255"/>
  <c r="N90" i="255"/>
  <c r="L90" i="255"/>
  <c r="K90" i="255"/>
  <c r="AF8" i="255"/>
  <c r="G90" i="255"/>
  <c r="F90" i="255"/>
  <c r="AD8" i="255"/>
  <c r="E90" i="255"/>
  <c r="D90" i="255"/>
  <c r="AB8" i="255"/>
  <c r="C90" i="255"/>
  <c r="O89" i="255"/>
  <c r="N89" i="255"/>
  <c r="J89" i="255"/>
  <c r="AF7" i="255"/>
  <c r="G89" i="255"/>
  <c r="F89" i="255"/>
  <c r="AD7" i="255"/>
  <c r="E89" i="255"/>
  <c r="D89" i="255"/>
  <c r="AB7" i="255"/>
  <c r="C89" i="255"/>
  <c r="O88" i="255"/>
  <c r="N88" i="255"/>
  <c r="M88" i="255"/>
  <c r="J88" i="255"/>
  <c r="AF6" i="255"/>
  <c r="G88" i="255"/>
  <c r="F88" i="255"/>
  <c r="AD6" i="255"/>
  <c r="E88" i="255"/>
  <c r="D88" i="255"/>
  <c r="AB6" i="255"/>
  <c r="C88" i="255"/>
  <c r="O87" i="255"/>
  <c r="N87" i="255"/>
  <c r="M87" i="255"/>
  <c r="J87" i="255"/>
  <c r="AF5" i="255"/>
  <c r="G87" i="255"/>
  <c r="F87" i="255"/>
  <c r="AD5" i="255"/>
  <c r="E87" i="255"/>
  <c r="D87" i="255"/>
  <c r="AB5" i="255"/>
  <c r="C87" i="255"/>
  <c r="O86" i="255"/>
  <c r="N86" i="255"/>
  <c r="L86" i="255"/>
  <c r="J86" i="255"/>
  <c r="AF4" i="255"/>
  <c r="G86" i="255"/>
  <c r="F86" i="255"/>
  <c r="AD4" i="255"/>
  <c r="E86" i="255"/>
  <c r="D86" i="255"/>
  <c r="AB4" i="255"/>
  <c r="C86" i="255"/>
  <c r="N85" i="255"/>
  <c r="F85" i="255"/>
  <c r="J83" i="255"/>
  <c r="C83" i="255"/>
  <c r="A65" i="255"/>
  <c r="AB34" i="255"/>
  <c r="AB33" i="255"/>
  <c r="AB32" i="255"/>
  <c r="AB31" i="255"/>
  <c r="A32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B17" i="255"/>
  <c r="AB16" i="255"/>
  <c r="AB15" i="255"/>
  <c r="D16" i="255"/>
  <c r="D15" i="255"/>
  <c r="O14" i="255"/>
  <c r="D14" i="255"/>
  <c r="D13" i="255"/>
  <c r="O10" i="255"/>
  <c r="D10" i="255"/>
  <c r="O9" i="255"/>
  <c r="D9" i="255"/>
  <c r="O8" i="255"/>
  <c r="D8" i="255"/>
  <c r="A7" i="255"/>
  <c r="A4" i="255"/>
  <c r="AB2" i="255"/>
  <c r="A2" i="255"/>
  <c r="AD128" i="254"/>
  <c r="O10" i="254"/>
  <c r="AB128" i="254"/>
  <c r="AD127" i="254"/>
  <c r="O9" i="254"/>
  <c r="AB127" i="254"/>
  <c r="AD125" i="254"/>
  <c r="AB125" i="254"/>
  <c r="AD124" i="254"/>
  <c r="AB124" i="254"/>
  <c r="AB122" i="254"/>
  <c r="AB121" i="254"/>
  <c r="AB120" i="254"/>
  <c r="AB118" i="254"/>
  <c r="AD111" i="254"/>
  <c r="AB111" i="254"/>
  <c r="AD110" i="254"/>
  <c r="D15" i="254"/>
  <c r="AB110" i="254"/>
  <c r="AD109" i="254"/>
  <c r="D14" i="254"/>
  <c r="AB109" i="254"/>
  <c r="AD108" i="254"/>
  <c r="D13" i="254"/>
  <c r="AB108" i="254"/>
  <c r="AD105" i="254"/>
  <c r="AB105" i="254"/>
  <c r="AD104" i="254"/>
  <c r="AB104" i="254"/>
  <c r="O91" i="254"/>
  <c r="N91" i="254"/>
  <c r="M91" i="254"/>
  <c r="K91" i="254"/>
  <c r="AF9" i="254"/>
  <c r="G91" i="254"/>
  <c r="F91" i="254"/>
  <c r="AD9" i="254"/>
  <c r="E91" i="254"/>
  <c r="D91" i="254"/>
  <c r="AB9" i="254"/>
  <c r="C91" i="254"/>
  <c r="O90" i="254"/>
  <c r="N90" i="254"/>
  <c r="M90" i="254"/>
  <c r="K90" i="254"/>
  <c r="AF8" i="254"/>
  <c r="G90" i="254"/>
  <c r="F90" i="254"/>
  <c r="AD8" i="254"/>
  <c r="E90" i="254"/>
  <c r="D90" i="254"/>
  <c r="AB8" i="254"/>
  <c r="C90" i="254"/>
  <c r="O89" i="254"/>
  <c r="N89" i="254"/>
  <c r="J89" i="254"/>
  <c r="AF7" i="254"/>
  <c r="G89" i="254"/>
  <c r="F89" i="254"/>
  <c r="AD7" i="254"/>
  <c r="E89" i="254"/>
  <c r="D89" i="254"/>
  <c r="AB7" i="254"/>
  <c r="C89" i="254"/>
  <c r="O88" i="254"/>
  <c r="N88" i="254"/>
  <c r="L88" i="254"/>
  <c r="J88" i="254"/>
  <c r="AF6" i="254"/>
  <c r="G88" i="254"/>
  <c r="F88" i="254"/>
  <c r="AD6" i="254"/>
  <c r="E88" i="254"/>
  <c r="D88" i="254"/>
  <c r="AB6" i="254"/>
  <c r="C88" i="254"/>
  <c r="O87" i="254"/>
  <c r="N87" i="254"/>
  <c r="J87" i="254"/>
  <c r="AF5" i="254"/>
  <c r="G87" i="254"/>
  <c r="F87" i="254"/>
  <c r="AD5" i="254"/>
  <c r="E87" i="254"/>
  <c r="D87" i="254"/>
  <c r="AB5" i="254"/>
  <c r="C87" i="254"/>
  <c r="O86" i="254"/>
  <c r="N86" i="254"/>
  <c r="M86" i="254"/>
  <c r="J86" i="254"/>
  <c r="AF4" i="254"/>
  <c r="G86" i="254"/>
  <c r="F86" i="254"/>
  <c r="AD4" i="254"/>
  <c r="E86" i="254"/>
  <c r="D86" i="254"/>
  <c r="AB4" i="254"/>
  <c r="C86" i="254"/>
  <c r="N85" i="254"/>
  <c r="F85" i="254"/>
  <c r="J83" i="254"/>
  <c r="C83" i="254"/>
  <c r="A65" i="254"/>
  <c r="A50" i="254"/>
  <c r="AB34" i="254"/>
  <c r="AB33" i="254"/>
  <c r="AB32" i="254"/>
  <c r="AB31" i="254"/>
  <c r="A32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19" i="254"/>
  <c r="AB17" i="254"/>
  <c r="AB16" i="254"/>
  <c r="AB15" i="254"/>
  <c r="D16" i="254"/>
  <c r="O14" i="254"/>
  <c r="D10" i="254"/>
  <c r="D9" i="254"/>
  <c r="O8" i="254"/>
  <c r="D8" i="254"/>
  <c r="A7" i="254"/>
  <c r="A4" i="254"/>
  <c r="AB2" i="254"/>
  <c r="A2" i="254"/>
  <c r="AD128" i="253"/>
  <c r="AB128" i="253"/>
  <c r="AD127" i="253"/>
  <c r="AB127" i="253"/>
  <c r="AD125" i="253"/>
  <c r="AB125" i="253"/>
  <c r="AD124" i="253"/>
  <c r="AB124" i="253"/>
  <c r="AB122" i="253"/>
  <c r="AB121" i="253"/>
  <c r="AB120" i="253"/>
  <c r="AB118" i="253"/>
  <c r="AD111" i="253"/>
  <c r="AB111" i="253"/>
  <c r="AD110" i="253"/>
  <c r="AB110" i="253"/>
  <c r="AD109" i="253"/>
  <c r="AB109" i="253"/>
  <c r="AD108" i="253"/>
  <c r="AB108" i="253"/>
  <c r="AD105" i="253"/>
  <c r="AB105" i="253"/>
  <c r="AD104" i="253"/>
  <c r="AB104" i="253"/>
  <c r="O91" i="253"/>
  <c r="N91" i="253"/>
  <c r="K91" i="253"/>
  <c r="AF9" i="253"/>
  <c r="G91" i="253"/>
  <c r="F91" i="253"/>
  <c r="AD9" i="253"/>
  <c r="E91" i="253"/>
  <c r="D91" i="253"/>
  <c r="AB9" i="253"/>
  <c r="C91" i="253"/>
  <c r="O90" i="253"/>
  <c r="N90" i="253"/>
  <c r="L90" i="253"/>
  <c r="K90" i="253"/>
  <c r="AF8" i="253"/>
  <c r="G90" i="253"/>
  <c r="F90" i="253"/>
  <c r="AD8" i="253"/>
  <c r="E90" i="253"/>
  <c r="D90" i="253"/>
  <c r="AB8" i="253"/>
  <c r="C90" i="253"/>
  <c r="O89" i="253"/>
  <c r="N89" i="253"/>
  <c r="J89" i="253"/>
  <c r="AF7" i="253"/>
  <c r="G89" i="253"/>
  <c r="F89" i="253"/>
  <c r="AD7" i="253"/>
  <c r="E89" i="253"/>
  <c r="D89" i="253"/>
  <c r="AB7" i="253"/>
  <c r="C89" i="253"/>
  <c r="O88" i="253"/>
  <c r="N88" i="253"/>
  <c r="M88" i="253"/>
  <c r="J88" i="253"/>
  <c r="AF6" i="253"/>
  <c r="G88" i="253"/>
  <c r="F88" i="253"/>
  <c r="AD6" i="253"/>
  <c r="E88" i="253"/>
  <c r="D88" i="253"/>
  <c r="AB6" i="253"/>
  <c r="C88" i="253"/>
  <c r="O87" i="253"/>
  <c r="N87" i="253"/>
  <c r="M87" i="253"/>
  <c r="J87" i="253"/>
  <c r="AF5" i="253"/>
  <c r="G87" i="253"/>
  <c r="F87" i="253"/>
  <c r="AD5" i="253"/>
  <c r="E87" i="253"/>
  <c r="D87" i="253"/>
  <c r="AB5" i="253"/>
  <c r="C87" i="253"/>
  <c r="O86" i="253"/>
  <c r="N86" i="253"/>
  <c r="L86" i="253"/>
  <c r="J86" i="253"/>
  <c r="AF4" i="253"/>
  <c r="G86" i="253"/>
  <c r="F86" i="253"/>
  <c r="AD4" i="253"/>
  <c r="E86" i="253"/>
  <c r="D86" i="253"/>
  <c r="AB4" i="253"/>
  <c r="C86" i="253"/>
  <c r="N85" i="253"/>
  <c r="F85" i="253"/>
  <c r="J83" i="253"/>
  <c r="C83" i="253"/>
  <c r="A65" i="253"/>
  <c r="AB34" i="253"/>
  <c r="AB33" i="253"/>
  <c r="AB32" i="253"/>
  <c r="AB31" i="253"/>
  <c r="A32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B17" i="253"/>
  <c r="AB16" i="253"/>
  <c r="AB15" i="253"/>
  <c r="D16" i="253"/>
  <c r="D15" i="253"/>
  <c r="O14" i="253"/>
  <c r="D14" i="253"/>
  <c r="D13" i="253"/>
  <c r="O10" i="253"/>
  <c r="D10" i="253"/>
  <c r="O9" i="253"/>
  <c r="D9" i="253"/>
  <c r="O8" i="253"/>
  <c r="D8" i="253"/>
  <c r="A7" i="253"/>
  <c r="A4" i="253"/>
  <c r="AB2" i="253"/>
  <c r="A2" i="253"/>
  <c r="AD128" i="252"/>
  <c r="O10" i="252"/>
  <c r="AB128" i="252"/>
  <c r="AD127" i="252"/>
  <c r="O9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D15" i="252"/>
  <c r="AB110" i="252"/>
  <c r="AD109" i="252"/>
  <c r="D14" i="252"/>
  <c r="AB109" i="252"/>
  <c r="AD108" i="252"/>
  <c r="D13" i="252"/>
  <c r="AB108" i="252"/>
  <c r="AD105" i="252"/>
  <c r="AB105" i="252"/>
  <c r="AD104" i="252"/>
  <c r="AB104" i="252"/>
  <c r="O91" i="252"/>
  <c r="N91" i="252"/>
  <c r="M91" i="252"/>
  <c r="K91" i="252"/>
  <c r="AF9" i="252"/>
  <c r="G91" i="252"/>
  <c r="F91" i="252"/>
  <c r="AD9" i="252"/>
  <c r="E91" i="252"/>
  <c r="D91" i="252"/>
  <c r="AB9" i="252"/>
  <c r="C91" i="252"/>
  <c r="O90" i="252"/>
  <c r="N90" i="252"/>
  <c r="M90" i="252"/>
  <c r="K90" i="252"/>
  <c r="AF8" i="252"/>
  <c r="G90" i="252"/>
  <c r="F90" i="252"/>
  <c r="AD8" i="252"/>
  <c r="E90" i="252"/>
  <c r="D90" i="252"/>
  <c r="AB8" i="252"/>
  <c r="C90" i="252"/>
  <c r="O89" i="252"/>
  <c r="N89" i="252"/>
  <c r="J89" i="252"/>
  <c r="AF7" i="252"/>
  <c r="G89" i="252"/>
  <c r="F89" i="252"/>
  <c r="AD7" i="252"/>
  <c r="E89" i="252"/>
  <c r="D89" i="252"/>
  <c r="AB7" i="252"/>
  <c r="C89" i="252"/>
  <c r="O88" i="252"/>
  <c r="N88" i="252"/>
  <c r="L88" i="252"/>
  <c r="J88" i="252"/>
  <c r="AF6" i="252"/>
  <c r="G88" i="252"/>
  <c r="F88" i="252"/>
  <c r="AD6" i="252"/>
  <c r="E88" i="252"/>
  <c r="D88" i="252"/>
  <c r="AB6" i="252"/>
  <c r="C88" i="252"/>
  <c r="O87" i="252"/>
  <c r="N87" i="252"/>
  <c r="J87" i="252"/>
  <c r="AF5" i="252"/>
  <c r="G87" i="252"/>
  <c r="F87" i="252"/>
  <c r="AD5" i="252"/>
  <c r="E87" i="252"/>
  <c r="D87" i="252"/>
  <c r="AB5" i="252"/>
  <c r="C87" i="252"/>
  <c r="O86" i="252"/>
  <c r="N86" i="252"/>
  <c r="M86" i="252"/>
  <c r="J86" i="252"/>
  <c r="AF4" i="252"/>
  <c r="G86" i="252"/>
  <c r="F86" i="252"/>
  <c r="AD4" i="252"/>
  <c r="E86" i="252"/>
  <c r="D86" i="252"/>
  <c r="AB4" i="252"/>
  <c r="C86" i="252"/>
  <c r="N85" i="252"/>
  <c r="F85" i="252"/>
  <c r="J83" i="252"/>
  <c r="C83" i="252"/>
  <c r="A65" i="252"/>
  <c r="A50" i="252"/>
  <c r="AB34" i="252"/>
  <c r="AB33" i="252"/>
  <c r="AB32" i="252"/>
  <c r="AB31" i="252"/>
  <c r="A32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19" i="252"/>
  <c r="AB17" i="252"/>
  <c r="AB16" i="252"/>
  <c r="AB15" i="252"/>
  <c r="D16" i="252"/>
  <c r="O14" i="252"/>
  <c r="D10" i="252"/>
  <c r="D9" i="252"/>
  <c r="O8" i="252"/>
  <c r="D8" i="252"/>
  <c r="A7" i="252"/>
  <c r="A4" i="252"/>
  <c r="AB2" i="252"/>
  <c r="A2" i="252"/>
  <c r="AD128" i="251"/>
  <c r="O10" i="251"/>
  <c r="AB128" i="251"/>
  <c r="AD127" i="251"/>
  <c r="O9" i="251"/>
  <c r="AB127" i="251"/>
  <c r="AD125" i="251"/>
  <c r="AB125" i="251"/>
  <c r="AD124" i="251"/>
  <c r="AB124" i="251"/>
  <c r="AB122" i="251"/>
  <c r="AB121" i="251"/>
  <c r="AB120" i="251"/>
  <c r="AB118" i="251"/>
  <c r="AD111" i="251"/>
  <c r="AB111" i="251"/>
  <c r="AD110" i="251"/>
  <c r="D15" i="251"/>
  <c r="AB110" i="251"/>
  <c r="AD109" i="251"/>
  <c r="D14" i="251"/>
  <c r="AB109" i="251"/>
  <c r="AD108" i="251"/>
  <c r="D13" i="251"/>
  <c r="AB108" i="251"/>
  <c r="AD105" i="251"/>
  <c r="AB105" i="251"/>
  <c r="AD104" i="251"/>
  <c r="AB104" i="251"/>
  <c r="O91" i="251"/>
  <c r="N91" i="251"/>
  <c r="K91" i="251"/>
  <c r="AF9" i="251"/>
  <c r="G91" i="251"/>
  <c r="F91" i="251"/>
  <c r="AD9" i="251"/>
  <c r="E91" i="251"/>
  <c r="D91" i="251"/>
  <c r="AB9" i="251"/>
  <c r="C91" i="251"/>
  <c r="O90" i="251"/>
  <c r="N90" i="251"/>
  <c r="M90" i="251"/>
  <c r="K90" i="251"/>
  <c r="AF8" i="251"/>
  <c r="G90" i="251"/>
  <c r="F90" i="251"/>
  <c r="AD8" i="251"/>
  <c r="E90" i="251"/>
  <c r="D90" i="251"/>
  <c r="AB8" i="251"/>
  <c r="C90" i="251"/>
  <c r="O89" i="251"/>
  <c r="N89" i="251"/>
  <c r="J89" i="251"/>
  <c r="AF7" i="251"/>
  <c r="G89" i="251"/>
  <c r="F89" i="251"/>
  <c r="AD7" i="251"/>
  <c r="E89" i="251"/>
  <c r="D89" i="251"/>
  <c r="AB7" i="251"/>
  <c r="C89" i="251"/>
  <c r="O88" i="251"/>
  <c r="N88" i="251"/>
  <c r="L88" i="251"/>
  <c r="J88" i="251"/>
  <c r="AF6" i="251"/>
  <c r="G88" i="251"/>
  <c r="F88" i="251"/>
  <c r="AD6" i="251"/>
  <c r="E88" i="251"/>
  <c r="D88" i="251"/>
  <c r="AB6" i="251"/>
  <c r="C88" i="251"/>
  <c r="O87" i="251"/>
  <c r="N87" i="251"/>
  <c r="M87" i="251"/>
  <c r="J87" i="251"/>
  <c r="AF5" i="251"/>
  <c r="G87" i="251"/>
  <c r="F87" i="251"/>
  <c r="AD5" i="251"/>
  <c r="E87" i="251"/>
  <c r="D87" i="251"/>
  <c r="AB5" i="251"/>
  <c r="C87" i="251"/>
  <c r="O86" i="251"/>
  <c r="N86" i="251"/>
  <c r="M86" i="251"/>
  <c r="J86" i="251"/>
  <c r="AF4" i="251"/>
  <c r="G86" i="251"/>
  <c r="F86" i="251"/>
  <c r="AD4" i="251"/>
  <c r="E86" i="251"/>
  <c r="D86" i="251"/>
  <c r="AB4" i="251"/>
  <c r="C86" i="251"/>
  <c r="N85" i="251"/>
  <c r="F85" i="251"/>
  <c r="J83" i="251"/>
  <c r="C83" i="251"/>
  <c r="A65" i="251"/>
  <c r="A50" i="251"/>
  <c r="AB34" i="251"/>
  <c r="AB33" i="251"/>
  <c r="AB32" i="251"/>
  <c r="AB31" i="251"/>
  <c r="A32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19" i="251"/>
  <c r="AB17" i="251"/>
  <c r="AB16" i="251"/>
  <c r="AB15" i="251"/>
  <c r="D16" i="251"/>
  <c r="O14" i="251"/>
  <c r="D10" i="251"/>
  <c r="D9" i="251"/>
  <c r="O8" i="251"/>
  <c r="D8" i="251"/>
  <c r="A7" i="251"/>
  <c r="A4" i="251"/>
  <c r="AB2" i="251"/>
  <c r="A2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1" i="250"/>
  <c r="N91" i="250"/>
  <c r="M91" i="250"/>
  <c r="K91" i="250"/>
  <c r="AF9" i="250"/>
  <c r="G91" i="250"/>
  <c r="F91" i="250"/>
  <c r="AD9" i="250"/>
  <c r="E91" i="250"/>
  <c r="D91" i="250"/>
  <c r="AB9" i="250"/>
  <c r="C91" i="250"/>
  <c r="O90" i="250"/>
  <c r="N90" i="250"/>
  <c r="L90" i="250"/>
  <c r="K90" i="250"/>
  <c r="AF8" i="250"/>
  <c r="G90" i="250"/>
  <c r="F90" i="250"/>
  <c r="AD8" i="250"/>
  <c r="E90" i="250"/>
  <c r="D90" i="250"/>
  <c r="AB8" i="250"/>
  <c r="C90" i="250"/>
  <c r="O89" i="250"/>
  <c r="N89" i="250"/>
  <c r="J89" i="250"/>
  <c r="AF7" i="250"/>
  <c r="G89" i="250"/>
  <c r="F89" i="250"/>
  <c r="AD7" i="250"/>
  <c r="E89" i="250"/>
  <c r="D89" i="250"/>
  <c r="AB7" i="250"/>
  <c r="C89" i="250"/>
  <c r="O88" i="250"/>
  <c r="N88" i="250"/>
  <c r="M88" i="250"/>
  <c r="J88" i="250"/>
  <c r="AF6" i="250"/>
  <c r="G88" i="250"/>
  <c r="F88" i="250"/>
  <c r="AD6" i="250"/>
  <c r="E88" i="250"/>
  <c r="D88" i="250"/>
  <c r="AB6" i="250"/>
  <c r="C88" i="250"/>
  <c r="O87" i="250"/>
  <c r="N87" i="250"/>
  <c r="J87" i="250"/>
  <c r="AF5" i="250"/>
  <c r="G87" i="250"/>
  <c r="F87" i="250"/>
  <c r="AD5" i="250"/>
  <c r="E87" i="250"/>
  <c r="D87" i="250"/>
  <c r="AB5" i="250"/>
  <c r="C87" i="250"/>
  <c r="O86" i="250"/>
  <c r="N86" i="250"/>
  <c r="L86" i="250"/>
  <c r="J86" i="250"/>
  <c r="AF4" i="250"/>
  <c r="G86" i="250"/>
  <c r="F86" i="250"/>
  <c r="AD4" i="250"/>
  <c r="E86" i="250"/>
  <c r="D86" i="250"/>
  <c r="AB4" i="250"/>
  <c r="C86" i="250"/>
  <c r="N85" i="250"/>
  <c r="F85" i="250"/>
  <c r="J83" i="250"/>
  <c r="C83" i="250"/>
  <c r="A65" i="250"/>
  <c r="AB34" i="250"/>
  <c r="AB33" i="250"/>
  <c r="AB32" i="250"/>
  <c r="AB31" i="250"/>
  <c r="A32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D15" i="250"/>
  <c r="O14" i="250"/>
  <c r="D14" i="250"/>
  <c r="D13" i="250"/>
  <c r="O10" i="250"/>
  <c r="D10" i="250"/>
  <c r="O9" i="250"/>
  <c r="D9" i="250"/>
  <c r="O8" i="250"/>
  <c r="D8" i="250"/>
  <c r="A7" i="250"/>
  <c r="A4" i="250"/>
  <c r="AB2" i="250"/>
  <c r="A2" i="250"/>
  <c r="AD128" i="249"/>
  <c r="O10" i="249"/>
  <c r="AB128" i="249"/>
  <c r="AD127" i="249"/>
  <c r="O9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D15" i="249"/>
  <c r="AB110" i="249"/>
  <c r="AD109" i="249"/>
  <c r="D14" i="249"/>
  <c r="AB109" i="249"/>
  <c r="AD108" i="249"/>
  <c r="D13" i="249"/>
  <c r="AB108" i="249"/>
  <c r="AD105" i="249"/>
  <c r="AB105" i="249"/>
  <c r="AD104" i="249"/>
  <c r="AB104" i="249"/>
  <c r="O91" i="249"/>
  <c r="N91" i="249"/>
  <c r="K91" i="249"/>
  <c r="AF9" i="249"/>
  <c r="G91" i="249"/>
  <c r="F91" i="249"/>
  <c r="AD9" i="249"/>
  <c r="E91" i="249"/>
  <c r="D91" i="249"/>
  <c r="AB9" i="249"/>
  <c r="C91" i="249"/>
  <c r="O90" i="249"/>
  <c r="N90" i="249"/>
  <c r="M90" i="249"/>
  <c r="K90" i="249"/>
  <c r="AF8" i="249"/>
  <c r="G90" i="249"/>
  <c r="F90" i="249"/>
  <c r="AD8" i="249"/>
  <c r="E90" i="249"/>
  <c r="D90" i="249"/>
  <c r="AB8" i="249"/>
  <c r="C90" i="249"/>
  <c r="O89" i="249"/>
  <c r="N89" i="249"/>
  <c r="J89" i="249"/>
  <c r="AF7" i="249"/>
  <c r="G89" i="249"/>
  <c r="F89" i="249"/>
  <c r="AD7" i="249"/>
  <c r="E89" i="249"/>
  <c r="D89" i="249"/>
  <c r="AB7" i="249"/>
  <c r="C89" i="249"/>
  <c r="O88" i="249"/>
  <c r="N88" i="249"/>
  <c r="L88" i="249"/>
  <c r="J88" i="249"/>
  <c r="AF6" i="249"/>
  <c r="G88" i="249"/>
  <c r="F88" i="249"/>
  <c r="AD6" i="249"/>
  <c r="E88" i="249"/>
  <c r="D88" i="249"/>
  <c r="AB6" i="249"/>
  <c r="C88" i="249"/>
  <c r="O87" i="249"/>
  <c r="N87" i="249"/>
  <c r="M87" i="249"/>
  <c r="J87" i="249"/>
  <c r="AF5" i="249"/>
  <c r="G87" i="249"/>
  <c r="F87" i="249"/>
  <c r="AD5" i="249"/>
  <c r="E87" i="249"/>
  <c r="D87" i="249"/>
  <c r="AB5" i="249"/>
  <c r="C87" i="249"/>
  <c r="O86" i="249"/>
  <c r="N86" i="249"/>
  <c r="M86" i="249"/>
  <c r="J86" i="249"/>
  <c r="AF4" i="249"/>
  <c r="G86" i="249"/>
  <c r="F86" i="249"/>
  <c r="AD4" i="249"/>
  <c r="E86" i="249"/>
  <c r="D86" i="249"/>
  <c r="AB4" i="249"/>
  <c r="C86" i="249"/>
  <c r="N85" i="249"/>
  <c r="F85" i="249"/>
  <c r="J83" i="249"/>
  <c r="C83" i="249"/>
  <c r="A65" i="249"/>
  <c r="A50" i="249"/>
  <c r="AB34" i="249"/>
  <c r="AB33" i="249"/>
  <c r="AB32" i="249"/>
  <c r="AB31" i="249"/>
  <c r="A32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D16" i="249"/>
  <c r="O14" i="249"/>
  <c r="D10" i="249"/>
  <c r="D9" i="249"/>
  <c r="O8" i="249"/>
  <c r="D8" i="249"/>
  <c r="A7" i="249"/>
  <c r="A4" i="249"/>
  <c r="AB2" i="249"/>
  <c r="A2" i="249"/>
  <c r="AD128" i="248"/>
  <c r="AB128" i="248"/>
  <c r="AD127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AB110" i="248"/>
  <c r="AD109" i="248"/>
  <c r="AB109" i="248"/>
  <c r="AD108" i="248"/>
  <c r="AB108" i="248"/>
  <c r="AD105" i="248"/>
  <c r="AB105" i="248"/>
  <c r="AD104" i="248"/>
  <c r="AB104" i="248"/>
  <c r="O91" i="248"/>
  <c r="N91" i="248"/>
  <c r="M91" i="248"/>
  <c r="K91" i="248"/>
  <c r="AF9" i="248"/>
  <c r="G91" i="248"/>
  <c r="F91" i="248"/>
  <c r="AD9" i="248"/>
  <c r="E91" i="248"/>
  <c r="D91" i="248"/>
  <c r="AB9" i="248"/>
  <c r="C91" i="248"/>
  <c r="O90" i="248"/>
  <c r="N90" i="248"/>
  <c r="L90" i="248"/>
  <c r="K90" i="248"/>
  <c r="AF8" i="248"/>
  <c r="G90" i="248"/>
  <c r="F90" i="248"/>
  <c r="AD8" i="248"/>
  <c r="E90" i="248"/>
  <c r="D90" i="248"/>
  <c r="AB8" i="248"/>
  <c r="C90" i="248"/>
  <c r="O89" i="248"/>
  <c r="N89" i="248"/>
  <c r="J89" i="248"/>
  <c r="AF7" i="248"/>
  <c r="G89" i="248"/>
  <c r="F89" i="248"/>
  <c r="AD7" i="248"/>
  <c r="E89" i="248"/>
  <c r="D89" i="248"/>
  <c r="AB7" i="248"/>
  <c r="C89" i="248"/>
  <c r="O88" i="248"/>
  <c r="N88" i="248"/>
  <c r="M88" i="248"/>
  <c r="J88" i="248"/>
  <c r="AF6" i="248"/>
  <c r="G88" i="248"/>
  <c r="F88" i="248"/>
  <c r="AD6" i="248"/>
  <c r="E88" i="248"/>
  <c r="D88" i="248"/>
  <c r="AB6" i="248"/>
  <c r="C88" i="248"/>
  <c r="O87" i="248"/>
  <c r="N87" i="248"/>
  <c r="J87" i="248"/>
  <c r="AF5" i="248"/>
  <c r="G87" i="248"/>
  <c r="F87" i="248"/>
  <c r="AD5" i="248"/>
  <c r="E87" i="248"/>
  <c r="D87" i="248"/>
  <c r="AB5" i="248"/>
  <c r="C87" i="248"/>
  <c r="O86" i="248"/>
  <c r="N86" i="248"/>
  <c r="L86" i="248"/>
  <c r="J86" i="248"/>
  <c r="AF4" i="248"/>
  <c r="G86" i="248"/>
  <c r="F86" i="248"/>
  <c r="AD4" i="248"/>
  <c r="E86" i="248"/>
  <c r="D86" i="248"/>
  <c r="AB4" i="248"/>
  <c r="C86" i="248"/>
  <c r="N85" i="248"/>
  <c r="F85" i="248"/>
  <c r="J83" i="248"/>
  <c r="C83" i="248"/>
  <c r="A65" i="248"/>
  <c r="AB34" i="248"/>
  <c r="AB33" i="248"/>
  <c r="AB32" i="248"/>
  <c r="AB31" i="248"/>
  <c r="A32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5" i="248"/>
  <c r="O14" i="248"/>
  <c r="D14" i="248"/>
  <c r="D13" i="248"/>
  <c r="O10" i="248"/>
  <c r="D10" i="248"/>
  <c r="O9" i="248"/>
  <c r="D9" i="248"/>
  <c r="O8" i="248"/>
  <c r="D8" i="248"/>
  <c r="A7" i="248"/>
  <c r="A4" i="248"/>
  <c r="AB2" i="248"/>
  <c r="A2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1" i="247"/>
  <c r="N91" i="247"/>
  <c r="K91" i="247"/>
  <c r="AF9" i="247"/>
  <c r="G91" i="247"/>
  <c r="F91" i="247"/>
  <c r="AD9" i="247"/>
  <c r="E91" i="247"/>
  <c r="D91" i="247"/>
  <c r="AB9" i="247"/>
  <c r="C91" i="247"/>
  <c r="O90" i="247"/>
  <c r="N90" i="247"/>
  <c r="L90" i="247"/>
  <c r="K90" i="247"/>
  <c r="AF8" i="247"/>
  <c r="G90" i="247"/>
  <c r="F90" i="247"/>
  <c r="AD8" i="247"/>
  <c r="E90" i="247"/>
  <c r="D90" i="247"/>
  <c r="AB8" i="247"/>
  <c r="C90" i="247"/>
  <c r="O89" i="247"/>
  <c r="N89" i="247"/>
  <c r="J89" i="247"/>
  <c r="AF7" i="247"/>
  <c r="G89" i="247"/>
  <c r="F89" i="247"/>
  <c r="AD7" i="247"/>
  <c r="E89" i="247"/>
  <c r="D89" i="247"/>
  <c r="AB7" i="247"/>
  <c r="C89" i="247"/>
  <c r="O88" i="247"/>
  <c r="N88" i="247"/>
  <c r="M88" i="247"/>
  <c r="J88" i="247"/>
  <c r="AF6" i="247"/>
  <c r="G88" i="247"/>
  <c r="F88" i="247"/>
  <c r="AD6" i="247"/>
  <c r="E88" i="247"/>
  <c r="D88" i="247"/>
  <c r="AB6" i="247"/>
  <c r="C88" i="247"/>
  <c r="O87" i="247"/>
  <c r="N87" i="247"/>
  <c r="M87" i="247"/>
  <c r="J87" i="247"/>
  <c r="AF5" i="247"/>
  <c r="G87" i="247"/>
  <c r="F87" i="247"/>
  <c r="AD5" i="247"/>
  <c r="E87" i="247"/>
  <c r="D87" i="247"/>
  <c r="AB5" i="247"/>
  <c r="C87" i="247"/>
  <c r="O86" i="247"/>
  <c r="N86" i="247"/>
  <c r="L86" i="247"/>
  <c r="J86" i="247"/>
  <c r="AF4" i="247"/>
  <c r="G86" i="247"/>
  <c r="F86" i="247"/>
  <c r="AD4" i="247"/>
  <c r="E86" i="247"/>
  <c r="D86" i="247"/>
  <c r="AB4" i="247"/>
  <c r="C86" i="247"/>
  <c r="N85" i="247"/>
  <c r="F85" i="247"/>
  <c r="J83" i="247"/>
  <c r="C83" i="247"/>
  <c r="A65" i="247"/>
  <c r="AB34" i="247"/>
  <c r="AB33" i="247"/>
  <c r="AB32" i="247"/>
  <c r="AB31" i="247"/>
  <c r="A32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D15" i="247"/>
  <c r="O14" i="247"/>
  <c r="D14" i="247"/>
  <c r="D13" i="247"/>
  <c r="O10" i="247"/>
  <c r="D10" i="247"/>
  <c r="O9" i="247"/>
  <c r="D9" i="247"/>
  <c r="O8" i="247"/>
  <c r="D8" i="247"/>
  <c r="A7" i="247"/>
  <c r="A4" i="247"/>
  <c r="AB2" i="247"/>
  <c r="A2" i="247"/>
  <c r="AD128" i="246"/>
  <c r="O10" i="246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D15" i="246"/>
  <c r="AB110" i="246"/>
  <c r="AD109" i="246"/>
  <c r="D14" i="246"/>
  <c r="AB109" i="246"/>
  <c r="AD108" i="246"/>
  <c r="D13" i="246"/>
  <c r="AB108" i="246"/>
  <c r="AD105" i="246"/>
  <c r="AB105" i="246"/>
  <c r="AD104" i="246"/>
  <c r="AB104" i="246"/>
  <c r="O91" i="246"/>
  <c r="N91" i="246"/>
  <c r="M91" i="246"/>
  <c r="K91" i="246"/>
  <c r="AF9" i="246"/>
  <c r="G91" i="246"/>
  <c r="F91" i="246"/>
  <c r="AD9" i="246"/>
  <c r="E91" i="246"/>
  <c r="D91" i="246"/>
  <c r="AB9" i="246"/>
  <c r="C91" i="246"/>
  <c r="O90" i="246"/>
  <c r="N90" i="246"/>
  <c r="M90" i="246"/>
  <c r="K90" i="246"/>
  <c r="AF8" i="246"/>
  <c r="G90" i="246"/>
  <c r="F90" i="246"/>
  <c r="AD8" i="246"/>
  <c r="E90" i="246"/>
  <c r="D90" i="246"/>
  <c r="AB8" i="246"/>
  <c r="C90" i="246"/>
  <c r="O89" i="246"/>
  <c r="N89" i="246"/>
  <c r="J89" i="246"/>
  <c r="AF7" i="246"/>
  <c r="G89" i="246"/>
  <c r="F89" i="246"/>
  <c r="AD7" i="246"/>
  <c r="E89" i="246"/>
  <c r="D89" i="246"/>
  <c r="AB7" i="246"/>
  <c r="C89" i="246"/>
  <c r="O88" i="246"/>
  <c r="N88" i="246"/>
  <c r="L88" i="246"/>
  <c r="J88" i="246"/>
  <c r="AF6" i="246"/>
  <c r="G88" i="246"/>
  <c r="F88" i="246"/>
  <c r="AD6" i="246"/>
  <c r="E88" i="246"/>
  <c r="D88" i="246"/>
  <c r="AB6" i="246"/>
  <c r="C88" i="246"/>
  <c r="O87" i="246"/>
  <c r="N87" i="246"/>
  <c r="J87" i="246"/>
  <c r="AF5" i="246"/>
  <c r="G87" i="246"/>
  <c r="F87" i="246"/>
  <c r="AD5" i="246"/>
  <c r="E87" i="246"/>
  <c r="D87" i="246"/>
  <c r="AB5" i="246"/>
  <c r="C87" i="246"/>
  <c r="O86" i="246"/>
  <c r="N86" i="246"/>
  <c r="M86" i="246"/>
  <c r="J86" i="246"/>
  <c r="AF4" i="246"/>
  <c r="G86" i="246"/>
  <c r="F86" i="246"/>
  <c r="AD4" i="246"/>
  <c r="E86" i="246"/>
  <c r="D86" i="246"/>
  <c r="AB4" i="246"/>
  <c r="C86" i="246"/>
  <c r="N85" i="246"/>
  <c r="F85" i="246"/>
  <c r="J83" i="246"/>
  <c r="C83" i="246"/>
  <c r="A65" i="246"/>
  <c r="A50" i="246"/>
  <c r="AB34" i="246"/>
  <c r="AB33" i="246"/>
  <c r="AB32" i="246"/>
  <c r="AB31" i="246"/>
  <c r="A32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D16" i="246"/>
  <c r="O14" i="246"/>
  <c r="D10" i="246"/>
  <c r="D9" i="246"/>
  <c r="O8" i="246"/>
  <c r="D8" i="246"/>
  <c r="A7" i="246"/>
  <c r="A4" i="246"/>
  <c r="AB2" i="246"/>
  <c r="A2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1" i="245"/>
  <c r="N91" i="245"/>
  <c r="K91" i="245"/>
  <c r="AF9" i="245"/>
  <c r="G91" i="245"/>
  <c r="F91" i="245"/>
  <c r="AD9" i="245"/>
  <c r="E91" i="245"/>
  <c r="D91" i="245"/>
  <c r="AB9" i="245"/>
  <c r="C91" i="245"/>
  <c r="O90" i="245"/>
  <c r="N90" i="245"/>
  <c r="L90" i="245"/>
  <c r="K90" i="245"/>
  <c r="AF8" i="245"/>
  <c r="G90" i="245"/>
  <c r="F90" i="245"/>
  <c r="AD8" i="245"/>
  <c r="E90" i="245"/>
  <c r="D90" i="245"/>
  <c r="AB8" i="245"/>
  <c r="C90" i="245"/>
  <c r="O89" i="245"/>
  <c r="N89" i="245"/>
  <c r="J89" i="245"/>
  <c r="AF7" i="245"/>
  <c r="G89" i="245"/>
  <c r="F89" i="245"/>
  <c r="AD7" i="245"/>
  <c r="E89" i="245"/>
  <c r="D89" i="245"/>
  <c r="AB7" i="245"/>
  <c r="C89" i="245"/>
  <c r="O88" i="245"/>
  <c r="N88" i="245"/>
  <c r="M88" i="245"/>
  <c r="J88" i="245"/>
  <c r="AF6" i="245"/>
  <c r="G88" i="245"/>
  <c r="F88" i="245"/>
  <c r="AD6" i="245"/>
  <c r="E88" i="245"/>
  <c r="D88" i="245"/>
  <c r="AB6" i="245"/>
  <c r="C88" i="245"/>
  <c r="O87" i="245"/>
  <c r="N87" i="245"/>
  <c r="M87" i="245"/>
  <c r="J87" i="245"/>
  <c r="AF5" i="245"/>
  <c r="G87" i="245"/>
  <c r="F87" i="245"/>
  <c r="AD5" i="245"/>
  <c r="E87" i="245"/>
  <c r="D87" i="245"/>
  <c r="AB5" i="245"/>
  <c r="C87" i="245"/>
  <c r="O86" i="245"/>
  <c r="N86" i="245"/>
  <c r="L86" i="245"/>
  <c r="J86" i="245"/>
  <c r="AF4" i="245"/>
  <c r="G86" i="245"/>
  <c r="F86" i="245"/>
  <c r="AD4" i="245"/>
  <c r="E86" i="245"/>
  <c r="D86" i="245"/>
  <c r="AB4" i="245"/>
  <c r="C86" i="245"/>
  <c r="N85" i="245"/>
  <c r="F85" i="245"/>
  <c r="J83" i="245"/>
  <c r="C83" i="245"/>
  <c r="A65" i="245"/>
  <c r="AB34" i="245"/>
  <c r="AB33" i="245"/>
  <c r="AB32" i="245"/>
  <c r="AB31" i="245"/>
  <c r="A32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5" i="245"/>
  <c r="O14" i="245"/>
  <c r="D14" i="245"/>
  <c r="D13" i="245"/>
  <c r="O10" i="245"/>
  <c r="D10" i="245"/>
  <c r="O9" i="245"/>
  <c r="D9" i="245"/>
  <c r="O8" i="245"/>
  <c r="D8" i="245"/>
  <c r="A7" i="245"/>
  <c r="A4" i="245"/>
  <c r="AB2" i="245"/>
  <c r="A2" i="245"/>
  <c r="AD128" i="244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AB110" i="244"/>
  <c r="AD109" i="244"/>
  <c r="AB109" i="244"/>
  <c r="AD108" i="244"/>
  <c r="AB108" i="244"/>
  <c r="AD105" i="244"/>
  <c r="AB105" i="244"/>
  <c r="AD104" i="244"/>
  <c r="AB104" i="244"/>
  <c r="O91" i="244"/>
  <c r="N91" i="244"/>
  <c r="M91" i="244"/>
  <c r="K91" i="244"/>
  <c r="AF9" i="244"/>
  <c r="G91" i="244"/>
  <c r="F91" i="244"/>
  <c r="AD9" i="244"/>
  <c r="E91" i="244"/>
  <c r="D91" i="244"/>
  <c r="AB9" i="244"/>
  <c r="C91" i="244"/>
  <c r="O90" i="244"/>
  <c r="N90" i="244"/>
  <c r="M90" i="244"/>
  <c r="L90" i="244"/>
  <c r="K90" i="244"/>
  <c r="AF8" i="244"/>
  <c r="G90" i="244"/>
  <c r="F90" i="244"/>
  <c r="AD8" i="244"/>
  <c r="E90" i="244"/>
  <c r="D90" i="244"/>
  <c r="AB8" i="244"/>
  <c r="C90" i="244"/>
  <c r="O89" i="244"/>
  <c r="N89" i="244"/>
  <c r="M89" i="244"/>
  <c r="J89" i="244"/>
  <c r="AF7" i="244"/>
  <c r="G89" i="244"/>
  <c r="F89" i="244"/>
  <c r="AD7" i="244"/>
  <c r="E89" i="244"/>
  <c r="D89" i="244"/>
  <c r="AB7" i="244"/>
  <c r="C89" i="244"/>
  <c r="O88" i="244"/>
  <c r="N88" i="244"/>
  <c r="M88" i="244"/>
  <c r="L88" i="244"/>
  <c r="J88" i="244"/>
  <c r="AF6" i="244"/>
  <c r="G88" i="244"/>
  <c r="F88" i="244"/>
  <c r="AD6" i="244"/>
  <c r="E88" i="244"/>
  <c r="D88" i="244"/>
  <c r="AB6" i="244"/>
  <c r="C88" i="244"/>
  <c r="O87" i="244"/>
  <c r="N87" i="244"/>
  <c r="L87" i="244"/>
  <c r="J87" i="244"/>
  <c r="AF5" i="244"/>
  <c r="G87" i="244"/>
  <c r="F87" i="244"/>
  <c r="AD5" i="244"/>
  <c r="E87" i="244"/>
  <c r="D87" i="244"/>
  <c r="AB5" i="244"/>
  <c r="C87" i="244"/>
  <c r="O86" i="244"/>
  <c r="N86" i="244"/>
  <c r="M86" i="244"/>
  <c r="L86" i="244"/>
  <c r="J86" i="244"/>
  <c r="AF4" i="244"/>
  <c r="G86" i="244"/>
  <c r="F86" i="244"/>
  <c r="AD4" i="244"/>
  <c r="E86" i="244"/>
  <c r="D86" i="244"/>
  <c r="AB4" i="244"/>
  <c r="C86" i="244"/>
  <c r="N85" i="244"/>
  <c r="F85" i="244"/>
  <c r="J83" i="244"/>
  <c r="C83" i="244"/>
  <c r="A65" i="244"/>
  <c r="AB34" i="244"/>
  <c r="AB33" i="244"/>
  <c r="AB32" i="244"/>
  <c r="AB31" i="244"/>
  <c r="A32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6" i="244"/>
  <c r="D15" i="244"/>
  <c r="O14" i="244"/>
  <c r="D14" i="244"/>
  <c r="D13" i="244"/>
  <c r="O10" i="244"/>
  <c r="D10" i="244"/>
  <c r="O9" i="244"/>
  <c r="D9" i="244"/>
  <c r="O8" i="244"/>
  <c r="D8" i="244"/>
  <c r="A7" i="244"/>
  <c r="A4" i="244"/>
  <c r="AB2" i="244"/>
  <c r="A2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1" i="243"/>
  <c r="N91" i="243"/>
  <c r="K91" i="243"/>
  <c r="AF9" i="243"/>
  <c r="G91" i="243"/>
  <c r="F91" i="243"/>
  <c r="AD9" i="243"/>
  <c r="E91" i="243"/>
  <c r="D91" i="243"/>
  <c r="AB9" i="243"/>
  <c r="C91" i="243"/>
  <c r="O90" i="243"/>
  <c r="N90" i="243"/>
  <c r="M90" i="243"/>
  <c r="L90" i="243"/>
  <c r="K90" i="243"/>
  <c r="AF8" i="243"/>
  <c r="G90" i="243"/>
  <c r="F90" i="243"/>
  <c r="AD8" i="243"/>
  <c r="E90" i="243"/>
  <c r="D90" i="243"/>
  <c r="AB8" i="243"/>
  <c r="C90" i="243"/>
  <c r="O89" i="243"/>
  <c r="N89" i="243"/>
  <c r="M89" i="243"/>
  <c r="J89" i="243"/>
  <c r="AF7" i="243"/>
  <c r="G89" i="243"/>
  <c r="F89" i="243"/>
  <c r="AD7" i="243"/>
  <c r="E89" i="243"/>
  <c r="D89" i="243"/>
  <c r="AB7" i="243"/>
  <c r="C89" i="243"/>
  <c r="O88" i="243"/>
  <c r="N88" i="243"/>
  <c r="M88" i="243"/>
  <c r="L88" i="243"/>
  <c r="J88" i="243"/>
  <c r="AF6" i="243"/>
  <c r="G88" i="243"/>
  <c r="F88" i="243"/>
  <c r="AD6" i="243"/>
  <c r="E88" i="243"/>
  <c r="D88" i="243"/>
  <c r="AB6" i="243"/>
  <c r="C88" i="243"/>
  <c r="O87" i="243"/>
  <c r="N87" i="243"/>
  <c r="J87" i="243"/>
  <c r="AF5" i="243"/>
  <c r="G87" i="243"/>
  <c r="F87" i="243"/>
  <c r="AD5" i="243"/>
  <c r="E87" i="243"/>
  <c r="D87" i="243"/>
  <c r="AB5" i="243"/>
  <c r="C87" i="243"/>
  <c r="O86" i="243"/>
  <c r="N86" i="243"/>
  <c r="M86" i="243"/>
  <c r="L86" i="243"/>
  <c r="J86" i="243"/>
  <c r="AF4" i="243"/>
  <c r="G86" i="243"/>
  <c r="F86" i="243"/>
  <c r="AD4" i="243"/>
  <c r="E86" i="243"/>
  <c r="D86" i="243"/>
  <c r="AB4" i="243"/>
  <c r="C86" i="243"/>
  <c r="N85" i="243"/>
  <c r="F85" i="243"/>
  <c r="J83" i="243"/>
  <c r="C83" i="243"/>
  <c r="A65" i="243"/>
  <c r="AB34" i="243"/>
  <c r="AB33" i="243"/>
  <c r="AB32" i="243"/>
  <c r="AB31" i="243"/>
  <c r="A32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6" i="243"/>
  <c r="D15" i="243"/>
  <c r="O14" i="243"/>
  <c r="D14" i="243"/>
  <c r="D13" i="243"/>
  <c r="O10" i="243"/>
  <c r="D10" i="243"/>
  <c r="O9" i="243"/>
  <c r="D9" i="243"/>
  <c r="O8" i="243"/>
  <c r="D8" i="243"/>
  <c r="A7" i="243"/>
  <c r="A4" i="243"/>
  <c r="AB2" i="243"/>
  <c r="A2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1" i="242"/>
  <c r="N91" i="242"/>
  <c r="L91" i="242"/>
  <c r="K91" i="242"/>
  <c r="AF9" i="242"/>
  <c r="G91" i="242"/>
  <c r="F91" i="242"/>
  <c r="AD9" i="242"/>
  <c r="E91" i="242"/>
  <c r="D91" i="242"/>
  <c r="AB9" i="242"/>
  <c r="C91" i="242"/>
  <c r="O90" i="242"/>
  <c r="N90" i="242"/>
  <c r="M90" i="242"/>
  <c r="L90" i="242"/>
  <c r="K90" i="242"/>
  <c r="AF8" i="242"/>
  <c r="G90" i="242"/>
  <c r="F90" i="242"/>
  <c r="AD8" i="242"/>
  <c r="E90" i="242"/>
  <c r="D90" i="242"/>
  <c r="AB8" i="242"/>
  <c r="C90" i="242"/>
  <c r="O89" i="242"/>
  <c r="N89" i="242"/>
  <c r="M89" i="242"/>
  <c r="J89" i="242"/>
  <c r="AF7" i="242"/>
  <c r="G89" i="242"/>
  <c r="F89" i="242"/>
  <c r="AD7" i="242"/>
  <c r="E89" i="242"/>
  <c r="D89" i="242"/>
  <c r="AB7" i="242"/>
  <c r="C89" i="242"/>
  <c r="O88" i="242"/>
  <c r="N88" i="242"/>
  <c r="M88" i="242"/>
  <c r="L88" i="242"/>
  <c r="J88" i="242"/>
  <c r="AF6" i="242"/>
  <c r="G88" i="242"/>
  <c r="F88" i="242"/>
  <c r="AD6" i="242"/>
  <c r="E88" i="242"/>
  <c r="D88" i="242"/>
  <c r="AB6" i="242"/>
  <c r="C88" i="242"/>
  <c r="O87" i="242"/>
  <c r="N87" i="242"/>
  <c r="L87" i="242"/>
  <c r="J87" i="242"/>
  <c r="AF5" i="242"/>
  <c r="G87" i="242"/>
  <c r="F87" i="242"/>
  <c r="AD5" i="242"/>
  <c r="E87" i="242"/>
  <c r="D87" i="242"/>
  <c r="AB5" i="242"/>
  <c r="C87" i="242"/>
  <c r="O86" i="242"/>
  <c r="N86" i="242"/>
  <c r="M86" i="242"/>
  <c r="L86" i="242"/>
  <c r="J86" i="242"/>
  <c r="AF4" i="242"/>
  <c r="G86" i="242"/>
  <c r="F86" i="242"/>
  <c r="AD4" i="242"/>
  <c r="E86" i="242"/>
  <c r="D86" i="242"/>
  <c r="AB4" i="242"/>
  <c r="C86" i="242"/>
  <c r="N85" i="242"/>
  <c r="F85" i="242"/>
  <c r="J83" i="242"/>
  <c r="C83" i="242"/>
  <c r="A65" i="242"/>
  <c r="AB34" i="242"/>
  <c r="AB33" i="242"/>
  <c r="AB32" i="242"/>
  <c r="AB31" i="242"/>
  <c r="A32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D16" i="242"/>
  <c r="D15" i="242"/>
  <c r="O14" i="242"/>
  <c r="D14" i="242"/>
  <c r="D13" i="242"/>
  <c r="O10" i="242"/>
  <c r="D10" i="242"/>
  <c r="O9" i="242"/>
  <c r="D9" i="242"/>
  <c r="O8" i="242"/>
  <c r="D8" i="242"/>
  <c r="A7" i="242"/>
  <c r="A4" i="242"/>
  <c r="AB2" i="242"/>
  <c r="A2" i="242"/>
  <c r="AD128" i="241"/>
  <c r="O10" i="241"/>
  <c r="AB128" i="241"/>
  <c r="AD127" i="241"/>
  <c r="O9" i="24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D15" i="241"/>
  <c r="AB110" i="241"/>
  <c r="AD109" i="241"/>
  <c r="D14" i="241"/>
  <c r="AB109" i="241"/>
  <c r="AD108" i="241"/>
  <c r="D13" i="241"/>
  <c r="AB108" i="241"/>
  <c r="AD105" i="241"/>
  <c r="AB105" i="241"/>
  <c r="AD104" i="241"/>
  <c r="AB104" i="241"/>
  <c r="O91" i="241"/>
  <c r="N91" i="241"/>
  <c r="K91" i="241"/>
  <c r="AF9" i="241"/>
  <c r="G91" i="241"/>
  <c r="F91" i="241"/>
  <c r="AD9" i="241"/>
  <c r="E91" i="241"/>
  <c r="D91" i="241"/>
  <c r="AB9" i="241"/>
  <c r="C91" i="241"/>
  <c r="O90" i="241"/>
  <c r="N90" i="241"/>
  <c r="M90" i="241"/>
  <c r="L90" i="241"/>
  <c r="K90" i="241"/>
  <c r="AF8" i="241"/>
  <c r="G90" i="241"/>
  <c r="F90" i="241"/>
  <c r="AD8" i="241"/>
  <c r="E90" i="241"/>
  <c r="D90" i="241"/>
  <c r="AB8" i="241"/>
  <c r="C90" i="241"/>
  <c r="O89" i="241"/>
  <c r="N89" i="241"/>
  <c r="M89" i="241"/>
  <c r="J89" i="241"/>
  <c r="AF7" i="241"/>
  <c r="G89" i="241"/>
  <c r="F89" i="241"/>
  <c r="AD7" i="241"/>
  <c r="E89" i="241"/>
  <c r="D89" i="241"/>
  <c r="AB7" i="241"/>
  <c r="C89" i="241"/>
  <c r="O88" i="241"/>
  <c r="N88" i="241"/>
  <c r="M88" i="241"/>
  <c r="L88" i="241"/>
  <c r="J88" i="241"/>
  <c r="AF6" i="241"/>
  <c r="G88" i="241"/>
  <c r="F88" i="241"/>
  <c r="AD6" i="241"/>
  <c r="E88" i="241"/>
  <c r="D88" i="241"/>
  <c r="AB6" i="241"/>
  <c r="C88" i="241"/>
  <c r="O87" i="241"/>
  <c r="N87" i="241"/>
  <c r="J87" i="241"/>
  <c r="AF5" i="241"/>
  <c r="G87" i="241"/>
  <c r="F87" i="241"/>
  <c r="AD5" i="241"/>
  <c r="E87" i="241"/>
  <c r="D87" i="241"/>
  <c r="AB5" i="241"/>
  <c r="C87" i="241"/>
  <c r="O86" i="241"/>
  <c r="N86" i="241"/>
  <c r="M86" i="241"/>
  <c r="L86" i="241"/>
  <c r="J86" i="241"/>
  <c r="AF4" i="241"/>
  <c r="G86" i="241"/>
  <c r="F86" i="241"/>
  <c r="AD4" i="241"/>
  <c r="E86" i="241"/>
  <c r="D86" i="241"/>
  <c r="AB4" i="241"/>
  <c r="C86" i="241"/>
  <c r="N85" i="241"/>
  <c r="F85" i="241"/>
  <c r="J83" i="241"/>
  <c r="C83" i="241"/>
  <c r="A65" i="241"/>
  <c r="A50" i="241"/>
  <c r="AB34" i="241"/>
  <c r="AB33" i="241"/>
  <c r="AB32" i="241"/>
  <c r="AB31" i="241"/>
  <c r="A32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D16" i="241"/>
  <c r="O14" i="241"/>
  <c r="D10" i="241"/>
  <c r="D9" i="241"/>
  <c r="O8" i="241"/>
  <c r="D8" i="241"/>
  <c r="A7" i="241"/>
  <c r="A4" i="241"/>
  <c r="AB2" i="241"/>
  <c r="A2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1" i="240"/>
  <c r="N91" i="240"/>
  <c r="L91" i="240"/>
  <c r="K91" i="240"/>
  <c r="AF9" i="240"/>
  <c r="G91" i="240"/>
  <c r="F91" i="240"/>
  <c r="AD9" i="240"/>
  <c r="E91" i="240"/>
  <c r="D91" i="240"/>
  <c r="AB9" i="240"/>
  <c r="C91" i="240"/>
  <c r="O90" i="240"/>
  <c r="N90" i="240"/>
  <c r="M90" i="240"/>
  <c r="L90" i="240"/>
  <c r="K90" i="240"/>
  <c r="AF8" i="240"/>
  <c r="G90" i="240"/>
  <c r="F90" i="240"/>
  <c r="AD8" i="240"/>
  <c r="E90" i="240"/>
  <c r="D90" i="240"/>
  <c r="AB8" i="240"/>
  <c r="C90" i="240"/>
  <c r="O89" i="240"/>
  <c r="N89" i="240"/>
  <c r="M89" i="240"/>
  <c r="J89" i="240"/>
  <c r="AF7" i="240"/>
  <c r="G89" i="240"/>
  <c r="F89" i="240"/>
  <c r="AD7" i="240"/>
  <c r="E89" i="240"/>
  <c r="D89" i="240"/>
  <c r="AB7" i="240"/>
  <c r="C89" i="240"/>
  <c r="O88" i="240"/>
  <c r="N88" i="240"/>
  <c r="M88" i="240"/>
  <c r="L88" i="240"/>
  <c r="J88" i="240"/>
  <c r="AF6" i="240"/>
  <c r="G88" i="240"/>
  <c r="F88" i="240"/>
  <c r="AD6" i="240"/>
  <c r="E88" i="240"/>
  <c r="D88" i="240"/>
  <c r="AB6" i="240"/>
  <c r="C88" i="240"/>
  <c r="O87" i="240"/>
  <c r="N87" i="240"/>
  <c r="L87" i="240"/>
  <c r="J87" i="240"/>
  <c r="AF5" i="240"/>
  <c r="G87" i="240"/>
  <c r="F87" i="240"/>
  <c r="AD5" i="240"/>
  <c r="E87" i="240"/>
  <c r="D87" i="240"/>
  <c r="AB5" i="240"/>
  <c r="C87" i="240"/>
  <c r="O86" i="240"/>
  <c r="N86" i="240"/>
  <c r="M86" i="240"/>
  <c r="L86" i="240"/>
  <c r="J86" i="240"/>
  <c r="AF4" i="240"/>
  <c r="G86" i="240"/>
  <c r="F86" i="240"/>
  <c r="AD4" i="240"/>
  <c r="E86" i="240"/>
  <c r="D86" i="240"/>
  <c r="AB4" i="240"/>
  <c r="C86" i="240"/>
  <c r="N85" i="240"/>
  <c r="F85" i="240"/>
  <c r="J83" i="240"/>
  <c r="C83" i="240"/>
  <c r="A65" i="240"/>
  <c r="AB34" i="240"/>
  <c r="AB33" i="240"/>
  <c r="AB32" i="240"/>
  <c r="AB31" i="240"/>
  <c r="A32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D16" i="240"/>
  <c r="D15" i="240"/>
  <c r="O14" i="240"/>
  <c r="D14" i="240"/>
  <c r="D13" i="240"/>
  <c r="O10" i="240"/>
  <c r="D10" i="240"/>
  <c r="O9" i="240"/>
  <c r="D9" i="240"/>
  <c r="O8" i="240"/>
  <c r="D8" i="240"/>
  <c r="A7" i="240"/>
  <c r="A4" i="240"/>
  <c r="AB2" i="240"/>
  <c r="A2" i="240"/>
  <c r="AD128" i="239"/>
  <c r="AB128" i="239"/>
  <c r="AD127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AB110" i="239"/>
  <c r="AD109" i="239"/>
  <c r="AB109" i="239"/>
  <c r="AD108" i="239"/>
  <c r="AB108" i="239"/>
  <c r="AD105" i="239"/>
  <c r="AB105" i="239"/>
  <c r="AD104" i="239"/>
  <c r="AB104" i="239"/>
  <c r="O91" i="239"/>
  <c r="N91" i="239"/>
  <c r="K91" i="239"/>
  <c r="AF9" i="239"/>
  <c r="G91" i="239"/>
  <c r="F91" i="239"/>
  <c r="AD9" i="239"/>
  <c r="E91" i="239"/>
  <c r="D91" i="239"/>
  <c r="AB9" i="239"/>
  <c r="C91" i="239"/>
  <c r="O90" i="239"/>
  <c r="N90" i="239"/>
  <c r="M90" i="239"/>
  <c r="L90" i="239"/>
  <c r="K90" i="239"/>
  <c r="AF8" i="239"/>
  <c r="G90" i="239"/>
  <c r="F90" i="239"/>
  <c r="AD8" i="239"/>
  <c r="E90" i="239"/>
  <c r="D90" i="239"/>
  <c r="AB8" i="239"/>
  <c r="C90" i="239"/>
  <c r="O89" i="239"/>
  <c r="N89" i="239"/>
  <c r="M89" i="239"/>
  <c r="J89" i="239"/>
  <c r="AF7" i="239"/>
  <c r="G89" i="239"/>
  <c r="F89" i="239"/>
  <c r="AD7" i="239"/>
  <c r="E89" i="239"/>
  <c r="D89" i="239"/>
  <c r="AB7" i="239"/>
  <c r="C89" i="239"/>
  <c r="O88" i="239"/>
  <c r="N88" i="239"/>
  <c r="M88" i="239"/>
  <c r="L88" i="239"/>
  <c r="J88" i="239"/>
  <c r="AF6" i="239"/>
  <c r="G88" i="239"/>
  <c r="F88" i="239"/>
  <c r="AD6" i="239"/>
  <c r="E88" i="239"/>
  <c r="D88" i="239"/>
  <c r="AB6" i="239"/>
  <c r="C88" i="239"/>
  <c r="O87" i="239"/>
  <c r="N87" i="239"/>
  <c r="J87" i="239"/>
  <c r="AF5" i="239"/>
  <c r="G87" i="239"/>
  <c r="F87" i="239"/>
  <c r="AD5" i="239"/>
  <c r="E87" i="239"/>
  <c r="D87" i="239"/>
  <c r="AB5" i="239"/>
  <c r="C87" i="239"/>
  <c r="O86" i="239"/>
  <c r="N86" i="239"/>
  <c r="M86" i="239"/>
  <c r="L86" i="239"/>
  <c r="J86" i="239"/>
  <c r="AF4" i="239"/>
  <c r="G86" i="239"/>
  <c r="F86" i="239"/>
  <c r="AD4" i="239"/>
  <c r="E86" i="239"/>
  <c r="D86" i="239"/>
  <c r="AB4" i="239"/>
  <c r="C86" i="239"/>
  <c r="N85" i="239"/>
  <c r="F85" i="239"/>
  <c r="J83" i="239"/>
  <c r="C83" i="239"/>
  <c r="A65" i="239"/>
  <c r="AB34" i="239"/>
  <c r="AB33" i="239"/>
  <c r="AB32" i="239"/>
  <c r="AB31" i="239"/>
  <c r="A32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D15" i="239"/>
  <c r="O14" i="239"/>
  <c r="D14" i="239"/>
  <c r="D13" i="239"/>
  <c r="O10" i="239"/>
  <c r="D10" i="239"/>
  <c r="O9" i="239"/>
  <c r="D9" i="239"/>
  <c r="O8" i="239"/>
  <c r="D8" i="239"/>
  <c r="A7" i="239"/>
  <c r="A4" i="239"/>
  <c r="AB2" i="239"/>
  <c r="A2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1" i="238"/>
  <c r="N91" i="238"/>
  <c r="L91" i="238"/>
  <c r="K91" i="238"/>
  <c r="AF9" i="238"/>
  <c r="G91" i="238"/>
  <c r="F91" i="238"/>
  <c r="AD9" i="238"/>
  <c r="E91" i="238"/>
  <c r="D91" i="238"/>
  <c r="AB9" i="238"/>
  <c r="C91" i="238"/>
  <c r="O90" i="238"/>
  <c r="N90" i="238"/>
  <c r="M90" i="238"/>
  <c r="L90" i="238"/>
  <c r="K90" i="238"/>
  <c r="AF8" i="238"/>
  <c r="G90" i="238"/>
  <c r="F90" i="238"/>
  <c r="AD8" i="238"/>
  <c r="E90" i="238"/>
  <c r="D90" i="238"/>
  <c r="AB8" i="238"/>
  <c r="C90" i="238"/>
  <c r="O89" i="238"/>
  <c r="N89" i="238"/>
  <c r="M89" i="238"/>
  <c r="J89" i="238"/>
  <c r="AF7" i="238"/>
  <c r="G89" i="238"/>
  <c r="F89" i="238"/>
  <c r="AD7" i="238"/>
  <c r="E89" i="238"/>
  <c r="D89" i="238"/>
  <c r="AB7" i="238"/>
  <c r="C89" i="238"/>
  <c r="O88" i="238"/>
  <c r="N88" i="238"/>
  <c r="M88" i="238"/>
  <c r="L88" i="238"/>
  <c r="J88" i="238"/>
  <c r="AF6" i="238"/>
  <c r="G88" i="238"/>
  <c r="F88" i="238"/>
  <c r="AD6" i="238"/>
  <c r="E88" i="238"/>
  <c r="D88" i="238"/>
  <c r="AB6" i="238"/>
  <c r="C88" i="238"/>
  <c r="O87" i="238"/>
  <c r="N87" i="238"/>
  <c r="L87" i="238"/>
  <c r="J87" i="238"/>
  <c r="AF5" i="238"/>
  <c r="G87" i="238"/>
  <c r="F87" i="238"/>
  <c r="AD5" i="238"/>
  <c r="E87" i="238"/>
  <c r="D87" i="238"/>
  <c r="AB5" i="238"/>
  <c r="C87" i="238"/>
  <c r="O86" i="238"/>
  <c r="N86" i="238"/>
  <c r="M86" i="238"/>
  <c r="L86" i="238"/>
  <c r="J86" i="238"/>
  <c r="AF4" i="238"/>
  <c r="G86" i="238"/>
  <c r="F86" i="238"/>
  <c r="AD4" i="238"/>
  <c r="E86" i="238"/>
  <c r="D86" i="238"/>
  <c r="AB4" i="238"/>
  <c r="C86" i="238"/>
  <c r="N85" i="238"/>
  <c r="F85" i="238"/>
  <c r="J83" i="238"/>
  <c r="C83" i="238"/>
  <c r="A65" i="238"/>
  <c r="AB34" i="238"/>
  <c r="AB33" i="238"/>
  <c r="AB32" i="238"/>
  <c r="AB31" i="238"/>
  <c r="A32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6" i="238"/>
  <c r="D15" i="238"/>
  <c r="O14" i="238"/>
  <c r="D14" i="238"/>
  <c r="D13" i="238"/>
  <c r="O10" i="238"/>
  <c r="D10" i="238"/>
  <c r="O9" i="238"/>
  <c r="D9" i="238"/>
  <c r="O8" i="238"/>
  <c r="D8" i="238"/>
  <c r="A7" i="238"/>
  <c r="A4" i="238"/>
  <c r="AB2" i="238"/>
  <c r="A2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1" i="237"/>
  <c r="N91" i="237"/>
  <c r="K91" i="237"/>
  <c r="AF9" i="237"/>
  <c r="G91" i="237"/>
  <c r="F91" i="237"/>
  <c r="AD9" i="237"/>
  <c r="E91" i="237"/>
  <c r="D91" i="237"/>
  <c r="AB9" i="237"/>
  <c r="C91" i="237"/>
  <c r="O90" i="237"/>
  <c r="N90" i="237"/>
  <c r="M90" i="237"/>
  <c r="L90" i="237"/>
  <c r="K90" i="237"/>
  <c r="AF8" i="237"/>
  <c r="G90" i="237"/>
  <c r="F90" i="237"/>
  <c r="AD8" i="237"/>
  <c r="E90" i="237"/>
  <c r="D90" i="237"/>
  <c r="AB8" i="237"/>
  <c r="C90" i="237"/>
  <c r="O89" i="237"/>
  <c r="N89" i="237"/>
  <c r="M89" i="237"/>
  <c r="J89" i="237"/>
  <c r="AF7" i="237"/>
  <c r="G89" i="237"/>
  <c r="F89" i="237"/>
  <c r="AD7" i="237"/>
  <c r="E89" i="237"/>
  <c r="D89" i="237"/>
  <c r="AB7" i="237"/>
  <c r="C89" i="237"/>
  <c r="O88" i="237"/>
  <c r="N88" i="237"/>
  <c r="M88" i="237"/>
  <c r="L88" i="237"/>
  <c r="J88" i="237"/>
  <c r="AF6" i="237"/>
  <c r="G88" i="237"/>
  <c r="F88" i="237"/>
  <c r="AD6" i="237"/>
  <c r="E88" i="237"/>
  <c r="D88" i="237"/>
  <c r="AB6" i="237"/>
  <c r="C88" i="237"/>
  <c r="O87" i="237"/>
  <c r="N87" i="237"/>
  <c r="J87" i="237"/>
  <c r="AF5" i="237"/>
  <c r="G87" i="237"/>
  <c r="F87" i="237"/>
  <c r="AD5" i="237"/>
  <c r="E87" i="237"/>
  <c r="D87" i="237"/>
  <c r="AB5" i="237"/>
  <c r="C87" i="237"/>
  <c r="O86" i="237"/>
  <c r="N86" i="237"/>
  <c r="M86" i="237"/>
  <c r="L86" i="237"/>
  <c r="J86" i="237"/>
  <c r="AF4" i="237"/>
  <c r="G86" i="237"/>
  <c r="F86" i="237"/>
  <c r="AD4" i="237"/>
  <c r="E86" i="237"/>
  <c r="D86" i="237"/>
  <c r="AB4" i="237"/>
  <c r="C86" i="237"/>
  <c r="N85" i="237"/>
  <c r="F85" i="237"/>
  <c r="J83" i="237"/>
  <c r="C83" i="237"/>
  <c r="A65" i="237"/>
  <c r="AB34" i="237"/>
  <c r="AB33" i="237"/>
  <c r="AB32" i="237"/>
  <c r="AB31" i="237"/>
  <c r="A32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D15" i="237"/>
  <c r="O14" i="237"/>
  <c r="D14" i="237"/>
  <c r="D13" i="237"/>
  <c r="O10" i="237"/>
  <c r="D10" i="237"/>
  <c r="O9" i="237"/>
  <c r="D9" i="237"/>
  <c r="O8" i="237"/>
  <c r="D8" i="237"/>
  <c r="A7" i="237"/>
  <c r="A4" i="237"/>
  <c r="AB2" i="237"/>
  <c r="A2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1" i="236"/>
  <c r="N91" i="236"/>
  <c r="L91" i="236"/>
  <c r="K91" i="236"/>
  <c r="AF9" i="236"/>
  <c r="G91" i="236"/>
  <c r="F91" i="236"/>
  <c r="AD9" i="236"/>
  <c r="E91" i="236"/>
  <c r="D91" i="236"/>
  <c r="AB9" i="236"/>
  <c r="C91" i="236"/>
  <c r="O90" i="236"/>
  <c r="N90" i="236"/>
  <c r="M90" i="236"/>
  <c r="L90" i="236"/>
  <c r="K90" i="236"/>
  <c r="AF8" i="236"/>
  <c r="G90" i="236"/>
  <c r="F90" i="236"/>
  <c r="AD8" i="236"/>
  <c r="E90" i="236"/>
  <c r="D90" i="236"/>
  <c r="AB8" i="236"/>
  <c r="C90" i="236"/>
  <c r="O89" i="236"/>
  <c r="N89" i="236"/>
  <c r="M89" i="236"/>
  <c r="J89" i="236"/>
  <c r="AF7" i="236"/>
  <c r="G89" i="236"/>
  <c r="F89" i="236"/>
  <c r="AD7" i="236"/>
  <c r="E89" i="236"/>
  <c r="D89" i="236"/>
  <c r="AB7" i="236"/>
  <c r="C89" i="236"/>
  <c r="O88" i="236"/>
  <c r="N88" i="236"/>
  <c r="M88" i="236"/>
  <c r="L88" i="236"/>
  <c r="J88" i="236"/>
  <c r="AF6" i="236"/>
  <c r="G88" i="236"/>
  <c r="F88" i="236"/>
  <c r="AD6" i="236"/>
  <c r="E88" i="236"/>
  <c r="D88" i="236"/>
  <c r="AB6" i="236"/>
  <c r="C88" i="236"/>
  <c r="O87" i="236"/>
  <c r="N87" i="236"/>
  <c r="L87" i="236"/>
  <c r="J87" i="236"/>
  <c r="AF5" i="236"/>
  <c r="G87" i="236"/>
  <c r="F87" i="236"/>
  <c r="AD5" i="236"/>
  <c r="E87" i="236"/>
  <c r="D87" i="236"/>
  <c r="AB5" i="236"/>
  <c r="C87" i="236"/>
  <c r="O86" i="236"/>
  <c r="N86" i="236"/>
  <c r="M86" i="236"/>
  <c r="L86" i="236"/>
  <c r="J86" i="236"/>
  <c r="AF4" i="236"/>
  <c r="G86" i="236"/>
  <c r="F86" i="236"/>
  <c r="AD4" i="236"/>
  <c r="E86" i="236"/>
  <c r="D86" i="236"/>
  <c r="AB4" i="236"/>
  <c r="C86" i="236"/>
  <c r="N85" i="236"/>
  <c r="F85" i="236"/>
  <c r="J83" i="236"/>
  <c r="C83" i="236"/>
  <c r="A65" i="236"/>
  <c r="AB34" i="236"/>
  <c r="AB33" i="236"/>
  <c r="AB32" i="236"/>
  <c r="AB31" i="236"/>
  <c r="A32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D16" i="236"/>
  <c r="D15" i="236"/>
  <c r="O14" i="236"/>
  <c r="D14" i="236"/>
  <c r="D13" i="236"/>
  <c r="O10" i="236"/>
  <c r="D10" i="236"/>
  <c r="O9" i="236"/>
  <c r="D9" i="236"/>
  <c r="O8" i="236"/>
  <c r="D8" i="236"/>
  <c r="A7" i="236"/>
  <c r="A4" i="236"/>
  <c r="AB2" i="236"/>
  <c r="A2" i="236"/>
  <c r="AD128" i="235"/>
  <c r="O10" i="235"/>
  <c r="AB128" i="235"/>
  <c r="AD127" i="235"/>
  <c r="O9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D15" i="235"/>
  <c r="AB110" i="235"/>
  <c r="AD109" i="235"/>
  <c r="D14" i="235"/>
  <c r="AB109" i="235"/>
  <c r="AD108" i="235"/>
  <c r="D13" i="235"/>
  <c r="AB108" i="235"/>
  <c r="AD105" i="235"/>
  <c r="AB105" i="235"/>
  <c r="AD104" i="235"/>
  <c r="AB104" i="235"/>
  <c r="O91" i="235"/>
  <c r="N91" i="235"/>
  <c r="K91" i="235"/>
  <c r="AF9" i="235"/>
  <c r="G91" i="235"/>
  <c r="F91" i="235"/>
  <c r="AD9" i="235"/>
  <c r="E91" i="235"/>
  <c r="D91" i="235"/>
  <c r="AB9" i="235"/>
  <c r="C91" i="235"/>
  <c r="O90" i="235"/>
  <c r="N90" i="235"/>
  <c r="M90" i="235"/>
  <c r="L90" i="235"/>
  <c r="K90" i="235"/>
  <c r="AF8" i="235"/>
  <c r="G90" i="235"/>
  <c r="F90" i="235"/>
  <c r="AD8" i="235"/>
  <c r="E90" i="235"/>
  <c r="D90" i="235"/>
  <c r="AB8" i="235"/>
  <c r="C90" i="235"/>
  <c r="O89" i="235"/>
  <c r="N89" i="235"/>
  <c r="M89" i="235"/>
  <c r="J89" i="235"/>
  <c r="AF7" i="235"/>
  <c r="G89" i="235"/>
  <c r="F89" i="235"/>
  <c r="AD7" i="235"/>
  <c r="E89" i="235"/>
  <c r="D89" i="235"/>
  <c r="AB7" i="235"/>
  <c r="C89" i="235"/>
  <c r="O88" i="235"/>
  <c r="N88" i="235"/>
  <c r="M88" i="235"/>
  <c r="L88" i="235"/>
  <c r="J88" i="235"/>
  <c r="AF6" i="235"/>
  <c r="G88" i="235"/>
  <c r="F88" i="235"/>
  <c r="AD6" i="235"/>
  <c r="E88" i="235"/>
  <c r="D88" i="235"/>
  <c r="AB6" i="235"/>
  <c r="C88" i="235"/>
  <c r="O87" i="235"/>
  <c r="N87" i="235"/>
  <c r="J87" i="235"/>
  <c r="AF5" i="235"/>
  <c r="G87" i="235"/>
  <c r="F87" i="235"/>
  <c r="AD5" i="235"/>
  <c r="E87" i="235"/>
  <c r="D87" i="235"/>
  <c r="AB5" i="235"/>
  <c r="C87" i="235"/>
  <c r="O86" i="235"/>
  <c r="N86" i="235"/>
  <c r="M86" i="235"/>
  <c r="L86" i="235"/>
  <c r="J86" i="235"/>
  <c r="AF4" i="235"/>
  <c r="G86" i="235"/>
  <c r="F86" i="235"/>
  <c r="AD4" i="235"/>
  <c r="E86" i="235"/>
  <c r="D86" i="235"/>
  <c r="AB4" i="235"/>
  <c r="C86" i="235"/>
  <c r="N85" i="235"/>
  <c r="F85" i="235"/>
  <c r="J83" i="235"/>
  <c r="C83" i="235"/>
  <c r="A65" i="235"/>
  <c r="A50" i="235"/>
  <c r="AB34" i="235"/>
  <c r="AB33" i="235"/>
  <c r="AB32" i="235"/>
  <c r="AB31" i="235"/>
  <c r="A32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19" i="235"/>
  <c r="AB17" i="235"/>
  <c r="AB16" i="235"/>
  <c r="AB15" i="235"/>
  <c r="D16" i="235"/>
  <c r="O14" i="235"/>
  <c r="D10" i="235"/>
  <c r="D9" i="235"/>
  <c r="O8" i="235"/>
  <c r="D8" i="235"/>
  <c r="A7" i="235"/>
  <c r="A4" i="235"/>
  <c r="AB2" i="235"/>
  <c r="A2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1" i="234"/>
  <c r="N91" i="234"/>
  <c r="L91" i="234"/>
  <c r="K91" i="234"/>
  <c r="AF9" i="234"/>
  <c r="G91" i="234"/>
  <c r="F91" i="234"/>
  <c r="AD9" i="234"/>
  <c r="E91" i="234"/>
  <c r="D91" i="234"/>
  <c r="AB9" i="234"/>
  <c r="C91" i="234"/>
  <c r="O90" i="234"/>
  <c r="N90" i="234"/>
  <c r="M90" i="234"/>
  <c r="L90" i="234"/>
  <c r="K90" i="234"/>
  <c r="AF8" i="234"/>
  <c r="G90" i="234"/>
  <c r="F90" i="234"/>
  <c r="AD8" i="234"/>
  <c r="E90" i="234"/>
  <c r="D90" i="234"/>
  <c r="AB8" i="234"/>
  <c r="C90" i="234"/>
  <c r="O89" i="234"/>
  <c r="N89" i="234"/>
  <c r="L89" i="234"/>
  <c r="J89" i="234"/>
  <c r="AF7" i="234"/>
  <c r="G89" i="234"/>
  <c r="F89" i="234"/>
  <c r="AD7" i="234"/>
  <c r="E89" i="234"/>
  <c r="D89" i="234"/>
  <c r="AB7" i="234"/>
  <c r="C89" i="234"/>
  <c r="O88" i="234"/>
  <c r="N88" i="234"/>
  <c r="M88" i="234"/>
  <c r="L88" i="234"/>
  <c r="J88" i="234"/>
  <c r="AF6" i="234"/>
  <c r="G88" i="234"/>
  <c r="F88" i="234"/>
  <c r="AD6" i="234"/>
  <c r="E88" i="234"/>
  <c r="D88" i="234"/>
  <c r="AB6" i="234"/>
  <c r="C88" i="234"/>
  <c r="O87" i="234"/>
  <c r="N87" i="234"/>
  <c r="J87" i="234"/>
  <c r="AF5" i="234"/>
  <c r="G87" i="234"/>
  <c r="F87" i="234"/>
  <c r="AD5" i="234"/>
  <c r="E87" i="234"/>
  <c r="D87" i="234"/>
  <c r="AB5" i="234"/>
  <c r="C87" i="234"/>
  <c r="O86" i="234"/>
  <c r="N86" i="234"/>
  <c r="M86" i="234"/>
  <c r="L86" i="234"/>
  <c r="J86" i="234"/>
  <c r="AF4" i="234"/>
  <c r="G86" i="234"/>
  <c r="F86" i="234"/>
  <c r="AD4" i="234"/>
  <c r="E86" i="234"/>
  <c r="D86" i="234"/>
  <c r="AB4" i="234"/>
  <c r="C86" i="234"/>
  <c r="N85" i="234"/>
  <c r="F85" i="234"/>
  <c r="J83" i="234"/>
  <c r="C83" i="234"/>
  <c r="A65" i="234"/>
  <c r="A50" i="234"/>
  <c r="AB34" i="234"/>
  <c r="AB33" i="234"/>
  <c r="AB32" i="234"/>
  <c r="AB31" i="234"/>
  <c r="A32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19" i="234"/>
  <c r="AB17" i="234"/>
  <c r="AB16" i="234"/>
  <c r="AB15" i="234"/>
  <c r="D16" i="234"/>
  <c r="D15" i="234"/>
  <c r="O14" i="234"/>
  <c r="D14" i="234"/>
  <c r="D13" i="234"/>
  <c r="O10" i="234"/>
  <c r="D10" i="234"/>
  <c r="O9" i="234"/>
  <c r="D9" i="234"/>
  <c r="O8" i="234"/>
  <c r="D8" i="234"/>
  <c r="A7" i="234"/>
  <c r="A4" i="234"/>
  <c r="AB2" i="234"/>
  <c r="A2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1" i="233"/>
  <c r="N91" i="233"/>
  <c r="K91" i="233"/>
  <c r="AF9" i="233"/>
  <c r="G91" i="233"/>
  <c r="F91" i="233"/>
  <c r="AD9" i="233"/>
  <c r="E91" i="233"/>
  <c r="D91" i="233"/>
  <c r="AB9" i="233"/>
  <c r="C91" i="233"/>
  <c r="O90" i="233"/>
  <c r="N90" i="233"/>
  <c r="M90" i="233"/>
  <c r="L90" i="233"/>
  <c r="K90" i="233"/>
  <c r="AF8" i="233"/>
  <c r="G90" i="233"/>
  <c r="F90" i="233"/>
  <c r="AD8" i="233"/>
  <c r="E90" i="233"/>
  <c r="D90" i="233"/>
  <c r="AB8" i="233"/>
  <c r="C90" i="233"/>
  <c r="O89" i="233"/>
  <c r="N89" i="233"/>
  <c r="M89" i="233"/>
  <c r="J89" i="233"/>
  <c r="AF7" i="233"/>
  <c r="G89" i="233"/>
  <c r="F89" i="233"/>
  <c r="AD7" i="233"/>
  <c r="E89" i="233"/>
  <c r="D89" i="233"/>
  <c r="AB7" i="233"/>
  <c r="C89" i="233"/>
  <c r="O88" i="233"/>
  <c r="N88" i="233"/>
  <c r="M88" i="233"/>
  <c r="L88" i="233"/>
  <c r="J88" i="233"/>
  <c r="AF6" i="233"/>
  <c r="G88" i="233"/>
  <c r="F88" i="233"/>
  <c r="AD6" i="233"/>
  <c r="E88" i="233"/>
  <c r="D88" i="233"/>
  <c r="AB6" i="233"/>
  <c r="C88" i="233"/>
  <c r="O87" i="233"/>
  <c r="N87" i="233"/>
  <c r="J87" i="233"/>
  <c r="AF5" i="233"/>
  <c r="G87" i="233"/>
  <c r="F87" i="233"/>
  <c r="AD5" i="233"/>
  <c r="E87" i="233"/>
  <c r="D87" i="233"/>
  <c r="AB5" i="233"/>
  <c r="C87" i="233"/>
  <c r="O86" i="233"/>
  <c r="N86" i="233"/>
  <c r="M86" i="233"/>
  <c r="L86" i="233"/>
  <c r="J86" i="233"/>
  <c r="AF4" i="233"/>
  <c r="G86" i="233"/>
  <c r="F86" i="233"/>
  <c r="AD4" i="233"/>
  <c r="E86" i="233"/>
  <c r="D86" i="233"/>
  <c r="AB4" i="233"/>
  <c r="C86" i="233"/>
  <c r="N85" i="233"/>
  <c r="F85" i="233"/>
  <c r="J83" i="233"/>
  <c r="C83" i="233"/>
  <c r="A65" i="233"/>
  <c r="AB34" i="233"/>
  <c r="AB33" i="233"/>
  <c r="AB32" i="233"/>
  <c r="AB31" i="233"/>
  <c r="A32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D15" i="233"/>
  <c r="O14" i="233"/>
  <c r="D14" i="233"/>
  <c r="D13" i="233"/>
  <c r="O10" i="233"/>
  <c r="D10" i="233"/>
  <c r="O9" i="233"/>
  <c r="D9" i="233"/>
  <c r="O8" i="233"/>
  <c r="D8" i="233"/>
  <c r="A7" i="233"/>
  <c r="A4" i="233"/>
  <c r="AB2" i="233"/>
  <c r="A2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AD111" i="232"/>
  <c r="AB111" i="232"/>
  <c r="AD110" i="232"/>
  <c r="AB110" i="232"/>
  <c r="AD109" i="232"/>
  <c r="AB109" i="232"/>
  <c r="AD108" i="232"/>
  <c r="AB108" i="232"/>
  <c r="AD105" i="232"/>
  <c r="AB105" i="232"/>
  <c r="AD104" i="232"/>
  <c r="AB104" i="232"/>
  <c r="O91" i="232"/>
  <c r="N91" i="232"/>
  <c r="L91" i="232"/>
  <c r="K91" i="232"/>
  <c r="AF9" i="232"/>
  <c r="G91" i="232"/>
  <c r="F91" i="232"/>
  <c r="AD9" i="232"/>
  <c r="E91" i="232"/>
  <c r="D91" i="232"/>
  <c r="AB9" i="232"/>
  <c r="C91" i="232"/>
  <c r="O90" i="232"/>
  <c r="N90" i="232"/>
  <c r="M90" i="232"/>
  <c r="L90" i="232"/>
  <c r="K90" i="232"/>
  <c r="AF8" i="232"/>
  <c r="G90" i="232"/>
  <c r="F90" i="232"/>
  <c r="AD8" i="232"/>
  <c r="E90" i="232"/>
  <c r="D90" i="232"/>
  <c r="AB8" i="232"/>
  <c r="C90" i="232"/>
  <c r="O89" i="232"/>
  <c r="N89" i="232"/>
  <c r="M89" i="232"/>
  <c r="J89" i="232"/>
  <c r="AF7" i="232"/>
  <c r="G89" i="232"/>
  <c r="F89" i="232"/>
  <c r="AD7" i="232"/>
  <c r="E89" i="232"/>
  <c r="D89" i="232"/>
  <c r="AB7" i="232"/>
  <c r="C89" i="232"/>
  <c r="O88" i="232"/>
  <c r="N88" i="232"/>
  <c r="M88" i="232"/>
  <c r="L88" i="232"/>
  <c r="J88" i="232"/>
  <c r="AF6" i="232"/>
  <c r="G88" i="232"/>
  <c r="F88" i="232"/>
  <c r="AD6" i="232"/>
  <c r="E88" i="232"/>
  <c r="D88" i="232"/>
  <c r="AB6" i="232"/>
  <c r="C88" i="232"/>
  <c r="O87" i="232"/>
  <c r="N87" i="232"/>
  <c r="L87" i="232"/>
  <c r="J87" i="232"/>
  <c r="AF5" i="232"/>
  <c r="G87" i="232"/>
  <c r="F87" i="232"/>
  <c r="AD5" i="232"/>
  <c r="E87" i="232"/>
  <c r="D87" i="232"/>
  <c r="AB5" i="232"/>
  <c r="C87" i="232"/>
  <c r="O86" i="232"/>
  <c r="N86" i="232"/>
  <c r="M86" i="232"/>
  <c r="L86" i="232"/>
  <c r="J86" i="232"/>
  <c r="AF4" i="232"/>
  <c r="G86" i="232"/>
  <c r="F86" i="232"/>
  <c r="AD4" i="232"/>
  <c r="E86" i="232"/>
  <c r="D86" i="232"/>
  <c r="AB4" i="232"/>
  <c r="C86" i="232"/>
  <c r="N85" i="232"/>
  <c r="F85" i="232"/>
  <c r="J83" i="232"/>
  <c r="C83" i="232"/>
  <c r="A65" i="232"/>
  <c r="AB34" i="232"/>
  <c r="AB33" i="232"/>
  <c r="AB32" i="232"/>
  <c r="AB31" i="232"/>
  <c r="A32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6" i="232"/>
  <c r="D15" i="232"/>
  <c r="O14" i="232"/>
  <c r="D14" i="232"/>
  <c r="D13" i="232"/>
  <c r="O10" i="232"/>
  <c r="D10" i="232"/>
  <c r="O9" i="232"/>
  <c r="D9" i="232"/>
  <c r="O8" i="232"/>
  <c r="D8" i="232"/>
  <c r="A7" i="232"/>
  <c r="A4" i="232"/>
  <c r="AB2" i="232"/>
  <c r="A2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1" i="231"/>
  <c r="N91" i="231"/>
  <c r="K91" i="231"/>
  <c r="AF9" i="231"/>
  <c r="G91" i="231"/>
  <c r="F91" i="231"/>
  <c r="AD9" i="231"/>
  <c r="E91" i="231"/>
  <c r="D91" i="231"/>
  <c r="AB9" i="231"/>
  <c r="C91" i="231"/>
  <c r="O90" i="231"/>
  <c r="N90" i="231"/>
  <c r="M90" i="231"/>
  <c r="L90" i="231"/>
  <c r="K90" i="231"/>
  <c r="AF8" i="231"/>
  <c r="G90" i="231"/>
  <c r="F90" i="231"/>
  <c r="AD8" i="231"/>
  <c r="E90" i="231"/>
  <c r="D90" i="231"/>
  <c r="AB8" i="231"/>
  <c r="C90" i="231"/>
  <c r="O89" i="231"/>
  <c r="N89" i="231"/>
  <c r="M89" i="231"/>
  <c r="J89" i="231"/>
  <c r="AF7" i="231"/>
  <c r="G89" i="231"/>
  <c r="F89" i="231"/>
  <c r="AD7" i="231"/>
  <c r="E89" i="231"/>
  <c r="D89" i="231"/>
  <c r="AB7" i="231"/>
  <c r="C89" i="231"/>
  <c r="O88" i="231"/>
  <c r="N88" i="231"/>
  <c r="M88" i="231"/>
  <c r="L88" i="231"/>
  <c r="J88" i="231"/>
  <c r="AF6" i="231"/>
  <c r="G88" i="231"/>
  <c r="F88" i="231"/>
  <c r="AD6" i="231"/>
  <c r="E88" i="231"/>
  <c r="D88" i="231"/>
  <c r="AB6" i="231"/>
  <c r="C88" i="231"/>
  <c r="O87" i="231"/>
  <c r="N87" i="231"/>
  <c r="J87" i="231"/>
  <c r="AF5" i="231"/>
  <c r="G87" i="231"/>
  <c r="F87" i="231"/>
  <c r="AD5" i="231"/>
  <c r="E87" i="231"/>
  <c r="D87" i="231"/>
  <c r="AB5" i="231"/>
  <c r="C87" i="231"/>
  <c r="O86" i="231"/>
  <c r="N86" i="231"/>
  <c r="M86" i="231"/>
  <c r="L86" i="231"/>
  <c r="J86" i="231"/>
  <c r="AF4" i="231"/>
  <c r="G86" i="231"/>
  <c r="F86" i="231"/>
  <c r="AD4" i="231"/>
  <c r="E86" i="231"/>
  <c r="D86" i="231"/>
  <c r="AB4" i="231"/>
  <c r="C86" i="231"/>
  <c r="N85" i="231"/>
  <c r="F85" i="231"/>
  <c r="J83" i="231"/>
  <c r="C83" i="231"/>
  <c r="A65" i="231"/>
  <c r="AB34" i="231"/>
  <c r="AB33" i="231"/>
  <c r="AB32" i="231"/>
  <c r="AB31" i="231"/>
  <c r="A32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D16" i="231"/>
  <c r="D15" i="231"/>
  <c r="O14" i="231"/>
  <c r="D14" i="231"/>
  <c r="D13" i="231"/>
  <c r="O10" i="231"/>
  <c r="D10" i="231"/>
  <c r="O9" i="231"/>
  <c r="D9" i="231"/>
  <c r="O8" i="231"/>
  <c r="D8" i="231"/>
  <c r="A7" i="231"/>
  <c r="A4" i="231"/>
  <c r="AB2" i="231"/>
  <c r="A2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1" i="230"/>
  <c r="N91" i="230"/>
  <c r="L91" i="230"/>
  <c r="K91" i="230"/>
  <c r="AF9" i="230"/>
  <c r="G91" i="230"/>
  <c r="F91" i="230"/>
  <c r="AD9" i="230"/>
  <c r="E91" i="230"/>
  <c r="D91" i="230"/>
  <c r="AB9" i="230"/>
  <c r="C91" i="230"/>
  <c r="O90" i="230"/>
  <c r="N90" i="230"/>
  <c r="M90" i="230"/>
  <c r="L90" i="230"/>
  <c r="K90" i="230"/>
  <c r="AF8" i="230"/>
  <c r="G90" i="230"/>
  <c r="F90" i="230"/>
  <c r="AD8" i="230"/>
  <c r="E90" i="230"/>
  <c r="D90" i="230"/>
  <c r="AB8" i="230"/>
  <c r="C90" i="230"/>
  <c r="O89" i="230"/>
  <c r="N89" i="230"/>
  <c r="M89" i="230"/>
  <c r="J89" i="230"/>
  <c r="AF7" i="230"/>
  <c r="G89" i="230"/>
  <c r="F89" i="230"/>
  <c r="AD7" i="230"/>
  <c r="E89" i="230"/>
  <c r="D89" i="230"/>
  <c r="AB7" i="230"/>
  <c r="C89" i="230"/>
  <c r="O88" i="230"/>
  <c r="N88" i="230"/>
  <c r="M88" i="230"/>
  <c r="L88" i="230"/>
  <c r="J88" i="230"/>
  <c r="AF6" i="230"/>
  <c r="G88" i="230"/>
  <c r="F88" i="230"/>
  <c r="AD6" i="230"/>
  <c r="E88" i="230"/>
  <c r="D88" i="230"/>
  <c r="AB6" i="230"/>
  <c r="C88" i="230"/>
  <c r="O87" i="230"/>
  <c r="N87" i="230"/>
  <c r="L87" i="230"/>
  <c r="J87" i="230"/>
  <c r="AF5" i="230"/>
  <c r="G87" i="230"/>
  <c r="F87" i="230"/>
  <c r="AD5" i="230"/>
  <c r="E87" i="230"/>
  <c r="D87" i="230"/>
  <c r="AB5" i="230"/>
  <c r="C87" i="230"/>
  <c r="O86" i="230"/>
  <c r="N86" i="230"/>
  <c r="M86" i="230"/>
  <c r="L86" i="230"/>
  <c r="J86" i="230"/>
  <c r="AF4" i="230"/>
  <c r="G86" i="230"/>
  <c r="F86" i="230"/>
  <c r="AD4" i="230"/>
  <c r="E86" i="230"/>
  <c r="D86" i="230"/>
  <c r="AB4" i="230"/>
  <c r="C86" i="230"/>
  <c r="N85" i="230"/>
  <c r="F85" i="230"/>
  <c r="J83" i="230"/>
  <c r="C83" i="230"/>
  <c r="A65" i="230"/>
  <c r="AB34" i="230"/>
  <c r="AB33" i="230"/>
  <c r="AB32" i="230"/>
  <c r="AB31" i="230"/>
  <c r="A32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6" i="230"/>
  <c r="D15" i="230"/>
  <c r="O14" i="230"/>
  <c r="D14" i="230"/>
  <c r="D13" i="230"/>
  <c r="O10" i="230"/>
  <c r="D10" i="230"/>
  <c r="O9" i="230"/>
  <c r="D9" i="230"/>
  <c r="O8" i="230"/>
  <c r="D8" i="230"/>
  <c r="A7" i="230"/>
  <c r="A4" i="230"/>
  <c r="AB2" i="230"/>
  <c r="A2" i="230"/>
  <c r="AD128" i="229"/>
  <c r="AB128" i="229"/>
  <c r="AD127" i="229"/>
  <c r="AB127" i="229"/>
  <c r="AD125" i="229"/>
  <c r="AB125" i="229"/>
  <c r="AD124" i="229"/>
  <c r="AB124" i="229"/>
  <c r="AB122" i="229"/>
  <c r="AB121" i="229"/>
  <c r="AB120" i="229"/>
  <c r="AB118" i="229"/>
  <c r="O14" i="229"/>
  <c r="AD111" i="229"/>
  <c r="AB111" i="229"/>
  <c r="AD110" i="229"/>
  <c r="AB110" i="229"/>
  <c r="AD109" i="229"/>
  <c r="AB109" i="229"/>
  <c r="AD108" i="229"/>
  <c r="AB108" i="229"/>
  <c r="AD105" i="229"/>
  <c r="AB105" i="229"/>
  <c r="AD104" i="229"/>
  <c r="AB104" i="229"/>
  <c r="O91" i="229"/>
  <c r="N91" i="229"/>
  <c r="K91" i="229"/>
  <c r="AF9" i="229"/>
  <c r="G91" i="229"/>
  <c r="F91" i="229"/>
  <c r="AD9" i="229"/>
  <c r="E91" i="229"/>
  <c r="D91" i="229"/>
  <c r="AB9" i="229"/>
  <c r="C91" i="229"/>
  <c r="O90" i="229"/>
  <c r="N90" i="229"/>
  <c r="M90" i="229"/>
  <c r="L90" i="229"/>
  <c r="K90" i="229"/>
  <c r="AF8" i="229"/>
  <c r="G90" i="229"/>
  <c r="F90" i="229"/>
  <c r="AD8" i="229"/>
  <c r="E90" i="229"/>
  <c r="D90" i="229"/>
  <c r="AB8" i="229"/>
  <c r="C90" i="229"/>
  <c r="O89" i="229"/>
  <c r="N89" i="229"/>
  <c r="M89" i="229"/>
  <c r="J89" i="229"/>
  <c r="AF7" i="229"/>
  <c r="G89" i="229"/>
  <c r="F89" i="229"/>
  <c r="AD7" i="229"/>
  <c r="E89" i="229"/>
  <c r="D89" i="229"/>
  <c r="AB7" i="229"/>
  <c r="C89" i="229"/>
  <c r="O88" i="229"/>
  <c r="N88" i="229"/>
  <c r="M88" i="229"/>
  <c r="L88" i="229"/>
  <c r="J88" i="229"/>
  <c r="AF6" i="229"/>
  <c r="G88" i="229"/>
  <c r="F88" i="229"/>
  <c r="AD6" i="229"/>
  <c r="E88" i="229"/>
  <c r="D88" i="229"/>
  <c r="AB6" i="229"/>
  <c r="C88" i="229"/>
  <c r="O87" i="229"/>
  <c r="N87" i="229"/>
  <c r="J87" i="229"/>
  <c r="AF5" i="229"/>
  <c r="G87" i="229"/>
  <c r="F87" i="229"/>
  <c r="AD5" i="229"/>
  <c r="E87" i="229"/>
  <c r="D87" i="229"/>
  <c r="AB5" i="229"/>
  <c r="C87" i="229"/>
  <c r="O86" i="229"/>
  <c r="N86" i="229"/>
  <c r="M86" i="229"/>
  <c r="L86" i="229"/>
  <c r="J86" i="229"/>
  <c r="AF4" i="229"/>
  <c r="G86" i="229"/>
  <c r="F86" i="229"/>
  <c r="AD4" i="229"/>
  <c r="E86" i="229"/>
  <c r="D86" i="229"/>
  <c r="AB4" i="229"/>
  <c r="C86" i="229"/>
  <c r="N85" i="229"/>
  <c r="F85" i="229"/>
  <c r="J83" i="229"/>
  <c r="C83" i="229"/>
  <c r="A65" i="229"/>
  <c r="AB34" i="229"/>
  <c r="AB33" i="229"/>
  <c r="AB32" i="229"/>
  <c r="AB31" i="229"/>
  <c r="A32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5" i="229"/>
  <c r="D14" i="229"/>
  <c r="D13" i="229"/>
  <c r="O10" i="229"/>
  <c r="D10" i="229"/>
  <c r="O9" i="229"/>
  <c r="D9" i="229"/>
  <c r="O8" i="229"/>
  <c r="D8" i="229"/>
  <c r="A7" i="229"/>
  <c r="A4" i="229"/>
  <c r="AB2" i="229"/>
  <c r="A2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1" i="228"/>
  <c r="N91" i="228"/>
  <c r="K91" i="228"/>
  <c r="AF9" i="228"/>
  <c r="G91" i="228"/>
  <c r="F91" i="228"/>
  <c r="AD9" i="228"/>
  <c r="E91" i="228"/>
  <c r="D91" i="228"/>
  <c r="AB9" i="228"/>
  <c r="C91" i="228"/>
  <c r="O90" i="228"/>
  <c r="N90" i="228"/>
  <c r="M90" i="228"/>
  <c r="L90" i="228"/>
  <c r="K90" i="228"/>
  <c r="AF8" i="228"/>
  <c r="G90" i="228"/>
  <c r="F90" i="228"/>
  <c r="AD8" i="228"/>
  <c r="E90" i="228"/>
  <c r="D90" i="228"/>
  <c r="AB8" i="228"/>
  <c r="C90" i="228"/>
  <c r="O89" i="228"/>
  <c r="N89" i="228"/>
  <c r="L89" i="228"/>
  <c r="J89" i="228"/>
  <c r="AF7" i="228"/>
  <c r="G89" i="228"/>
  <c r="F89" i="228"/>
  <c r="AD7" i="228"/>
  <c r="E89" i="228"/>
  <c r="D89" i="228"/>
  <c r="AB7" i="228"/>
  <c r="C89" i="228"/>
  <c r="O88" i="228"/>
  <c r="N88" i="228"/>
  <c r="M88" i="228"/>
  <c r="L88" i="228"/>
  <c r="J88" i="228"/>
  <c r="AF6" i="228"/>
  <c r="G88" i="228"/>
  <c r="F88" i="228"/>
  <c r="AD6" i="228"/>
  <c r="E88" i="228"/>
  <c r="D88" i="228"/>
  <c r="AB6" i="228"/>
  <c r="C88" i="228"/>
  <c r="O87" i="228"/>
  <c r="N87" i="228"/>
  <c r="J87" i="228"/>
  <c r="AF5" i="228"/>
  <c r="G87" i="228"/>
  <c r="F87" i="228"/>
  <c r="AD5" i="228"/>
  <c r="E87" i="228"/>
  <c r="D87" i="228"/>
  <c r="AB5" i="228"/>
  <c r="C87" i="228"/>
  <c r="O86" i="228"/>
  <c r="N86" i="228"/>
  <c r="M86" i="228"/>
  <c r="L86" i="228"/>
  <c r="J86" i="228"/>
  <c r="AF4" i="228"/>
  <c r="G86" i="228"/>
  <c r="F86" i="228"/>
  <c r="AD4" i="228"/>
  <c r="E86" i="228"/>
  <c r="D86" i="228"/>
  <c r="AB4" i="228"/>
  <c r="C86" i="228"/>
  <c r="N85" i="228"/>
  <c r="F85" i="228"/>
  <c r="J83" i="228"/>
  <c r="C83" i="228"/>
  <c r="A65" i="228"/>
  <c r="A50" i="228"/>
  <c r="AB34" i="228"/>
  <c r="AB33" i="228"/>
  <c r="AB32" i="228"/>
  <c r="AB31" i="228"/>
  <c r="A32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19" i="228"/>
  <c r="AB17" i="228"/>
  <c r="AB16" i="228"/>
  <c r="AB15" i="228"/>
  <c r="D16" i="228"/>
  <c r="D15" i="228"/>
  <c r="O14" i="228"/>
  <c r="D14" i="228"/>
  <c r="D13" i="228"/>
  <c r="O10" i="228"/>
  <c r="D10" i="228"/>
  <c r="O9" i="228"/>
  <c r="D9" i="228"/>
  <c r="O8" i="228"/>
  <c r="D8" i="228"/>
  <c r="A7" i="228"/>
  <c r="A4" i="228"/>
  <c r="AB2" i="228"/>
  <c r="A2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1" i="227"/>
  <c r="N91" i="227"/>
  <c r="K91" i="227"/>
  <c r="AF9" i="227"/>
  <c r="G91" i="227"/>
  <c r="F91" i="227"/>
  <c r="AD9" i="227"/>
  <c r="E91" i="227"/>
  <c r="D91" i="227"/>
  <c r="AB9" i="227"/>
  <c r="C91" i="227"/>
  <c r="O90" i="227"/>
  <c r="N90" i="227"/>
  <c r="M90" i="227"/>
  <c r="L90" i="227"/>
  <c r="K90" i="227"/>
  <c r="AF8" i="227"/>
  <c r="G90" i="227"/>
  <c r="F90" i="227"/>
  <c r="AD8" i="227"/>
  <c r="E90" i="227"/>
  <c r="D90" i="227"/>
  <c r="AB8" i="227"/>
  <c r="C90" i="227"/>
  <c r="O89" i="227"/>
  <c r="N89" i="227"/>
  <c r="M89" i="227"/>
  <c r="J89" i="227"/>
  <c r="AF7" i="227"/>
  <c r="G89" i="227"/>
  <c r="F89" i="227"/>
  <c r="AD7" i="227"/>
  <c r="E89" i="227"/>
  <c r="D89" i="227"/>
  <c r="AB7" i="227"/>
  <c r="C89" i="227"/>
  <c r="O88" i="227"/>
  <c r="N88" i="227"/>
  <c r="M88" i="227"/>
  <c r="L88" i="227"/>
  <c r="J88" i="227"/>
  <c r="AF6" i="227"/>
  <c r="G88" i="227"/>
  <c r="F88" i="227"/>
  <c r="AD6" i="227"/>
  <c r="E88" i="227"/>
  <c r="D88" i="227"/>
  <c r="AB6" i="227"/>
  <c r="C88" i="227"/>
  <c r="O87" i="227"/>
  <c r="N87" i="227"/>
  <c r="J87" i="227"/>
  <c r="AF5" i="227"/>
  <c r="G87" i="227"/>
  <c r="F87" i="227"/>
  <c r="AD5" i="227"/>
  <c r="E87" i="227"/>
  <c r="D87" i="227"/>
  <c r="AB5" i="227"/>
  <c r="C87" i="227"/>
  <c r="O86" i="227"/>
  <c r="N86" i="227"/>
  <c r="M86" i="227"/>
  <c r="L86" i="227"/>
  <c r="J86" i="227"/>
  <c r="AF4" i="227"/>
  <c r="G86" i="227"/>
  <c r="F86" i="227"/>
  <c r="AD4" i="227"/>
  <c r="E86" i="227"/>
  <c r="D86" i="227"/>
  <c r="AB4" i="227"/>
  <c r="C86" i="227"/>
  <c r="N85" i="227"/>
  <c r="F85" i="227"/>
  <c r="J83" i="227"/>
  <c r="C83" i="227"/>
  <c r="A65" i="227"/>
  <c r="AB34" i="227"/>
  <c r="AB33" i="227"/>
  <c r="AB32" i="227"/>
  <c r="AB31" i="227"/>
  <c r="A32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5" i="227"/>
  <c r="O14" i="227"/>
  <c r="D14" i="227"/>
  <c r="D13" i="227"/>
  <c r="O10" i="227"/>
  <c r="D10" i="227"/>
  <c r="O9" i="227"/>
  <c r="D9" i="227"/>
  <c r="O8" i="227"/>
  <c r="D8" i="227"/>
  <c r="A7" i="227"/>
  <c r="A4" i="227"/>
  <c r="AB2" i="227"/>
  <c r="A2" i="227"/>
  <c r="AD128" i="226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AB110" i="226"/>
  <c r="AD109" i="226"/>
  <c r="AB109" i="226"/>
  <c r="AD108" i="226"/>
  <c r="AB108" i="226"/>
  <c r="AD105" i="226"/>
  <c r="AB105" i="226"/>
  <c r="AD104" i="226"/>
  <c r="AB104" i="226"/>
  <c r="O91" i="226"/>
  <c r="N91" i="226"/>
  <c r="L91" i="226"/>
  <c r="K91" i="226"/>
  <c r="AF9" i="226"/>
  <c r="G91" i="226"/>
  <c r="F91" i="226"/>
  <c r="AD9" i="226"/>
  <c r="E91" i="226"/>
  <c r="D91" i="226"/>
  <c r="AB9" i="226"/>
  <c r="C91" i="226"/>
  <c r="O90" i="226"/>
  <c r="N90" i="226"/>
  <c r="M90" i="226"/>
  <c r="L90" i="226"/>
  <c r="K90" i="226"/>
  <c r="AF8" i="226"/>
  <c r="G90" i="226"/>
  <c r="F90" i="226"/>
  <c r="AD8" i="226"/>
  <c r="E90" i="226"/>
  <c r="D90" i="226"/>
  <c r="AB8" i="226"/>
  <c r="C90" i="226"/>
  <c r="O89" i="226"/>
  <c r="N89" i="226"/>
  <c r="M89" i="226"/>
  <c r="J89" i="226"/>
  <c r="AF7" i="226"/>
  <c r="G89" i="226"/>
  <c r="F89" i="226"/>
  <c r="AD7" i="226"/>
  <c r="E89" i="226"/>
  <c r="D89" i="226"/>
  <c r="AB7" i="226"/>
  <c r="C89" i="226"/>
  <c r="O88" i="226"/>
  <c r="N88" i="226"/>
  <c r="M88" i="226"/>
  <c r="L88" i="226"/>
  <c r="J88" i="226"/>
  <c r="AF6" i="226"/>
  <c r="G88" i="226"/>
  <c r="F88" i="226"/>
  <c r="AD6" i="226"/>
  <c r="E88" i="226"/>
  <c r="D88" i="226"/>
  <c r="AB6" i="226"/>
  <c r="C88" i="226"/>
  <c r="O87" i="226"/>
  <c r="N87" i="226"/>
  <c r="L87" i="226"/>
  <c r="J87" i="226"/>
  <c r="AF5" i="226"/>
  <c r="G87" i="226"/>
  <c r="F87" i="226"/>
  <c r="AD5" i="226"/>
  <c r="E87" i="226"/>
  <c r="D87" i="226"/>
  <c r="AB5" i="226"/>
  <c r="C87" i="226"/>
  <c r="O86" i="226"/>
  <c r="N86" i="226"/>
  <c r="M86" i="226"/>
  <c r="L86" i="226"/>
  <c r="J86" i="226"/>
  <c r="AF4" i="226"/>
  <c r="G86" i="226"/>
  <c r="F86" i="226"/>
  <c r="AD4" i="226"/>
  <c r="E86" i="226"/>
  <c r="D86" i="226"/>
  <c r="AB4" i="226"/>
  <c r="C86" i="226"/>
  <c r="N85" i="226"/>
  <c r="F85" i="226"/>
  <c r="J83" i="226"/>
  <c r="C83" i="226"/>
  <c r="A65" i="226"/>
  <c r="AB34" i="226"/>
  <c r="AB33" i="226"/>
  <c r="AB32" i="226"/>
  <c r="AB31" i="226"/>
  <c r="A32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6" i="226"/>
  <c r="D15" i="226"/>
  <c r="O14" i="226"/>
  <c r="D14" i="226"/>
  <c r="D13" i="226"/>
  <c r="O10" i="226"/>
  <c r="D10" i="226"/>
  <c r="O9" i="226"/>
  <c r="D9" i="226"/>
  <c r="O8" i="226"/>
  <c r="D8" i="226"/>
  <c r="A7" i="226"/>
  <c r="A4" i="226"/>
  <c r="AB2" i="226"/>
  <c r="A2" i="226"/>
  <c r="AD128" i="225"/>
  <c r="AB128" i="225"/>
  <c r="AD127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D15" i="225"/>
  <c r="AB110" i="225"/>
  <c r="AD109" i="225"/>
  <c r="D14" i="225"/>
  <c r="AB109" i="225"/>
  <c r="AD108" i="225"/>
  <c r="D13" i="225"/>
  <c r="AB108" i="225"/>
  <c r="AD105" i="225"/>
  <c r="AB105" i="225"/>
  <c r="AD104" i="225"/>
  <c r="AB104" i="225"/>
  <c r="O91" i="225"/>
  <c r="N91" i="225"/>
  <c r="K91" i="225"/>
  <c r="AF9" i="225"/>
  <c r="G91" i="225"/>
  <c r="F91" i="225"/>
  <c r="AD9" i="225"/>
  <c r="E91" i="225"/>
  <c r="D91" i="225"/>
  <c r="AB9" i="225"/>
  <c r="C91" i="225"/>
  <c r="O90" i="225"/>
  <c r="N90" i="225"/>
  <c r="M90" i="225"/>
  <c r="L90" i="225"/>
  <c r="K90" i="225"/>
  <c r="AF8" i="225"/>
  <c r="G90" i="225"/>
  <c r="F90" i="225"/>
  <c r="AD8" i="225"/>
  <c r="E90" i="225"/>
  <c r="D90" i="225"/>
  <c r="AB8" i="225"/>
  <c r="C90" i="225"/>
  <c r="O89" i="225"/>
  <c r="N89" i="225"/>
  <c r="M89" i="225"/>
  <c r="J89" i="225"/>
  <c r="AF7" i="225"/>
  <c r="G89" i="225"/>
  <c r="F89" i="225"/>
  <c r="AD7" i="225"/>
  <c r="E89" i="225"/>
  <c r="D89" i="225"/>
  <c r="AB7" i="225"/>
  <c r="C89" i="225"/>
  <c r="O88" i="225"/>
  <c r="N88" i="225"/>
  <c r="M88" i="225"/>
  <c r="L88" i="225"/>
  <c r="J88" i="225"/>
  <c r="AF6" i="225"/>
  <c r="G88" i="225"/>
  <c r="F88" i="225"/>
  <c r="AD6" i="225"/>
  <c r="E88" i="225"/>
  <c r="D88" i="225"/>
  <c r="AB6" i="225"/>
  <c r="C88" i="225"/>
  <c r="O87" i="225"/>
  <c r="N87" i="225"/>
  <c r="J87" i="225"/>
  <c r="AF5" i="225"/>
  <c r="G87" i="225"/>
  <c r="F87" i="225"/>
  <c r="AD5" i="225"/>
  <c r="E87" i="225"/>
  <c r="D87" i="225"/>
  <c r="AB5" i="225"/>
  <c r="C87" i="225"/>
  <c r="O86" i="225"/>
  <c r="N86" i="225"/>
  <c r="M86" i="225"/>
  <c r="L86" i="225"/>
  <c r="J86" i="225"/>
  <c r="AF4" i="225"/>
  <c r="G86" i="225"/>
  <c r="F86" i="225"/>
  <c r="AD4" i="225"/>
  <c r="E86" i="225"/>
  <c r="D86" i="225"/>
  <c r="AB4" i="225"/>
  <c r="C86" i="225"/>
  <c r="N85" i="225"/>
  <c r="F85" i="225"/>
  <c r="J83" i="225"/>
  <c r="C83" i="225"/>
  <c r="A65" i="225"/>
  <c r="A50" i="225"/>
  <c r="AB34" i="225"/>
  <c r="AB33" i="225"/>
  <c r="AB32" i="225"/>
  <c r="AB31" i="225"/>
  <c r="A32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D16" i="225"/>
  <c r="O14" i="225"/>
  <c r="O10" i="225"/>
  <c r="D10" i="225"/>
  <c r="O9" i="225"/>
  <c r="D9" i="225"/>
  <c r="O8" i="225"/>
  <c r="D8" i="225"/>
  <c r="A7" i="225"/>
  <c r="A4" i="225"/>
  <c r="AB2" i="225"/>
  <c r="A2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1" i="224"/>
  <c r="N91" i="224"/>
  <c r="L91" i="224"/>
  <c r="K91" i="224"/>
  <c r="AF9" i="224"/>
  <c r="G91" i="224"/>
  <c r="F91" i="224"/>
  <c r="AD9" i="224"/>
  <c r="E91" i="224"/>
  <c r="D91" i="224"/>
  <c r="AB9" i="224"/>
  <c r="C91" i="224"/>
  <c r="O90" i="224"/>
  <c r="N90" i="224"/>
  <c r="M90" i="224"/>
  <c r="L90" i="224"/>
  <c r="K90" i="224"/>
  <c r="AF8" i="224"/>
  <c r="G90" i="224"/>
  <c r="F90" i="224"/>
  <c r="AD8" i="224"/>
  <c r="E90" i="224"/>
  <c r="D90" i="224"/>
  <c r="AB8" i="224"/>
  <c r="C90" i="224"/>
  <c r="O89" i="224"/>
  <c r="N89" i="224"/>
  <c r="M89" i="224"/>
  <c r="J89" i="224"/>
  <c r="AF7" i="224"/>
  <c r="G89" i="224"/>
  <c r="F89" i="224"/>
  <c r="AD7" i="224"/>
  <c r="E89" i="224"/>
  <c r="D89" i="224"/>
  <c r="AB7" i="224"/>
  <c r="C89" i="224"/>
  <c r="O88" i="224"/>
  <c r="N88" i="224"/>
  <c r="M88" i="224"/>
  <c r="L88" i="224"/>
  <c r="J88" i="224"/>
  <c r="AF6" i="224"/>
  <c r="G88" i="224"/>
  <c r="F88" i="224"/>
  <c r="AD6" i="224"/>
  <c r="E88" i="224"/>
  <c r="D88" i="224"/>
  <c r="AB6" i="224"/>
  <c r="C88" i="224"/>
  <c r="O87" i="224"/>
  <c r="N87" i="224"/>
  <c r="L87" i="224"/>
  <c r="J87" i="224"/>
  <c r="AF5" i="224"/>
  <c r="G87" i="224"/>
  <c r="F87" i="224"/>
  <c r="AD5" i="224"/>
  <c r="E87" i="224"/>
  <c r="D87" i="224"/>
  <c r="AB5" i="224"/>
  <c r="C87" i="224"/>
  <c r="O86" i="224"/>
  <c r="N86" i="224"/>
  <c r="M86" i="224"/>
  <c r="L86" i="224"/>
  <c r="J86" i="224"/>
  <c r="AF4" i="224"/>
  <c r="G86" i="224"/>
  <c r="F86" i="224"/>
  <c r="AD4" i="224"/>
  <c r="E86" i="224"/>
  <c r="D86" i="224"/>
  <c r="AB4" i="224"/>
  <c r="C86" i="224"/>
  <c r="N85" i="224"/>
  <c r="F85" i="224"/>
  <c r="J83" i="224"/>
  <c r="C83" i="224"/>
  <c r="A65" i="224"/>
  <c r="AB34" i="224"/>
  <c r="AB33" i="224"/>
  <c r="AB32" i="224"/>
  <c r="AB31" i="224"/>
  <c r="A32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6" i="224"/>
  <c r="D15" i="224"/>
  <c r="O14" i="224"/>
  <c r="D14" i="224"/>
  <c r="D13" i="224"/>
  <c r="O10" i="224"/>
  <c r="D10" i="224"/>
  <c r="O9" i="224"/>
  <c r="D9" i="224"/>
  <c r="O8" i="224"/>
  <c r="D8" i="224"/>
  <c r="A7" i="224"/>
  <c r="A4" i="224"/>
  <c r="AB2" i="224"/>
  <c r="A2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1" i="223"/>
  <c r="N91" i="223"/>
  <c r="K91" i="223"/>
  <c r="AF9" i="223"/>
  <c r="G91" i="223"/>
  <c r="F91" i="223"/>
  <c r="AD9" i="223"/>
  <c r="E91" i="223"/>
  <c r="D91" i="223"/>
  <c r="AB9" i="223"/>
  <c r="C91" i="223"/>
  <c r="O90" i="223"/>
  <c r="N90" i="223"/>
  <c r="M90" i="223"/>
  <c r="L90" i="223"/>
  <c r="K90" i="223"/>
  <c r="AF8" i="223"/>
  <c r="G90" i="223"/>
  <c r="F90" i="223"/>
  <c r="AD8" i="223"/>
  <c r="E90" i="223"/>
  <c r="D90" i="223"/>
  <c r="AB8" i="223"/>
  <c r="C90" i="223"/>
  <c r="O89" i="223"/>
  <c r="N89" i="223"/>
  <c r="M89" i="223"/>
  <c r="J89" i="223"/>
  <c r="AF7" i="223"/>
  <c r="G89" i="223"/>
  <c r="F89" i="223"/>
  <c r="AD7" i="223"/>
  <c r="E89" i="223"/>
  <c r="D89" i="223"/>
  <c r="AB7" i="223"/>
  <c r="C89" i="223"/>
  <c r="O88" i="223"/>
  <c r="N88" i="223"/>
  <c r="M88" i="223"/>
  <c r="L88" i="223"/>
  <c r="J88" i="223"/>
  <c r="AF6" i="223"/>
  <c r="G88" i="223"/>
  <c r="F88" i="223"/>
  <c r="AD6" i="223"/>
  <c r="E88" i="223"/>
  <c r="D88" i="223"/>
  <c r="AB6" i="223"/>
  <c r="C88" i="223"/>
  <c r="O87" i="223"/>
  <c r="N87" i="223"/>
  <c r="J87" i="223"/>
  <c r="AF5" i="223"/>
  <c r="G87" i="223"/>
  <c r="F87" i="223"/>
  <c r="AD5" i="223"/>
  <c r="E87" i="223"/>
  <c r="D87" i="223"/>
  <c r="AB5" i="223"/>
  <c r="C87" i="223"/>
  <c r="O86" i="223"/>
  <c r="N86" i="223"/>
  <c r="M86" i="223"/>
  <c r="L86" i="223"/>
  <c r="J86" i="223"/>
  <c r="AF4" i="223"/>
  <c r="G86" i="223"/>
  <c r="F86" i="223"/>
  <c r="AD4" i="223"/>
  <c r="E86" i="223"/>
  <c r="D86" i="223"/>
  <c r="AB4" i="223"/>
  <c r="C86" i="223"/>
  <c r="N85" i="223"/>
  <c r="F85" i="223"/>
  <c r="J83" i="223"/>
  <c r="C83" i="223"/>
  <c r="A65" i="223"/>
  <c r="AB34" i="223"/>
  <c r="AB33" i="223"/>
  <c r="AB32" i="223"/>
  <c r="AB31" i="223"/>
  <c r="A32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D15" i="223"/>
  <c r="O14" i="223"/>
  <c r="D14" i="223"/>
  <c r="D13" i="223"/>
  <c r="O10" i="223"/>
  <c r="D10" i="223"/>
  <c r="O9" i="223"/>
  <c r="D9" i="223"/>
  <c r="O8" i="223"/>
  <c r="D8" i="223"/>
  <c r="A7" i="223"/>
  <c r="A4" i="223"/>
  <c r="AB2" i="223"/>
  <c r="A2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1" i="222"/>
  <c r="N91" i="222"/>
  <c r="L91" i="222"/>
  <c r="K91" i="222"/>
  <c r="AF9" i="222"/>
  <c r="G91" i="222"/>
  <c r="F91" i="222"/>
  <c r="AD9" i="222"/>
  <c r="E91" i="222"/>
  <c r="D91" i="222"/>
  <c r="AB9" i="222"/>
  <c r="C91" i="222"/>
  <c r="O90" i="222"/>
  <c r="N90" i="222"/>
  <c r="M90" i="222"/>
  <c r="L90" i="222"/>
  <c r="K90" i="222"/>
  <c r="AF8" i="222"/>
  <c r="G90" i="222"/>
  <c r="F90" i="222"/>
  <c r="AD8" i="222"/>
  <c r="E90" i="222"/>
  <c r="D90" i="222"/>
  <c r="AB8" i="222"/>
  <c r="C90" i="222"/>
  <c r="O89" i="222"/>
  <c r="N89" i="222"/>
  <c r="M89" i="222"/>
  <c r="J89" i="222"/>
  <c r="AF7" i="222"/>
  <c r="G89" i="222"/>
  <c r="F89" i="222"/>
  <c r="AD7" i="222"/>
  <c r="E89" i="222"/>
  <c r="D89" i="222"/>
  <c r="AB7" i="222"/>
  <c r="C89" i="222"/>
  <c r="O88" i="222"/>
  <c r="N88" i="222"/>
  <c r="M88" i="222"/>
  <c r="L88" i="222"/>
  <c r="J88" i="222"/>
  <c r="AF6" i="222"/>
  <c r="G88" i="222"/>
  <c r="F88" i="222"/>
  <c r="AD6" i="222"/>
  <c r="E88" i="222"/>
  <c r="D88" i="222"/>
  <c r="AB6" i="222"/>
  <c r="C88" i="222"/>
  <c r="O87" i="222"/>
  <c r="N87" i="222"/>
  <c r="L87" i="222"/>
  <c r="J87" i="222"/>
  <c r="AF5" i="222"/>
  <c r="G87" i="222"/>
  <c r="F87" i="222"/>
  <c r="AD5" i="222"/>
  <c r="E87" i="222"/>
  <c r="D87" i="222"/>
  <c r="AB5" i="222"/>
  <c r="C87" i="222"/>
  <c r="O86" i="222"/>
  <c r="N86" i="222"/>
  <c r="M86" i="222"/>
  <c r="L86" i="222"/>
  <c r="J86" i="222"/>
  <c r="AF4" i="222"/>
  <c r="G86" i="222"/>
  <c r="F86" i="222"/>
  <c r="AD4" i="222"/>
  <c r="E86" i="222"/>
  <c r="D86" i="222"/>
  <c r="AB4" i="222"/>
  <c r="C86" i="222"/>
  <c r="N85" i="222"/>
  <c r="F85" i="222"/>
  <c r="J83" i="222"/>
  <c r="C83" i="222"/>
  <c r="A65" i="222"/>
  <c r="AB34" i="222"/>
  <c r="AB33" i="222"/>
  <c r="AB32" i="222"/>
  <c r="AB31" i="222"/>
  <c r="A32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D16" i="222"/>
  <c r="D15" i="222"/>
  <c r="O14" i="222"/>
  <c r="D14" i="222"/>
  <c r="D13" i="222"/>
  <c r="O10" i="222"/>
  <c r="D10" i="222"/>
  <c r="O9" i="222"/>
  <c r="D9" i="222"/>
  <c r="O8" i="222"/>
  <c r="D8" i="222"/>
  <c r="A7" i="222"/>
  <c r="A4" i="222"/>
  <c r="AB2" i="222"/>
  <c r="A2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1" i="221"/>
  <c r="N91" i="221"/>
  <c r="K91" i="221"/>
  <c r="AF9" i="221"/>
  <c r="G91" i="221"/>
  <c r="F91" i="221"/>
  <c r="AD9" i="221"/>
  <c r="E91" i="221"/>
  <c r="D91" i="221"/>
  <c r="AB9" i="221"/>
  <c r="C91" i="221"/>
  <c r="O90" i="221"/>
  <c r="N90" i="221"/>
  <c r="M90" i="221"/>
  <c r="L90" i="221"/>
  <c r="K90" i="221"/>
  <c r="AF8" i="221"/>
  <c r="G90" i="221"/>
  <c r="F90" i="221"/>
  <c r="AD8" i="221"/>
  <c r="E90" i="221"/>
  <c r="D90" i="221"/>
  <c r="AB8" i="221"/>
  <c r="C90" i="221"/>
  <c r="O89" i="221"/>
  <c r="N89" i="221"/>
  <c r="M89" i="221"/>
  <c r="J89" i="221"/>
  <c r="AF7" i="221"/>
  <c r="G89" i="221"/>
  <c r="F89" i="221"/>
  <c r="AD7" i="221"/>
  <c r="E89" i="221"/>
  <c r="D89" i="221"/>
  <c r="AB7" i="221"/>
  <c r="C89" i="221"/>
  <c r="O88" i="221"/>
  <c r="N88" i="221"/>
  <c r="M88" i="221"/>
  <c r="L88" i="221"/>
  <c r="J88" i="221"/>
  <c r="AF6" i="221"/>
  <c r="G88" i="221"/>
  <c r="F88" i="221"/>
  <c r="AD6" i="221"/>
  <c r="E88" i="221"/>
  <c r="D88" i="221"/>
  <c r="AB6" i="221"/>
  <c r="C88" i="221"/>
  <c r="O87" i="221"/>
  <c r="N87" i="221"/>
  <c r="J87" i="221"/>
  <c r="AF5" i="221"/>
  <c r="G87" i="221"/>
  <c r="F87" i="221"/>
  <c r="AD5" i="221"/>
  <c r="E87" i="221"/>
  <c r="D87" i="221"/>
  <c r="AB5" i="221"/>
  <c r="C87" i="221"/>
  <c r="O86" i="221"/>
  <c r="N86" i="221"/>
  <c r="M86" i="221"/>
  <c r="L86" i="221"/>
  <c r="J86" i="221"/>
  <c r="AF4" i="221"/>
  <c r="G86" i="221"/>
  <c r="F86" i="221"/>
  <c r="AD4" i="221"/>
  <c r="E86" i="221"/>
  <c r="D86" i="221"/>
  <c r="AB4" i="221"/>
  <c r="C86" i="221"/>
  <c r="N85" i="221"/>
  <c r="F85" i="221"/>
  <c r="J83" i="221"/>
  <c r="C83" i="221"/>
  <c r="A65" i="221"/>
  <c r="AB34" i="221"/>
  <c r="AB33" i="221"/>
  <c r="AB32" i="221"/>
  <c r="AB31" i="221"/>
  <c r="A32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5" i="221"/>
  <c r="O14" i="221"/>
  <c r="D14" i="221"/>
  <c r="D13" i="221"/>
  <c r="O10" i="221"/>
  <c r="D10" i="221"/>
  <c r="O9" i="221"/>
  <c r="D9" i="221"/>
  <c r="O8" i="221"/>
  <c r="D8" i="221"/>
  <c r="A7" i="221"/>
  <c r="A4" i="221"/>
  <c r="AB2" i="221"/>
  <c r="A2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1" i="220"/>
  <c r="N91" i="220"/>
  <c r="L91" i="220"/>
  <c r="K91" i="220"/>
  <c r="AF9" i="220"/>
  <c r="G91" i="220"/>
  <c r="F91" i="220"/>
  <c r="AD9" i="220"/>
  <c r="E91" i="220"/>
  <c r="D91" i="220"/>
  <c r="AB9" i="220"/>
  <c r="C91" i="220"/>
  <c r="O90" i="220"/>
  <c r="N90" i="220"/>
  <c r="M90" i="220"/>
  <c r="L90" i="220"/>
  <c r="K90" i="220"/>
  <c r="AF8" i="220"/>
  <c r="G90" i="220"/>
  <c r="F90" i="220"/>
  <c r="AD8" i="220"/>
  <c r="E90" i="220"/>
  <c r="D90" i="220"/>
  <c r="AB8" i="220"/>
  <c r="C90" i="220"/>
  <c r="O89" i="220"/>
  <c r="N89" i="220"/>
  <c r="M89" i="220"/>
  <c r="J89" i="220"/>
  <c r="AF7" i="220"/>
  <c r="G89" i="220"/>
  <c r="F89" i="220"/>
  <c r="AD7" i="220"/>
  <c r="E89" i="220"/>
  <c r="D89" i="220"/>
  <c r="AB7" i="220"/>
  <c r="C89" i="220"/>
  <c r="O88" i="220"/>
  <c r="N88" i="220"/>
  <c r="M88" i="220"/>
  <c r="L88" i="220"/>
  <c r="J88" i="220"/>
  <c r="AF6" i="220"/>
  <c r="G88" i="220"/>
  <c r="F88" i="220"/>
  <c r="AD6" i="220"/>
  <c r="E88" i="220"/>
  <c r="D88" i="220"/>
  <c r="AB6" i="220"/>
  <c r="C88" i="220"/>
  <c r="O87" i="220"/>
  <c r="N87" i="220"/>
  <c r="L87" i="220"/>
  <c r="J87" i="220"/>
  <c r="AF5" i="220"/>
  <c r="G87" i="220"/>
  <c r="F87" i="220"/>
  <c r="AD5" i="220"/>
  <c r="E87" i="220"/>
  <c r="D87" i="220"/>
  <c r="AB5" i="220"/>
  <c r="C87" i="220"/>
  <c r="O86" i="220"/>
  <c r="N86" i="220"/>
  <c r="M86" i="220"/>
  <c r="L86" i="220"/>
  <c r="J86" i="220"/>
  <c r="AF4" i="220"/>
  <c r="G86" i="220"/>
  <c r="F86" i="220"/>
  <c r="AD4" i="220"/>
  <c r="E86" i="220"/>
  <c r="D86" i="220"/>
  <c r="AB4" i="220"/>
  <c r="C86" i="220"/>
  <c r="N85" i="220"/>
  <c r="F85" i="220"/>
  <c r="J83" i="220"/>
  <c r="C83" i="220"/>
  <c r="A65" i="220"/>
  <c r="AB34" i="220"/>
  <c r="AB33" i="220"/>
  <c r="AB32" i="220"/>
  <c r="AB31" i="220"/>
  <c r="A32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D16" i="220"/>
  <c r="D15" i="220"/>
  <c r="O14" i="220"/>
  <c r="D14" i="220"/>
  <c r="D13" i="220"/>
  <c r="O10" i="220"/>
  <c r="D10" i="220"/>
  <c r="O9" i="220"/>
  <c r="D9" i="220"/>
  <c r="O8" i="220"/>
  <c r="D8" i="220"/>
  <c r="A7" i="220"/>
  <c r="A4" i="220"/>
  <c r="AB2" i="220"/>
  <c r="A2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1" i="219"/>
  <c r="N91" i="219"/>
  <c r="K91" i="219"/>
  <c r="AF9" i="219"/>
  <c r="G91" i="219"/>
  <c r="F91" i="219"/>
  <c r="AD9" i="219"/>
  <c r="E91" i="219"/>
  <c r="D91" i="219"/>
  <c r="AB9" i="219"/>
  <c r="C91" i="219"/>
  <c r="O90" i="219"/>
  <c r="N90" i="219"/>
  <c r="M90" i="219"/>
  <c r="L90" i="219"/>
  <c r="K90" i="219"/>
  <c r="AF8" i="219"/>
  <c r="G90" i="219"/>
  <c r="F90" i="219"/>
  <c r="AD8" i="219"/>
  <c r="E90" i="219"/>
  <c r="D90" i="219"/>
  <c r="AB8" i="219"/>
  <c r="C90" i="219"/>
  <c r="O89" i="219"/>
  <c r="N89" i="219"/>
  <c r="M89" i="219"/>
  <c r="J89" i="219"/>
  <c r="AF7" i="219"/>
  <c r="G89" i="219"/>
  <c r="F89" i="219"/>
  <c r="AD7" i="219"/>
  <c r="E89" i="219"/>
  <c r="D89" i="219"/>
  <c r="AB7" i="219"/>
  <c r="C89" i="219"/>
  <c r="O88" i="219"/>
  <c r="N88" i="219"/>
  <c r="M88" i="219"/>
  <c r="L88" i="219"/>
  <c r="J88" i="219"/>
  <c r="AF6" i="219"/>
  <c r="G88" i="219"/>
  <c r="F88" i="219"/>
  <c r="AD6" i="219"/>
  <c r="E88" i="219"/>
  <c r="D88" i="219"/>
  <c r="AB6" i="219"/>
  <c r="C88" i="219"/>
  <c r="O87" i="219"/>
  <c r="N87" i="219"/>
  <c r="J87" i="219"/>
  <c r="AF5" i="219"/>
  <c r="G87" i="219"/>
  <c r="F87" i="219"/>
  <c r="AD5" i="219"/>
  <c r="E87" i="219"/>
  <c r="D87" i="219"/>
  <c r="AB5" i="219"/>
  <c r="C87" i="219"/>
  <c r="O86" i="219"/>
  <c r="N86" i="219"/>
  <c r="M86" i="219"/>
  <c r="L86" i="219"/>
  <c r="J86" i="219"/>
  <c r="AF4" i="219"/>
  <c r="G86" i="219"/>
  <c r="F86" i="219"/>
  <c r="AD4" i="219"/>
  <c r="E86" i="219"/>
  <c r="D86" i="219"/>
  <c r="AB4" i="219"/>
  <c r="C86" i="219"/>
  <c r="N85" i="219"/>
  <c r="F85" i="219"/>
  <c r="J83" i="219"/>
  <c r="C83" i="219"/>
  <c r="A65" i="219"/>
  <c r="AB34" i="219"/>
  <c r="AB33" i="219"/>
  <c r="AB32" i="219"/>
  <c r="AB31" i="219"/>
  <c r="A32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16" i="219"/>
  <c r="D15" i="219"/>
  <c r="O14" i="219"/>
  <c r="D14" i="219"/>
  <c r="D13" i="219"/>
  <c r="O10" i="219"/>
  <c r="D10" i="219"/>
  <c r="O9" i="219"/>
  <c r="D9" i="219"/>
  <c r="O8" i="219"/>
  <c r="D8" i="219"/>
  <c r="A7" i="219"/>
  <c r="A4" i="219"/>
  <c r="AB2" i="219"/>
  <c r="A2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1" i="218"/>
  <c r="N91" i="218"/>
  <c r="L91" i="218"/>
  <c r="K91" i="218"/>
  <c r="AF9" i="218"/>
  <c r="G91" i="218"/>
  <c r="F91" i="218"/>
  <c r="AD9" i="218"/>
  <c r="E91" i="218"/>
  <c r="D91" i="218"/>
  <c r="AB9" i="218"/>
  <c r="C91" i="218"/>
  <c r="O90" i="218"/>
  <c r="N90" i="218"/>
  <c r="M90" i="218"/>
  <c r="L90" i="218"/>
  <c r="K90" i="218"/>
  <c r="AF8" i="218"/>
  <c r="G90" i="218"/>
  <c r="F90" i="218"/>
  <c r="AD8" i="218"/>
  <c r="E90" i="218"/>
  <c r="D90" i="218"/>
  <c r="AB8" i="218"/>
  <c r="C90" i="218"/>
  <c r="O89" i="218"/>
  <c r="N89" i="218"/>
  <c r="M89" i="218"/>
  <c r="J89" i="218"/>
  <c r="AF7" i="218"/>
  <c r="G89" i="218"/>
  <c r="F89" i="218"/>
  <c r="AD7" i="218"/>
  <c r="E89" i="218"/>
  <c r="D89" i="218"/>
  <c r="AB7" i="218"/>
  <c r="C89" i="218"/>
  <c r="O88" i="218"/>
  <c r="N88" i="218"/>
  <c r="M88" i="218"/>
  <c r="L88" i="218"/>
  <c r="J88" i="218"/>
  <c r="AF6" i="218"/>
  <c r="G88" i="218"/>
  <c r="F88" i="218"/>
  <c r="AD6" i="218"/>
  <c r="E88" i="218"/>
  <c r="D88" i="218"/>
  <c r="AB6" i="218"/>
  <c r="C88" i="218"/>
  <c r="O87" i="218"/>
  <c r="N87" i="218"/>
  <c r="L87" i="218"/>
  <c r="J87" i="218"/>
  <c r="AF5" i="218"/>
  <c r="G87" i="218"/>
  <c r="F87" i="218"/>
  <c r="AD5" i="218"/>
  <c r="E87" i="218"/>
  <c r="D87" i="218"/>
  <c r="AB5" i="218"/>
  <c r="C87" i="218"/>
  <c r="O86" i="218"/>
  <c r="N86" i="218"/>
  <c r="M86" i="218"/>
  <c r="L86" i="218"/>
  <c r="J86" i="218"/>
  <c r="AF4" i="218"/>
  <c r="G86" i="218"/>
  <c r="F86" i="218"/>
  <c r="AD4" i="218"/>
  <c r="E86" i="218"/>
  <c r="D86" i="218"/>
  <c r="AB4" i="218"/>
  <c r="C86" i="218"/>
  <c r="N85" i="218"/>
  <c r="F85" i="218"/>
  <c r="J83" i="218"/>
  <c r="C83" i="218"/>
  <c r="A65" i="218"/>
  <c r="AB34" i="218"/>
  <c r="AB33" i="218"/>
  <c r="AB32" i="218"/>
  <c r="AB31" i="218"/>
  <c r="A32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6" i="218"/>
  <c r="D15" i="218"/>
  <c r="O14" i="218"/>
  <c r="D14" i="218"/>
  <c r="D13" i="218"/>
  <c r="O10" i="218"/>
  <c r="D10" i="218"/>
  <c r="O9" i="218"/>
  <c r="D9" i="218"/>
  <c r="O8" i="218"/>
  <c r="D8" i="218"/>
  <c r="A7" i="218"/>
  <c r="A4" i="218"/>
  <c r="AB2" i="218"/>
  <c r="A2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1" i="217"/>
  <c r="N91" i="217"/>
  <c r="K91" i="217"/>
  <c r="AF9" i="217"/>
  <c r="G91" i="217"/>
  <c r="F91" i="217"/>
  <c r="AD9" i="217"/>
  <c r="E91" i="217"/>
  <c r="D91" i="217"/>
  <c r="AB9" i="217"/>
  <c r="C91" i="217"/>
  <c r="O90" i="217"/>
  <c r="N90" i="217"/>
  <c r="M90" i="217"/>
  <c r="L90" i="217"/>
  <c r="K90" i="217"/>
  <c r="AF8" i="217"/>
  <c r="G90" i="217"/>
  <c r="F90" i="217"/>
  <c r="AD8" i="217"/>
  <c r="E90" i="217"/>
  <c r="D90" i="217"/>
  <c r="AB8" i="217"/>
  <c r="C90" i="217"/>
  <c r="O89" i="217"/>
  <c r="N89" i="217"/>
  <c r="M89" i="217"/>
  <c r="J89" i="217"/>
  <c r="AF7" i="217"/>
  <c r="G89" i="217"/>
  <c r="F89" i="217"/>
  <c r="AD7" i="217"/>
  <c r="E89" i="217"/>
  <c r="D89" i="217"/>
  <c r="AB7" i="217"/>
  <c r="C89" i="217"/>
  <c r="O88" i="217"/>
  <c r="N88" i="217"/>
  <c r="M88" i="217"/>
  <c r="L88" i="217"/>
  <c r="J88" i="217"/>
  <c r="AF6" i="217"/>
  <c r="G88" i="217"/>
  <c r="F88" i="217"/>
  <c r="AD6" i="217"/>
  <c r="E88" i="217"/>
  <c r="D88" i="217"/>
  <c r="AB6" i="217"/>
  <c r="C88" i="217"/>
  <c r="O87" i="217"/>
  <c r="N87" i="217"/>
  <c r="J87" i="217"/>
  <c r="AF5" i="217"/>
  <c r="G87" i="217"/>
  <c r="F87" i="217"/>
  <c r="AD5" i="217"/>
  <c r="E87" i="217"/>
  <c r="D87" i="217"/>
  <c r="AB5" i="217"/>
  <c r="C87" i="217"/>
  <c r="O86" i="217"/>
  <c r="N86" i="217"/>
  <c r="M86" i="217"/>
  <c r="L86" i="217"/>
  <c r="J86" i="217"/>
  <c r="AF4" i="217"/>
  <c r="G86" i="217"/>
  <c r="F86" i="217"/>
  <c r="AD4" i="217"/>
  <c r="E86" i="217"/>
  <c r="D86" i="217"/>
  <c r="AB4" i="217"/>
  <c r="C86" i="217"/>
  <c r="N85" i="217"/>
  <c r="F85" i="217"/>
  <c r="J83" i="217"/>
  <c r="C83" i="217"/>
  <c r="A65" i="217"/>
  <c r="AB34" i="217"/>
  <c r="AB33" i="217"/>
  <c r="AB32" i="217"/>
  <c r="AB31" i="217"/>
  <c r="A32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6" i="217"/>
  <c r="D15" i="217"/>
  <c r="O14" i="217"/>
  <c r="D14" i="217"/>
  <c r="D13" i="217"/>
  <c r="O10" i="217"/>
  <c r="D10" i="217"/>
  <c r="O9" i="217"/>
  <c r="D9" i="217"/>
  <c r="O8" i="217"/>
  <c r="D8" i="217"/>
  <c r="A7" i="217"/>
  <c r="A4" i="217"/>
  <c r="AB2" i="217"/>
  <c r="A2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1" i="216"/>
  <c r="N91" i="216"/>
  <c r="L91" i="216"/>
  <c r="K91" i="216"/>
  <c r="AF9" i="216"/>
  <c r="G91" i="216"/>
  <c r="F91" i="216"/>
  <c r="AD9" i="216"/>
  <c r="E91" i="216"/>
  <c r="D91" i="216"/>
  <c r="AB9" i="216"/>
  <c r="C91" i="216"/>
  <c r="O90" i="216"/>
  <c r="N90" i="216"/>
  <c r="M90" i="216"/>
  <c r="L90" i="216"/>
  <c r="K90" i="216"/>
  <c r="AF8" i="216"/>
  <c r="G90" i="216"/>
  <c r="F90" i="216"/>
  <c r="AD8" i="216"/>
  <c r="E90" i="216"/>
  <c r="D90" i="216"/>
  <c r="AB8" i="216"/>
  <c r="C90" i="216"/>
  <c r="O89" i="216"/>
  <c r="N89" i="216"/>
  <c r="M89" i="216"/>
  <c r="J89" i="216"/>
  <c r="AF7" i="216"/>
  <c r="G89" i="216"/>
  <c r="F89" i="216"/>
  <c r="AD7" i="216"/>
  <c r="E89" i="216"/>
  <c r="D89" i="216"/>
  <c r="AB7" i="216"/>
  <c r="C89" i="216"/>
  <c r="O88" i="216"/>
  <c r="N88" i="216"/>
  <c r="M88" i="216"/>
  <c r="L88" i="216"/>
  <c r="J88" i="216"/>
  <c r="AF6" i="216"/>
  <c r="G88" i="216"/>
  <c r="F88" i="216"/>
  <c r="AD6" i="216"/>
  <c r="E88" i="216"/>
  <c r="D88" i="216"/>
  <c r="AB6" i="216"/>
  <c r="C88" i="216"/>
  <c r="O87" i="216"/>
  <c r="N87" i="216"/>
  <c r="L87" i="216"/>
  <c r="J87" i="216"/>
  <c r="AF5" i="216"/>
  <c r="G87" i="216"/>
  <c r="F87" i="216"/>
  <c r="AD5" i="216"/>
  <c r="E87" i="216"/>
  <c r="D87" i="216"/>
  <c r="AB5" i="216"/>
  <c r="C87" i="216"/>
  <c r="O86" i="216"/>
  <c r="N86" i="216"/>
  <c r="M86" i="216"/>
  <c r="L86" i="216"/>
  <c r="J86" i="216"/>
  <c r="AF4" i="216"/>
  <c r="G86" i="216"/>
  <c r="F86" i="216"/>
  <c r="AD4" i="216"/>
  <c r="E86" i="216"/>
  <c r="D86" i="216"/>
  <c r="AB4" i="216"/>
  <c r="C86" i="216"/>
  <c r="N85" i="216"/>
  <c r="F85" i="216"/>
  <c r="J83" i="216"/>
  <c r="C83" i="216"/>
  <c r="A65" i="216"/>
  <c r="AB34" i="216"/>
  <c r="AB33" i="216"/>
  <c r="AB32" i="216"/>
  <c r="AB31" i="216"/>
  <c r="A32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B17" i="216"/>
  <c r="AB16" i="216"/>
  <c r="AB15" i="216"/>
  <c r="D16" i="216"/>
  <c r="D15" i="216"/>
  <c r="O14" i="216"/>
  <c r="D14" i="216"/>
  <c r="D13" i="216"/>
  <c r="O10" i="216"/>
  <c r="D10" i="216"/>
  <c r="O9" i="216"/>
  <c r="D9" i="216"/>
  <c r="O8" i="216"/>
  <c r="D8" i="216"/>
  <c r="A7" i="216"/>
  <c r="A4" i="216"/>
  <c r="AB2" i="216"/>
  <c r="A2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O14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1" i="215"/>
  <c r="N91" i="215"/>
  <c r="K91" i="215"/>
  <c r="AF9" i="215"/>
  <c r="G91" i="215"/>
  <c r="AD9" i="215"/>
  <c r="E91" i="215"/>
  <c r="D91" i="215"/>
  <c r="AB9" i="215"/>
  <c r="C91" i="215"/>
  <c r="O90" i="215"/>
  <c r="N90" i="215"/>
  <c r="M90" i="215"/>
  <c r="L90" i="215"/>
  <c r="K90" i="215"/>
  <c r="AF8" i="215"/>
  <c r="G90" i="215"/>
  <c r="F90" i="215"/>
  <c r="AD8" i="215"/>
  <c r="E90" i="215"/>
  <c r="D90" i="215"/>
  <c r="AB8" i="215"/>
  <c r="C90" i="215"/>
  <c r="O89" i="215"/>
  <c r="N89" i="215"/>
  <c r="L89" i="215"/>
  <c r="J89" i="215"/>
  <c r="AF7" i="215"/>
  <c r="G89" i="215"/>
  <c r="F89" i="215"/>
  <c r="AD7" i="215"/>
  <c r="E89" i="215"/>
  <c r="D89" i="215"/>
  <c r="AB7" i="215"/>
  <c r="C89" i="215"/>
  <c r="O88" i="215"/>
  <c r="N88" i="215"/>
  <c r="M88" i="215"/>
  <c r="L88" i="215"/>
  <c r="J88" i="215"/>
  <c r="AF6" i="215"/>
  <c r="G88" i="215"/>
  <c r="F88" i="215"/>
  <c r="AD6" i="215"/>
  <c r="E88" i="215"/>
  <c r="D88" i="215"/>
  <c r="AB6" i="215"/>
  <c r="C88" i="215"/>
  <c r="O87" i="215"/>
  <c r="N87" i="215"/>
  <c r="M87" i="215"/>
  <c r="J87" i="215"/>
  <c r="AF5" i="215"/>
  <c r="G87" i="215"/>
  <c r="F87" i="215"/>
  <c r="AD5" i="215"/>
  <c r="E87" i="215"/>
  <c r="D87" i="215"/>
  <c r="AB5" i="215"/>
  <c r="C87" i="215"/>
  <c r="O86" i="215"/>
  <c r="N86" i="215"/>
  <c r="M86" i="215"/>
  <c r="L86" i="215"/>
  <c r="J86" i="215"/>
  <c r="AF4" i="215"/>
  <c r="G86" i="215"/>
  <c r="F86" i="215"/>
  <c r="AD4" i="215"/>
  <c r="E86" i="215"/>
  <c r="D86" i="215"/>
  <c r="AB4" i="215"/>
  <c r="C86" i="215"/>
  <c r="N85" i="215"/>
  <c r="F85" i="215"/>
  <c r="J83" i="215"/>
  <c r="C83" i="215"/>
  <c r="A65" i="215"/>
  <c r="AB34" i="215"/>
  <c r="AB33" i="215"/>
  <c r="AB32" i="215"/>
  <c r="AB31" i="215"/>
  <c r="A32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D15" i="215"/>
  <c r="D14" i="215"/>
  <c r="D13" i="215"/>
  <c r="O10" i="215"/>
  <c r="D10" i="215"/>
  <c r="O9" i="215"/>
  <c r="D9" i="215"/>
  <c r="O8" i="215"/>
  <c r="D8" i="215"/>
  <c r="A7" i="215"/>
  <c r="A4" i="215"/>
  <c r="AB2" i="215"/>
  <c r="A2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1" i="214"/>
  <c r="N91" i="214"/>
  <c r="L91" i="214"/>
  <c r="K91" i="214"/>
  <c r="AF9" i="214"/>
  <c r="G91" i="214"/>
  <c r="F91" i="214"/>
  <c r="AD9" i="214"/>
  <c r="E91" i="214"/>
  <c r="D91" i="214"/>
  <c r="AB9" i="214"/>
  <c r="C91" i="214"/>
  <c r="O90" i="214"/>
  <c r="N90" i="214"/>
  <c r="M90" i="214"/>
  <c r="L90" i="214"/>
  <c r="K90" i="214"/>
  <c r="AF8" i="214"/>
  <c r="G90" i="214"/>
  <c r="F90" i="214"/>
  <c r="AD8" i="214"/>
  <c r="E90" i="214"/>
  <c r="D90" i="214"/>
  <c r="AB8" i="214"/>
  <c r="C90" i="214"/>
  <c r="O89" i="214"/>
  <c r="N89" i="214"/>
  <c r="M89" i="214"/>
  <c r="J89" i="214"/>
  <c r="AF7" i="214"/>
  <c r="G89" i="214"/>
  <c r="F89" i="214"/>
  <c r="AD7" i="214"/>
  <c r="E89" i="214"/>
  <c r="D89" i="214"/>
  <c r="AB7" i="214"/>
  <c r="C89" i="214"/>
  <c r="O88" i="214"/>
  <c r="N88" i="214"/>
  <c r="M88" i="214"/>
  <c r="L88" i="214"/>
  <c r="J88" i="214"/>
  <c r="AF6" i="214"/>
  <c r="G88" i="214"/>
  <c r="F88" i="214"/>
  <c r="AD6" i="214"/>
  <c r="E88" i="214"/>
  <c r="D88" i="214"/>
  <c r="AB6" i="214"/>
  <c r="C88" i="214"/>
  <c r="O87" i="214"/>
  <c r="N87" i="214"/>
  <c r="L87" i="214"/>
  <c r="J87" i="214"/>
  <c r="AF5" i="214"/>
  <c r="G87" i="214"/>
  <c r="F87" i="214"/>
  <c r="AD5" i="214"/>
  <c r="E87" i="214"/>
  <c r="D87" i="214"/>
  <c r="AB5" i="214"/>
  <c r="C87" i="214"/>
  <c r="O86" i="214"/>
  <c r="N86" i="214"/>
  <c r="M86" i="214"/>
  <c r="L86" i="214"/>
  <c r="J86" i="214"/>
  <c r="AF4" i="214"/>
  <c r="G86" i="214"/>
  <c r="F86" i="214"/>
  <c r="AD4" i="214"/>
  <c r="E86" i="214"/>
  <c r="D86" i="214"/>
  <c r="AB4" i="214"/>
  <c r="C86" i="214"/>
  <c r="N85" i="214"/>
  <c r="F85" i="214"/>
  <c r="J83" i="214"/>
  <c r="C83" i="214"/>
  <c r="A65" i="214"/>
  <c r="AB34" i="214"/>
  <c r="AB33" i="214"/>
  <c r="AB32" i="214"/>
  <c r="AB31" i="214"/>
  <c r="A32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6" i="214"/>
  <c r="D15" i="214"/>
  <c r="O14" i="214"/>
  <c r="D14" i="214"/>
  <c r="D13" i="214"/>
  <c r="O10" i="214"/>
  <c r="D10" i="214"/>
  <c r="O9" i="214"/>
  <c r="D9" i="214"/>
  <c r="O8" i="214"/>
  <c r="D8" i="214"/>
  <c r="A7" i="214"/>
  <c r="A4" i="214"/>
  <c r="AB2" i="214"/>
  <c r="A2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1" i="213"/>
  <c r="N91" i="213"/>
  <c r="K91" i="213"/>
  <c r="AF9" i="213"/>
  <c r="G91" i="213"/>
  <c r="F91" i="213"/>
  <c r="AD9" i="213"/>
  <c r="E91" i="213"/>
  <c r="D91" i="213"/>
  <c r="AB9" i="213"/>
  <c r="C91" i="213"/>
  <c r="O90" i="213"/>
  <c r="N90" i="213"/>
  <c r="M90" i="213"/>
  <c r="L90" i="213"/>
  <c r="K90" i="213"/>
  <c r="AF8" i="213"/>
  <c r="G90" i="213"/>
  <c r="F90" i="213"/>
  <c r="AD8" i="213"/>
  <c r="E90" i="213"/>
  <c r="D90" i="213"/>
  <c r="AB8" i="213"/>
  <c r="C90" i="213"/>
  <c r="O89" i="213"/>
  <c r="N89" i="213"/>
  <c r="M89" i="213"/>
  <c r="J89" i="213"/>
  <c r="AF7" i="213"/>
  <c r="G89" i="213"/>
  <c r="F89" i="213"/>
  <c r="AD7" i="213"/>
  <c r="E89" i="213"/>
  <c r="D89" i="213"/>
  <c r="AB7" i="213"/>
  <c r="C89" i="213"/>
  <c r="O88" i="213"/>
  <c r="N88" i="213"/>
  <c r="M88" i="213"/>
  <c r="L88" i="213"/>
  <c r="J88" i="213"/>
  <c r="AF6" i="213"/>
  <c r="G88" i="213"/>
  <c r="F88" i="213"/>
  <c r="AD6" i="213"/>
  <c r="E88" i="213"/>
  <c r="D88" i="213"/>
  <c r="AB6" i="213"/>
  <c r="C88" i="213"/>
  <c r="O87" i="213"/>
  <c r="N87" i="213"/>
  <c r="J87" i="213"/>
  <c r="AF5" i="213"/>
  <c r="G87" i="213"/>
  <c r="F87" i="213"/>
  <c r="AD5" i="213"/>
  <c r="E87" i="213"/>
  <c r="D87" i="213"/>
  <c r="AB5" i="213"/>
  <c r="C87" i="213"/>
  <c r="O86" i="213"/>
  <c r="N86" i="213"/>
  <c r="M86" i="213"/>
  <c r="L86" i="213"/>
  <c r="J86" i="213"/>
  <c r="AF4" i="213"/>
  <c r="G86" i="213"/>
  <c r="F86" i="213"/>
  <c r="AD4" i="213"/>
  <c r="E86" i="213"/>
  <c r="D86" i="213"/>
  <c r="AB4" i="213"/>
  <c r="C86" i="213"/>
  <c r="N85" i="213"/>
  <c r="F85" i="213"/>
  <c r="J83" i="213"/>
  <c r="C83" i="213"/>
  <c r="A65" i="213"/>
  <c r="AB34" i="213"/>
  <c r="AB33" i="213"/>
  <c r="AB32" i="213"/>
  <c r="AB31" i="213"/>
  <c r="A32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5" i="213"/>
  <c r="O14" i="213"/>
  <c r="D14" i="213"/>
  <c r="D13" i="213"/>
  <c r="O10" i="213"/>
  <c r="D10" i="213"/>
  <c r="O9" i="213"/>
  <c r="D9" i="213"/>
  <c r="O8" i="213"/>
  <c r="D8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1" i="212"/>
  <c r="N91" i="212"/>
  <c r="L91" i="212"/>
  <c r="K91" i="212"/>
  <c r="AF9" i="212"/>
  <c r="G91" i="212"/>
  <c r="F91" i="212"/>
  <c r="AD9" i="212"/>
  <c r="E91" i="212"/>
  <c r="D91" i="212"/>
  <c r="AB9" i="212"/>
  <c r="C91" i="212"/>
  <c r="O90" i="212"/>
  <c r="N90" i="212"/>
  <c r="M90" i="212"/>
  <c r="L90" i="212"/>
  <c r="K90" i="212"/>
  <c r="AF8" i="212"/>
  <c r="G90" i="212"/>
  <c r="F90" i="212"/>
  <c r="AD8" i="212"/>
  <c r="E90" i="212"/>
  <c r="D90" i="212"/>
  <c r="AB8" i="212"/>
  <c r="C90" i="212"/>
  <c r="O89" i="212"/>
  <c r="N89" i="212"/>
  <c r="M89" i="212"/>
  <c r="J89" i="212"/>
  <c r="AF7" i="212"/>
  <c r="G89" i="212"/>
  <c r="F89" i="212"/>
  <c r="AD7" i="212"/>
  <c r="E89" i="212"/>
  <c r="D89" i="212"/>
  <c r="AB7" i="212"/>
  <c r="C89" i="212"/>
  <c r="O88" i="212"/>
  <c r="N88" i="212"/>
  <c r="M88" i="212"/>
  <c r="L88" i="212"/>
  <c r="J88" i="212"/>
  <c r="AF6" i="212"/>
  <c r="G88" i="212"/>
  <c r="F88" i="212"/>
  <c r="AD6" i="212"/>
  <c r="E88" i="212"/>
  <c r="D88" i="212"/>
  <c r="AB6" i="212"/>
  <c r="C88" i="212"/>
  <c r="O87" i="212"/>
  <c r="N87" i="212"/>
  <c r="L87" i="212"/>
  <c r="J87" i="212"/>
  <c r="AF5" i="212"/>
  <c r="G87" i="212"/>
  <c r="F87" i="212"/>
  <c r="AD5" i="212"/>
  <c r="E87" i="212"/>
  <c r="D87" i="212"/>
  <c r="AB5" i="212"/>
  <c r="C87" i="212"/>
  <c r="O86" i="212"/>
  <c r="N86" i="212"/>
  <c r="M86" i="212"/>
  <c r="L86" i="212"/>
  <c r="J86" i="212"/>
  <c r="AF4" i="212"/>
  <c r="G86" i="212"/>
  <c r="F86" i="212"/>
  <c r="AD4" i="212"/>
  <c r="E86" i="212"/>
  <c r="D86" i="212"/>
  <c r="AB4" i="212"/>
  <c r="C86" i="212"/>
  <c r="N85" i="212"/>
  <c r="F85" i="212"/>
  <c r="J83" i="212"/>
  <c r="C83" i="212"/>
  <c r="A65" i="212"/>
  <c r="AB34" i="212"/>
  <c r="AB33" i="212"/>
  <c r="AB32" i="212"/>
  <c r="AB31" i="212"/>
  <c r="A32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5" i="212"/>
  <c r="O14" i="212"/>
  <c r="D14" i="212"/>
  <c r="D13" i="212"/>
  <c r="O10" i="212"/>
  <c r="D10" i="212"/>
  <c r="O9" i="212"/>
  <c r="D9" i="212"/>
  <c r="O8" i="212"/>
  <c r="D8" i="212"/>
  <c r="A7" i="212"/>
  <c r="A4" i="212"/>
  <c r="AB2" i="212"/>
  <c r="A2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1" i="211"/>
  <c r="N91" i="211"/>
  <c r="K91" i="211"/>
  <c r="AF9" i="211"/>
  <c r="G91" i="211"/>
  <c r="F91" i="211"/>
  <c r="AD9" i="211"/>
  <c r="E91" i="211"/>
  <c r="D91" i="211"/>
  <c r="AB9" i="211"/>
  <c r="C91" i="211"/>
  <c r="O90" i="211"/>
  <c r="N90" i="211"/>
  <c r="M90" i="211"/>
  <c r="L90" i="211"/>
  <c r="K90" i="211"/>
  <c r="AF8" i="211"/>
  <c r="G90" i="211"/>
  <c r="F90" i="211"/>
  <c r="AD8" i="211"/>
  <c r="E90" i="211"/>
  <c r="D90" i="211"/>
  <c r="AB8" i="211"/>
  <c r="C90" i="211"/>
  <c r="O89" i="211"/>
  <c r="N89" i="211"/>
  <c r="M89" i="211"/>
  <c r="J89" i="211"/>
  <c r="AF7" i="211"/>
  <c r="G89" i="211"/>
  <c r="F89" i="211"/>
  <c r="AD7" i="211"/>
  <c r="E89" i="211"/>
  <c r="D89" i="211"/>
  <c r="AB7" i="211"/>
  <c r="C89" i="211"/>
  <c r="O88" i="211"/>
  <c r="N88" i="211"/>
  <c r="M88" i="211"/>
  <c r="L88" i="211"/>
  <c r="J88" i="211"/>
  <c r="AF6" i="211"/>
  <c r="G88" i="211"/>
  <c r="F88" i="211"/>
  <c r="AD6" i="211"/>
  <c r="E88" i="211"/>
  <c r="D88" i="211"/>
  <c r="AB6" i="211"/>
  <c r="C88" i="211"/>
  <c r="O87" i="211"/>
  <c r="N87" i="211"/>
  <c r="J87" i="211"/>
  <c r="AF5" i="211"/>
  <c r="G87" i="211"/>
  <c r="F87" i="211"/>
  <c r="AD5" i="211"/>
  <c r="E87" i="211"/>
  <c r="D87" i="211"/>
  <c r="AB5" i="211"/>
  <c r="C87" i="211"/>
  <c r="O86" i="211"/>
  <c r="N86" i="211"/>
  <c r="M86" i="211"/>
  <c r="L86" i="211"/>
  <c r="J86" i="211"/>
  <c r="AF4" i="211"/>
  <c r="G86" i="211"/>
  <c r="F86" i="211"/>
  <c r="AD4" i="211"/>
  <c r="E86" i="211"/>
  <c r="D86" i="211"/>
  <c r="AB4" i="211"/>
  <c r="C86" i="211"/>
  <c r="N85" i="211"/>
  <c r="F85" i="211"/>
  <c r="J83" i="211"/>
  <c r="C83" i="211"/>
  <c r="A65" i="211"/>
  <c r="AB34" i="211"/>
  <c r="AB33" i="211"/>
  <c r="AB32" i="211"/>
  <c r="AB31" i="211"/>
  <c r="A32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6" i="211"/>
  <c r="D15" i="211"/>
  <c r="O14" i="211"/>
  <c r="D14" i="211"/>
  <c r="D13" i="211"/>
  <c r="O10" i="211"/>
  <c r="D10" i="211"/>
  <c r="O9" i="211"/>
  <c r="D9" i="211"/>
  <c r="O8" i="211"/>
  <c r="D8" i="211"/>
  <c r="A7" i="211"/>
  <c r="A4" i="211"/>
  <c r="AB2" i="211"/>
  <c r="A2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1" i="210"/>
  <c r="N91" i="210"/>
  <c r="L91" i="210"/>
  <c r="K91" i="210"/>
  <c r="AF9" i="210"/>
  <c r="G91" i="210"/>
  <c r="F91" i="210"/>
  <c r="AD9" i="210"/>
  <c r="E91" i="210"/>
  <c r="D91" i="210"/>
  <c r="AB9" i="210"/>
  <c r="C91" i="210"/>
  <c r="O90" i="210"/>
  <c r="N90" i="210"/>
  <c r="M90" i="210"/>
  <c r="L90" i="210"/>
  <c r="K90" i="210"/>
  <c r="AF8" i="210"/>
  <c r="G90" i="210"/>
  <c r="F90" i="210"/>
  <c r="AD8" i="210"/>
  <c r="E90" i="210"/>
  <c r="D90" i="210"/>
  <c r="AB8" i="210"/>
  <c r="C90" i="210"/>
  <c r="O89" i="210"/>
  <c r="N89" i="210"/>
  <c r="M89" i="210"/>
  <c r="J89" i="210"/>
  <c r="AF7" i="210"/>
  <c r="G89" i="210"/>
  <c r="F89" i="210"/>
  <c r="AD7" i="210"/>
  <c r="E89" i="210"/>
  <c r="D89" i="210"/>
  <c r="AB7" i="210"/>
  <c r="C89" i="210"/>
  <c r="O88" i="210"/>
  <c r="N88" i="210"/>
  <c r="M88" i="210"/>
  <c r="L88" i="210"/>
  <c r="J88" i="210"/>
  <c r="AF6" i="210"/>
  <c r="G88" i="210"/>
  <c r="F88" i="210"/>
  <c r="AD6" i="210"/>
  <c r="E88" i="210"/>
  <c r="D88" i="210"/>
  <c r="AB6" i="210"/>
  <c r="C88" i="210"/>
  <c r="O87" i="210"/>
  <c r="N87" i="210"/>
  <c r="L87" i="210"/>
  <c r="J87" i="210"/>
  <c r="AF5" i="210"/>
  <c r="G87" i="210"/>
  <c r="F87" i="210"/>
  <c r="AD5" i="210"/>
  <c r="E87" i="210"/>
  <c r="D87" i="210"/>
  <c r="AB5" i="210"/>
  <c r="C87" i="210"/>
  <c r="O86" i="210"/>
  <c r="N86" i="210"/>
  <c r="M86" i="210"/>
  <c r="L86" i="210"/>
  <c r="J86" i="210"/>
  <c r="AF4" i="210"/>
  <c r="G86" i="210"/>
  <c r="F86" i="210"/>
  <c r="AD4" i="210"/>
  <c r="E86" i="210"/>
  <c r="D86" i="210"/>
  <c r="AB4" i="210"/>
  <c r="C86" i="210"/>
  <c r="N85" i="210"/>
  <c r="F85" i="210"/>
  <c r="J83" i="210"/>
  <c r="C83" i="210"/>
  <c r="A65" i="210"/>
  <c r="AB34" i="210"/>
  <c r="AB33" i="210"/>
  <c r="AB32" i="210"/>
  <c r="AB31" i="210"/>
  <c r="A32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6" i="210"/>
  <c r="D15" i="210"/>
  <c r="O14" i="210"/>
  <c r="D14" i="210"/>
  <c r="D13" i="210"/>
  <c r="O10" i="210"/>
  <c r="D10" i="210"/>
  <c r="O9" i="210"/>
  <c r="D9" i="210"/>
  <c r="O8" i="210"/>
  <c r="D8" i="210"/>
  <c r="A7" i="210"/>
  <c r="A4" i="210"/>
  <c r="AB2" i="210"/>
  <c r="A2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1" i="209"/>
  <c r="N91" i="209"/>
  <c r="K91" i="209"/>
  <c r="AF9" i="209"/>
  <c r="G91" i="209"/>
  <c r="F91" i="209"/>
  <c r="AD9" i="209"/>
  <c r="E91" i="209"/>
  <c r="D91" i="209"/>
  <c r="AB9" i="209"/>
  <c r="C91" i="209"/>
  <c r="O90" i="209"/>
  <c r="N90" i="209"/>
  <c r="M90" i="209"/>
  <c r="L90" i="209"/>
  <c r="K90" i="209"/>
  <c r="AF8" i="209"/>
  <c r="G90" i="209"/>
  <c r="F90" i="209"/>
  <c r="AD8" i="209"/>
  <c r="E90" i="209"/>
  <c r="D90" i="209"/>
  <c r="AB8" i="209"/>
  <c r="C90" i="209"/>
  <c r="O89" i="209"/>
  <c r="N89" i="209"/>
  <c r="M89" i="209"/>
  <c r="J89" i="209"/>
  <c r="AF7" i="209"/>
  <c r="G89" i="209"/>
  <c r="F89" i="209"/>
  <c r="AD7" i="209"/>
  <c r="E89" i="209"/>
  <c r="D89" i="209"/>
  <c r="AB7" i="209"/>
  <c r="C89" i="209"/>
  <c r="O88" i="209"/>
  <c r="N88" i="209"/>
  <c r="M88" i="209"/>
  <c r="L88" i="209"/>
  <c r="J88" i="209"/>
  <c r="AF6" i="209"/>
  <c r="G88" i="209"/>
  <c r="F88" i="209"/>
  <c r="AD6" i="209"/>
  <c r="E88" i="209"/>
  <c r="D88" i="209"/>
  <c r="AB6" i="209"/>
  <c r="C88" i="209"/>
  <c r="O87" i="209"/>
  <c r="N87" i="209"/>
  <c r="J87" i="209"/>
  <c r="AF5" i="209"/>
  <c r="G87" i="209"/>
  <c r="F87" i="209"/>
  <c r="AD5" i="209"/>
  <c r="E87" i="209"/>
  <c r="D87" i="209"/>
  <c r="AB5" i="209"/>
  <c r="C87" i="209"/>
  <c r="O86" i="209"/>
  <c r="N86" i="209"/>
  <c r="M86" i="209"/>
  <c r="L86" i="209"/>
  <c r="J86" i="209"/>
  <c r="AF4" i="209"/>
  <c r="G86" i="209"/>
  <c r="F86" i="209"/>
  <c r="AD4" i="209"/>
  <c r="E86" i="209"/>
  <c r="D86" i="209"/>
  <c r="AB4" i="209"/>
  <c r="C86" i="209"/>
  <c r="N85" i="209"/>
  <c r="F85" i="209"/>
  <c r="J83" i="209"/>
  <c r="C83" i="209"/>
  <c r="A65" i="209"/>
  <c r="AB34" i="209"/>
  <c r="AB33" i="209"/>
  <c r="AB32" i="209"/>
  <c r="AB31" i="209"/>
  <c r="A32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6" i="209"/>
  <c r="D15" i="209"/>
  <c r="O14" i="209"/>
  <c r="D14" i="209"/>
  <c r="D13" i="209"/>
  <c r="O10" i="209"/>
  <c r="D10" i="209"/>
  <c r="O9" i="209"/>
  <c r="D9" i="209"/>
  <c r="O8" i="209"/>
  <c r="D8" i="209"/>
  <c r="A7" i="209"/>
  <c r="A4" i="209"/>
  <c r="AB2" i="209"/>
  <c r="A2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1" i="208"/>
  <c r="N91" i="208"/>
  <c r="L91" i="208"/>
  <c r="K91" i="208"/>
  <c r="AF9" i="208"/>
  <c r="G91" i="208"/>
  <c r="F91" i="208"/>
  <c r="AD9" i="208"/>
  <c r="E91" i="208"/>
  <c r="D91" i="208"/>
  <c r="AB9" i="208"/>
  <c r="C91" i="208"/>
  <c r="O90" i="208"/>
  <c r="N90" i="208"/>
  <c r="M90" i="208"/>
  <c r="L90" i="208"/>
  <c r="K90" i="208"/>
  <c r="AF8" i="208"/>
  <c r="G90" i="208"/>
  <c r="F90" i="208"/>
  <c r="AD8" i="208"/>
  <c r="E90" i="208"/>
  <c r="D90" i="208"/>
  <c r="AB8" i="208"/>
  <c r="C90" i="208"/>
  <c r="O89" i="208"/>
  <c r="N89" i="208"/>
  <c r="M89" i="208"/>
  <c r="J89" i="208"/>
  <c r="AF7" i="208"/>
  <c r="G89" i="208"/>
  <c r="F89" i="208"/>
  <c r="AD7" i="208"/>
  <c r="E89" i="208"/>
  <c r="D89" i="208"/>
  <c r="AB7" i="208"/>
  <c r="C89" i="208"/>
  <c r="O88" i="208"/>
  <c r="N88" i="208"/>
  <c r="M88" i="208"/>
  <c r="L88" i="208"/>
  <c r="J88" i="208"/>
  <c r="AF6" i="208"/>
  <c r="G88" i="208"/>
  <c r="F88" i="208"/>
  <c r="AD6" i="208"/>
  <c r="E88" i="208"/>
  <c r="D88" i="208"/>
  <c r="AB6" i="208"/>
  <c r="C88" i="208"/>
  <c r="O87" i="208"/>
  <c r="N87" i="208"/>
  <c r="L87" i="208"/>
  <c r="J87" i="208"/>
  <c r="AF5" i="208"/>
  <c r="G87" i="208"/>
  <c r="F87" i="208"/>
  <c r="AD5" i="208"/>
  <c r="E87" i="208"/>
  <c r="D87" i="208"/>
  <c r="AB5" i="208"/>
  <c r="C87" i="208"/>
  <c r="O86" i="208"/>
  <c r="N86" i="208"/>
  <c r="M86" i="208"/>
  <c r="L86" i="208"/>
  <c r="J86" i="208"/>
  <c r="AF4" i="208"/>
  <c r="G86" i="208"/>
  <c r="F86" i="208"/>
  <c r="AD4" i="208"/>
  <c r="E86" i="208"/>
  <c r="D86" i="208"/>
  <c r="AB4" i="208"/>
  <c r="C86" i="208"/>
  <c r="N85" i="208"/>
  <c r="F85" i="208"/>
  <c r="J83" i="208"/>
  <c r="C83" i="208"/>
  <c r="A65" i="208"/>
  <c r="AB34" i="208"/>
  <c r="AB33" i="208"/>
  <c r="AB32" i="208"/>
  <c r="AB31" i="208"/>
  <c r="A32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D16" i="208"/>
  <c r="D15" i="208"/>
  <c r="O14" i="208"/>
  <c r="D14" i="208"/>
  <c r="D13" i="208"/>
  <c r="O10" i="208"/>
  <c r="D10" i="208"/>
  <c r="O9" i="208"/>
  <c r="D9" i="208"/>
  <c r="O8" i="208"/>
  <c r="D8" i="208"/>
  <c r="A7" i="208"/>
  <c r="A4" i="208"/>
  <c r="AB2" i="208"/>
  <c r="A2" i="208"/>
  <c r="AD128" i="207"/>
  <c r="O10" i="207"/>
  <c r="AB128" i="207"/>
  <c r="AD127" i="207"/>
  <c r="O9" i="207"/>
  <c r="AB127" i="207"/>
  <c r="AD125" i="207"/>
  <c r="AB125" i="207"/>
  <c r="AD124" i="207"/>
  <c r="AB124" i="207"/>
  <c r="AB122" i="207"/>
  <c r="AB121" i="207"/>
  <c r="AB120" i="207"/>
  <c r="AB118" i="207"/>
  <c r="AD111" i="207"/>
  <c r="AB111" i="207"/>
  <c r="AD110" i="207"/>
  <c r="D15" i="207"/>
  <c r="AB110" i="207"/>
  <c r="AD109" i="207"/>
  <c r="D14" i="207"/>
  <c r="AB109" i="207"/>
  <c r="AD108" i="207"/>
  <c r="D13" i="207"/>
  <c r="AB108" i="207"/>
  <c r="AD105" i="207"/>
  <c r="AB105" i="207"/>
  <c r="AD104" i="207"/>
  <c r="AB104" i="207"/>
  <c r="O91" i="207"/>
  <c r="N91" i="207"/>
  <c r="K91" i="207"/>
  <c r="AF9" i="207"/>
  <c r="G91" i="207"/>
  <c r="F91" i="207"/>
  <c r="AD9" i="207"/>
  <c r="E91" i="207"/>
  <c r="D91" i="207"/>
  <c r="AB9" i="207"/>
  <c r="C91" i="207"/>
  <c r="O90" i="207"/>
  <c r="N90" i="207"/>
  <c r="M90" i="207"/>
  <c r="L90" i="207"/>
  <c r="K90" i="207"/>
  <c r="AF8" i="207"/>
  <c r="G90" i="207"/>
  <c r="F90" i="207"/>
  <c r="AD8" i="207"/>
  <c r="E90" i="207"/>
  <c r="D90" i="207"/>
  <c r="AB8" i="207"/>
  <c r="C90" i="207"/>
  <c r="O89" i="207"/>
  <c r="N89" i="207"/>
  <c r="M89" i="207"/>
  <c r="J89" i="207"/>
  <c r="AF7" i="207"/>
  <c r="G89" i="207"/>
  <c r="F89" i="207"/>
  <c r="AD7" i="207"/>
  <c r="E89" i="207"/>
  <c r="D89" i="207"/>
  <c r="AB7" i="207"/>
  <c r="C89" i="207"/>
  <c r="O88" i="207"/>
  <c r="N88" i="207"/>
  <c r="M88" i="207"/>
  <c r="L88" i="207"/>
  <c r="J88" i="207"/>
  <c r="AF6" i="207"/>
  <c r="G88" i="207"/>
  <c r="F88" i="207"/>
  <c r="AD6" i="207"/>
  <c r="E88" i="207"/>
  <c r="D88" i="207"/>
  <c r="AB6" i="207"/>
  <c r="C88" i="207"/>
  <c r="O87" i="207"/>
  <c r="N87" i="207"/>
  <c r="J87" i="207"/>
  <c r="AF5" i="207"/>
  <c r="G87" i="207"/>
  <c r="F87" i="207"/>
  <c r="AD5" i="207"/>
  <c r="E87" i="207"/>
  <c r="D87" i="207"/>
  <c r="AB5" i="207"/>
  <c r="C87" i="207"/>
  <c r="O86" i="207"/>
  <c r="N86" i="207"/>
  <c r="M86" i="207"/>
  <c r="L86" i="207"/>
  <c r="J86" i="207"/>
  <c r="AF4" i="207"/>
  <c r="G86" i="207"/>
  <c r="F86" i="207"/>
  <c r="AD4" i="207"/>
  <c r="E86" i="207"/>
  <c r="D86" i="207"/>
  <c r="AB4" i="207"/>
  <c r="C86" i="207"/>
  <c r="N85" i="207"/>
  <c r="F85" i="207"/>
  <c r="J83" i="207"/>
  <c r="C83" i="207"/>
  <c r="A65" i="207"/>
  <c r="A50" i="207"/>
  <c r="AB34" i="207"/>
  <c r="AB33" i="207"/>
  <c r="AB32" i="207"/>
  <c r="AB31" i="207"/>
  <c r="A32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19" i="207"/>
  <c r="AB17" i="207"/>
  <c r="AB16" i="207"/>
  <c r="AB15" i="207"/>
  <c r="D16" i="207"/>
  <c r="O14" i="207"/>
  <c r="D10" i="207"/>
  <c r="D9" i="207"/>
  <c r="O8" i="207"/>
  <c r="D8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1" i="206"/>
  <c r="N91" i="206"/>
  <c r="L91" i="206"/>
  <c r="K91" i="206"/>
  <c r="AF9" i="206"/>
  <c r="G91" i="206"/>
  <c r="F91" i="206"/>
  <c r="AD9" i="206"/>
  <c r="E91" i="206"/>
  <c r="D91" i="206"/>
  <c r="AB9" i="206"/>
  <c r="C91" i="206"/>
  <c r="O90" i="206"/>
  <c r="N90" i="206"/>
  <c r="M90" i="206"/>
  <c r="L90" i="206"/>
  <c r="K90" i="206"/>
  <c r="AF8" i="206"/>
  <c r="G90" i="206"/>
  <c r="F90" i="206"/>
  <c r="AD8" i="206"/>
  <c r="E90" i="206"/>
  <c r="D90" i="206"/>
  <c r="AB8" i="206"/>
  <c r="C90" i="206"/>
  <c r="O89" i="206"/>
  <c r="N89" i="206"/>
  <c r="M89" i="206"/>
  <c r="J89" i="206"/>
  <c r="AF7" i="206"/>
  <c r="G89" i="206"/>
  <c r="F89" i="206"/>
  <c r="AD7" i="206"/>
  <c r="E89" i="206"/>
  <c r="D89" i="206"/>
  <c r="AB7" i="206"/>
  <c r="C89" i="206"/>
  <c r="O88" i="206"/>
  <c r="N88" i="206"/>
  <c r="M88" i="206"/>
  <c r="L88" i="206"/>
  <c r="J88" i="206"/>
  <c r="AF6" i="206"/>
  <c r="G88" i="206"/>
  <c r="F88" i="206"/>
  <c r="AD6" i="206"/>
  <c r="E88" i="206"/>
  <c r="D88" i="206"/>
  <c r="AB6" i="206"/>
  <c r="C88" i="206"/>
  <c r="O87" i="206"/>
  <c r="N87" i="206"/>
  <c r="L87" i="206"/>
  <c r="J87" i="206"/>
  <c r="AF5" i="206"/>
  <c r="G87" i="206"/>
  <c r="F87" i="206"/>
  <c r="AD5" i="206"/>
  <c r="E87" i="206"/>
  <c r="D87" i="206"/>
  <c r="AB5" i="206"/>
  <c r="C87" i="206"/>
  <c r="O86" i="206"/>
  <c r="N86" i="206"/>
  <c r="M86" i="206"/>
  <c r="L86" i="206"/>
  <c r="J86" i="206"/>
  <c r="AF4" i="206"/>
  <c r="G86" i="206"/>
  <c r="F86" i="206"/>
  <c r="AD4" i="206"/>
  <c r="E86" i="206"/>
  <c r="D86" i="206"/>
  <c r="AB4" i="206"/>
  <c r="C86" i="206"/>
  <c r="N85" i="206"/>
  <c r="F85" i="206"/>
  <c r="J83" i="206"/>
  <c r="C83" i="206"/>
  <c r="A65" i="206"/>
  <c r="AB34" i="206"/>
  <c r="AB33" i="206"/>
  <c r="AB32" i="206"/>
  <c r="AB31" i="206"/>
  <c r="A32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O14" i="206"/>
  <c r="D14" i="206"/>
  <c r="D13" i="206"/>
  <c r="O10" i="206"/>
  <c r="D10" i="206"/>
  <c r="O9" i="206"/>
  <c r="D9" i="206"/>
  <c r="O8" i="206"/>
  <c r="D8" i="206"/>
  <c r="A7" i="206"/>
  <c r="A4" i="206"/>
  <c r="AB2" i="206"/>
  <c r="A2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1" i="205"/>
  <c r="N91" i="205"/>
  <c r="K91" i="205"/>
  <c r="AF9" i="205"/>
  <c r="G91" i="205"/>
  <c r="F91" i="205"/>
  <c r="AD9" i="205"/>
  <c r="E91" i="205"/>
  <c r="D91" i="205"/>
  <c r="AB9" i="205"/>
  <c r="C91" i="205"/>
  <c r="O90" i="205"/>
  <c r="N90" i="205"/>
  <c r="M90" i="205"/>
  <c r="L90" i="205"/>
  <c r="K90" i="205"/>
  <c r="AF8" i="205"/>
  <c r="G90" i="205"/>
  <c r="F90" i="205"/>
  <c r="AD8" i="205"/>
  <c r="E90" i="205"/>
  <c r="D90" i="205"/>
  <c r="AB8" i="205"/>
  <c r="C90" i="205"/>
  <c r="O89" i="205"/>
  <c r="N89" i="205"/>
  <c r="M89" i="205"/>
  <c r="J89" i="205"/>
  <c r="AF7" i="205"/>
  <c r="G89" i="205"/>
  <c r="F89" i="205"/>
  <c r="AD7" i="205"/>
  <c r="E89" i="205"/>
  <c r="D89" i="205"/>
  <c r="AB7" i="205"/>
  <c r="C89" i="205"/>
  <c r="O88" i="205"/>
  <c r="N88" i="205"/>
  <c r="M88" i="205"/>
  <c r="L88" i="205"/>
  <c r="J88" i="205"/>
  <c r="AF6" i="205"/>
  <c r="G88" i="205"/>
  <c r="F88" i="205"/>
  <c r="AD6" i="205"/>
  <c r="E88" i="205"/>
  <c r="D88" i="205"/>
  <c r="AB6" i="205"/>
  <c r="C88" i="205"/>
  <c r="O87" i="205"/>
  <c r="N87" i="205"/>
  <c r="J87" i="205"/>
  <c r="AF5" i="205"/>
  <c r="G87" i="205"/>
  <c r="F87" i="205"/>
  <c r="AD5" i="205"/>
  <c r="E87" i="205"/>
  <c r="D87" i="205"/>
  <c r="AB5" i="205"/>
  <c r="C87" i="205"/>
  <c r="O86" i="205"/>
  <c r="N86" i="205"/>
  <c r="M86" i="205"/>
  <c r="L86" i="205"/>
  <c r="J86" i="205"/>
  <c r="AF4" i="205"/>
  <c r="G86" i="205"/>
  <c r="F86" i="205"/>
  <c r="AD4" i="205"/>
  <c r="E86" i="205"/>
  <c r="D86" i="205"/>
  <c r="AB4" i="205"/>
  <c r="C86" i="205"/>
  <c r="N85" i="205"/>
  <c r="F85" i="205"/>
  <c r="J83" i="205"/>
  <c r="C83" i="205"/>
  <c r="A65" i="205"/>
  <c r="AB34" i="205"/>
  <c r="AB33" i="205"/>
  <c r="AB32" i="205"/>
  <c r="AB31" i="205"/>
  <c r="A32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O14" i="205"/>
  <c r="D14" i="205"/>
  <c r="D13" i="205"/>
  <c r="O10" i="205"/>
  <c r="D10" i="205"/>
  <c r="O9" i="205"/>
  <c r="D9" i="205"/>
  <c r="O8" i="205"/>
  <c r="D8" i="205"/>
  <c r="A7" i="205"/>
  <c r="A4" i="205"/>
  <c r="AB2" i="205"/>
  <c r="A2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D15" i="204"/>
  <c r="AB110" i="204"/>
  <c r="AD109" i="204"/>
  <c r="D14" i="204"/>
  <c r="AB109" i="204"/>
  <c r="AD108" i="204"/>
  <c r="D13" i="204"/>
  <c r="AB108" i="204"/>
  <c r="AD105" i="204"/>
  <c r="AB105" i="204"/>
  <c r="AD104" i="204"/>
  <c r="AB104" i="204"/>
  <c r="O91" i="204"/>
  <c r="N91" i="204"/>
  <c r="L91" i="204"/>
  <c r="K91" i="204"/>
  <c r="AF9" i="204"/>
  <c r="G91" i="204"/>
  <c r="F91" i="204"/>
  <c r="AD9" i="204"/>
  <c r="E91" i="204"/>
  <c r="D91" i="204"/>
  <c r="AB9" i="204"/>
  <c r="C91" i="204"/>
  <c r="O90" i="204"/>
  <c r="N90" i="204"/>
  <c r="M90" i="204"/>
  <c r="L90" i="204"/>
  <c r="K90" i="204"/>
  <c r="AF8" i="204"/>
  <c r="G90" i="204"/>
  <c r="F90" i="204"/>
  <c r="AD8" i="204"/>
  <c r="E90" i="204"/>
  <c r="D90" i="204"/>
  <c r="AB8" i="204"/>
  <c r="C90" i="204"/>
  <c r="O89" i="204"/>
  <c r="N89" i="204"/>
  <c r="M89" i="204"/>
  <c r="J89" i="204"/>
  <c r="AF7" i="204"/>
  <c r="G89" i="204"/>
  <c r="F89" i="204"/>
  <c r="AD7" i="204"/>
  <c r="E89" i="204"/>
  <c r="D89" i="204"/>
  <c r="AB7" i="204"/>
  <c r="C89" i="204"/>
  <c r="O88" i="204"/>
  <c r="N88" i="204"/>
  <c r="M88" i="204"/>
  <c r="L88" i="204"/>
  <c r="J88" i="204"/>
  <c r="AF6" i="204"/>
  <c r="G88" i="204"/>
  <c r="F88" i="204"/>
  <c r="AD6" i="204"/>
  <c r="E88" i="204"/>
  <c r="D88" i="204"/>
  <c r="AB6" i="204"/>
  <c r="C88" i="204"/>
  <c r="O87" i="204"/>
  <c r="N87" i="204"/>
  <c r="L87" i="204"/>
  <c r="J87" i="204"/>
  <c r="AF5" i="204"/>
  <c r="G87" i="204"/>
  <c r="F87" i="204"/>
  <c r="AD5" i="204"/>
  <c r="E87" i="204"/>
  <c r="D87" i="204"/>
  <c r="AB5" i="204"/>
  <c r="C87" i="204"/>
  <c r="O86" i="204"/>
  <c r="N86" i="204"/>
  <c r="M86" i="204"/>
  <c r="L86" i="204"/>
  <c r="J86" i="204"/>
  <c r="AF4" i="204"/>
  <c r="G86" i="204"/>
  <c r="F86" i="204"/>
  <c r="AD4" i="204"/>
  <c r="E86" i="204"/>
  <c r="D86" i="204"/>
  <c r="AB4" i="204"/>
  <c r="C86" i="204"/>
  <c r="N85" i="204"/>
  <c r="F85" i="204"/>
  <c r="J83" i="204"/>
  <c r="C83" i="204"/>
  <c r="A65" i="204"/>
  <c r="A50" i="204"/>
  <c r="AB34" i="204"/>
  <c r="AB33" i="204"/>
  <c r="AB32" i="204"/>
  <c r="AB31" i="204"/>
  <c r="A32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19" i="204"/>
  <c r="AB17" i="204"/>
  <c r="AB16" i="204"/>
  <c r="AB15" i="204"/>
  <c r="D16" i="204"/>
  <c r="O14" i="204"/>
  <c r="O10" i="204"/>
  <c r="D10" i="204"/>
  <c r="O9" i="204"/>
  <c r="D9" i="204"/>
  <c r="O8" i="204"/>
  <c r="D8" i="204"/>
  <c r="A7" i="204"/>
  <c r="A4" i="204"/>
  <c r="AB2" i="204"/>
  <c r="A2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1" i="203"/>
  <c r="N91" i="203"/>
  <c r="K91" i="203"/>
  <c r="AF9" i="203"/>
  <c r="G91" i="203"/>
  <c r="F91" i="203"/>
  <c r="AD9" i="203"/>
  <c r="E91" i="203"/>
  <c r="D91" i="203"/>
  <c r="AB9" i="203"/>
  <c r="C91" i="203"/>
  <c r="O90" i="203"/>
  <c r="N90" i="203"/>
  <c r="M90" i="203"/>
  <c r="L90" i="203"/>
  <c r="K90" i="203"/>
  <c r="AF8" i="203"/>
  <c r="G90" i="203"/>
  <c r="F90" i="203"/>
  <c r="AD8" i="203"/>
  <c r="E90" i="203"/>
  <c r="D90" i="203"/>
  <c r="AB8" i="203"/>
  <c r="C90" i="203"/>
  <c r="O89" i="203"/>
  <c r="N89" i="203"/>
  <c r="M89" i="203"/>
  <c r="J89" i="203"/>
  <c r="AF7" i="203"/>
  <c r="G89" i="203"/>
  <c r="F89" i="203"/>
  <c r="AD7" i="203"/>
  <c r="E89" i="203"/>
  <c r="D89" i="203"/>
  <c r="AB7" i="203"/>
  <c r="C89" i="203"/>
  <c r="O88" i="203"/>
  <c r="N88" i="203"/>
  <c r="M88" i="203"/>
  <c r="L88" i="203"/>
  <c r="J88" i="203"/>
  <c r="AF6" i="203"/>
  <c r="G88" i="203"/>
  <c r="F88" i="203"/>
  <c r="AD6" i="203"/>
  <c r="E88" i="203"/>
  <c r="D88" i="203"/>
  <c r="AB6" i="203"/>
  <c r="C88" i="203"/>
  <c r="O87" i="203"/>
  <c r="N87" i="203"/>
  <c r="J87" i="203"/>
  <c r="AF5" i="203"/>
  <c r="G87" i="203"/>
  <c r="F87" i="203"/>
  <c r="AD5" i="203"/>
  <c r="E87" i="203"/>
  <c r="D87" i="203"/>
  <c r="AB5" i="203"/>
  <c r="C87" i="203"/>
  <c r="O86" i="203"/>
  <c r="N86" i="203"/>
  <c r="M86" i="203"/>
  <c r="L86" i="203"/>
  <c r="J86" i="203"/>
  <c r="AF4" i="203"/>
  <c r="G86" i="203"/>
  <c r="F86" i="203"/>
  <c r="AD4" i="203"/>
  <c r="E86" i="203"/>
  <c r="D86" i="203"/>
  <c r="AB4" i="203"/>
  <c r="C86" i="203"/>
  <c r="N85" i="203"/>
  <c r="F85" i="203"/>
  <c r="J83" i="203"/>
  <c r="C83" i="203"/>
  <c r="A65" i="203"/>
  <c r="AB34" i="203"/>
  <c r="AB33" i="203"/>
  <c r="AB32" i="203"/>
  <c r="AB31" i="203"/>
  <c r="A32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6" i="203"/>
  <c r="D15" i="203"/>
  <c r="O14" i="203"/>
  <c r="D14" i="203"/>
  <c r="D13" i="203"/>
  <c r="O10" i="203"/>
  <c r="D10" i="203"/>
  <c r="O9" i="203"/>
  <c r="D9" i="203"/>
  <c r="O8" i="203"/>
  <c r="D8" i="203"/>
  <c r="A7" i="203"/>
  <c r="A4" i="203"/>
  <c r="AB2" i="203"/>
  <c r="A2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1" i="202"/>
  <c r="N91" i="202"/>
  <c r="L91" i="202"/>
  <c r="K91" i="202"/>
  <c r="AF9" i="202"/>
  <c r="G91" i="202"/>
  <c r="F91" i="202"/>
  <c r="AD9" i="202"/>
  <c r="E91" i="202"/>
  <c r="D91" i="202"/>
  <c r="AB9" i="202"/>
  <c r="C91" i="202"/>
  <c r="O90" i="202"/>
  <c r="N90" i="202"/>
  <c r="M90" i="202"/>
  <c r="L90" i="202"/>
  <c r="K90" i="202"/>
  <c r="AF8" i="202"/>
  <c r="G90" i="202"/>
  <c r="F90" i="202"/>
  <c r="AD8" i="202"/>
  <c r="E90" i="202"/>
  <c r="D90" i="202"/>
  <c r="AB8" i="202"/>
  <c r="C90" i="202"/>
  <c r="O89" i="202"/>
  <c r="N89" i="202"/>
  <c r="M89" i="202"/>
  <c r="J89" i="202"/>
  <c r="AF7" i="202"/>
  <c r="G89" i="202"/>
  <c r="F89" i="202"/>
  <c r="AD7" i="202"/>
  <c r="E89" i="202"/>
  <c r="D89" i="202"/>
  <c r="AB7" i="202"/>
  <c r="C89" i="202"/>
  <c r="O88" i="202"/>
  <c r="N88" i="202"/>
  <c r="M88" i="202"/>
  <c r="L88" i="202"/>
  <c r="J88" i="202"/>
  <c r="AF6" i="202"/>
  <c r="G88" i="202"/>
  <c r="F88" i="202"/>
  <c r="AD6" i="202"/>
  <c r="E88" i="202"/>
  <c r="D88" i="202"/>
  <c r="AB6" i="202"/>
  <c r="C88" i="202"/>
  <c r="O87" i="202"/>
  <c r="N87" i="202"/>
  <c r="L87" i="202"/>
  <c r="J87" i="202"/>
  <c r="AF5" i="202"/>
  <c r="G87" i="202"/>
  <c r="F87" i="202"/>
  <c r="AD5" i="202"/>
  <c r="E87" i="202"/>
  <c r="D87" i="202"/>
  <c r="AB5" i="202"/>
  <c r="C87" i="202"/>
  <c r="O86" i="202"/>
  <c r="N86" i="202"/>
  <c r="M86" i="202"/>
  <c r="L86" i="202"/>
  <c r="J86" i="202"/>
  <c r="AF4" i="202"/>
  <c r="G86" i="202"/>
  <c r="F86" i="202"/>
  <c r="AD4" i="202"/>
  <c r="E86" i="202"/>
  <c r="D86" i="202"/>
  <c r="AB4" i="202"/>
  <c r="C86" i="202"/>
  <c r="N85" i="202"/>
  <c r="F85" i="202"/>
  <c r="J83" i="202"/>
  <c r="C83" i="202"/>
  <c r="A65" i="202"/>
  <c r="AB34" i="202"/>
  <c r="AB33" i="202"/>
  <c r="AB32" i="202"/>
  <c r="AB31" i="202"/>
  <c r="A32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6" i="202"/>
  <c r="D15" i="202"/>
  <c r="O14" i="202"/>
  <c r="D14" i="202"/>
  <c r="D13" i="202"/>
  <c r="O10" i="202"/>
  <c r="D10" i="202"/>
  <c r="O9" i="202"/>
  <c r="D9" i="202"/>
  <c r="O8" i="202"/>
  <c r="D8" i="202"/>
  <c r="A7" i="202"/>
  <c r="A4" i="202"/>
  <c r="AB2" i="202"/>
  <c r="A2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1" i="201"/>
  <c r="N91" i="201"/>
  <c r="K91" i="201"/>
  <c r="AF9" i="201"/>
  <c r="G91" i="201"/>
  <c r="F91" i="201"/>
  <c r="AD9" i="201"/>
  <c r="E91" i="201"/>
  <c r="D91" i="201"/>
  <c r="AB9" i="201"/>
  <c r="C91" i="201"/>
  <c r="O90" i="201"/>
  <c r="N90" i="201"/>
  <c r="M90" i="201"/>
  <c r="L90" i="201"/>
  <c r="K90" i="201"/>
  <c r="AF8" i="201"/>
  <c r="G90" i="201"/>
  <c r="F90" i="201"/>
  <c r="AD8" i="201"/>
  <c r="E90" i="201"/>
  <c r="D90" i="201"/>
  <c r="AB8" i="201"/>
  <c r="C90" i="201"/>
  <c r="O89" i="201"/>
  <c r="N89" i="201"/>
  <c r="M89" i="201"/>
  <c r="J89" i="201"/>
  <c r="AF7" i="201"/>
  <c r="G89" i="201"/>
  <c r="F89" i="201"/>
  <c r="AD7" i="201"/>
  <c r="E89" i="201"/>
  <c r="D89" i="201"/>
  <c r="AB7" i="201"/>
  <c r="C89" i="201"/>
  <c r="O88" i="201"/>
  <c r="N88" i="201"/>
  <c r="M88" i="201"/>
  <c r="L88" i="201"/>
  <c r="J88" i="201"/>
  <c r="AF6" i="201"/>
  <c r="G88" i="201"/>
  <c r="F88" i="201"/>
  <c r="AD6" i="201"/>
  <c r="E88" i="201"/>
  <c r="D88" i="201"/>
  <c r="AB6" i="201"/>
  <c r="C88" i="201"/>
  <c r="O87" i="201"/>
  <c r="N87" i="201"/>
  <c r="J87" i="201"/>
  <c r="AF5" i="201"/>
  <c r="G87" i="201"/>
  <c r="F87" i="201"/>
  <c r="AD5" i="201"/>
  <c r="E87" i="201"/>
  <c r="D87" i="201"/>
  <c r="AB5" i="201"/>
  <c r="C87" i="201"/>
  <c r="O86" i="201"/>
  <c r="N86" i="201"/>
  <c r="M86" i="201"/>
  <c r="L86" i="201"/>
  <c r="J86" i="201"/>
  <c r="AF4" i="201"/>
  <c r="G86" i="201"/>
  <c r="F86" i="201"/>
  <c r="AD4" i="201"/>
  <c r="E86" i="201"/>
  <c r="D86" i="201"/>
  <c r="AB4" i="201"/>
  <c r="C86" i="201"/>
  <c r="N85" i="201"/>
  <c r="F85" i="201"/>
  <c r="J83" i="201"/>
  <c r="C83" i="201"/>
  <c r="A65" i="201"/>
  <c r="AB34" i="201"/>
  <c r="AB33" i="201"/>
  <c r="AB32" i="201"/>
  <c r="AB31" i="201"/>
  <c r="A32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O14" i="201"/>
  <c r="D14" i="201"/>
  <c r="D13" i="201"/>
  <c r="O10" i="201"/>
  <c r="D10" i="201"/>
  <c r="O9" i="201"/>
  <c r="D9" i="201"/>
  <c r="O8" i="201"/>
  <c r="D8" i="201"/>
  <c r="A7" i="201"/>
  <c r="A4" i="201"/>
  <c r="AB2" i="201"/>
  <c r="A2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1" i="200"/>
  <c r="N91" i="200"/>
  <c r="L91" i="200"/>
  <c r="K91" i="200"/>
  <c r="AF9" i="200"/>
  <c r="G91" i="200"/>
  <c r="F91" i="200"/>
  <c r="AD9" i="200"/>
  <c r="E91" i="200"/>
  <c r="D91" i="200"/>
  <c r="AB9" i="200"/>
  <c r="C91" i="200"/>
  <c r="O90" i="200"/>
  <c r="N90" i="200"/>
  <c r="M90" i="200"/>
  <c r="L90" i="200"/>
  <c r="K90" i="200"/>
  <c r="AF8" i="200"/>
  <c r="G90" i="200"/>
  <c r="F90" i="200"/>
  <c r="AD8" i="200"/>
  <c r="E90" i="200"/>
  <c r="D90" i="200"/>
  <c r="AB8" i="200"/>
  <c r="C90" i="200"/>
  <c r="O89" i="200"/>
  <c r="N89" i="200"/>
  <c r="M89" i="200"/>
  <c r="J89" i="200"/>
  <c r="AF7" i="200"/>
  <c r="G89" i="200"/>
  <c r="F89" i="200"/>
  <c r="AD7" i="200"/>
  <c r="E89" i="200"/>
  <c r="D89" i="200"/>
  <c r="AB7" i="200"/>
  <c r="C89" i="200"/>
  <c r="O88" i="200"/>
  <c r="N88" i="200"/>
  <c r="M88" i="200"/>
  <c r="L88" i="200"/>
  <c r="J88" i="200"/>
  <c r="AF6" i="200"/>
  <c r="G88" i="200"/>
  <c r="F88" i="200"/>
  <c r="AD6" i="200"/>
  <c r="E88" i="200"/>
  <c r="D88" i="200"/>
  <c r="AB6" i="200"/>
  <c r="C88" i="200"/>
  <c r="O87" i="200"/>
  <c r="N87" i="200"/>
  <c r="L87" i="200"/>
  <c r="J87" i="200"/>
  <c r="AF5" i="200"/>
  <c r="G87" i="200"/>
  <c r="F87" i="200"/>
  <c r="AD5" i="200"/>
  <c r="E87" i="200"/>
  <c r="D87" i="200"/>
  <c r="AB5" i="200"/>
  <c r="C87" i="200"/>
  <c r="O86" i="200"/>
  <c r="N86" i="200"/>
  <c r="M86" i="200"/>
  <c r="L86" i="200"/>
  <c r="J86" i="200"/>
  <c r="AF4" i="200"/>
  <c r="G86" i="200"/>
  <c r="F86" i="200"/>
  <c r="AD4" i="200"/>
  <c r="E86" i="200"/>
  <c r="D86" i="200"/>
  <c r="AB4" i="200"/>
  <c r="C86" i="200"/>
  <c r="N85" i="200"/>
  <c r="F85" i="200"/>
  <c r="J83" i="200"/>
  <c r="C83" i="200"/>
  <c r="A65" i="200"/>
  <c r="AB34" i="200"/>
  <c r="AB33" i="200"/>
  <c r="AB32" i="200"/>
  <c r="AB31" i="200"/>
  <c r="A32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D16" i="200"/>
  <c r="D15" i="200"/>
  <c r="O14" i="200"/>
  <c r="D14" i="200"/>
  <c r="D13" i="200"/>
  <c r="O10" i="200"/>
  <c r="D10" i="200"/>
  <c r="O9" i="200"/>
  <c r="D9" i="200"/>
  <c r="O8" i="200"/>
  <c r="D8" i="200"/>
  <c r="A7" i="200"/>
  <c r="A4" i="200"/>
  <c r="AB2" i="200"/>
  <c r="A2" i="200"/>
  <c r="AD128" i="199"/>
  <c r="AB128" i="199"/>
  <c r="AD127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AB110" i="199"/>
  <c r="AD109" i="199"/>
  <c r="AB109" i="199"/>
  <c r="AD108" i="199"/>
  <c r="AB108" i="199"/>
  <c r="AD105" i="199"/>
  <c r="AB105" i="199"/>
  <c r="AD104" i="199"/>
  <c r="AB104" i="199"/>
  <c r="O91" i="199"/>
  <c r="N91" i="199"/>
  <c r="K91" i="199"/>
  <c r="AF9" i="199"/>
  <c r="G91" i="199"/>
  <c r="F91" i="199"/>
  <c r="AD9" i="199"/>
  <c r="E91" i="199"/>
  <c r="D91" i="199"/>
  <c r="AB9" i="199"/>
  <c r="C91" i="199"/>
  <c r="O90" i="199"/>
  <c r="N90" i="199"/>
  <c r="M90" i="199"/>
  <c r="L90" i="199"/>
  <c r="K90" i="199"/>
  <c r="AF8" i="199"/>
  <c r="G90" i="199"/>
  <c r="F90" i="199"/>
  <c r="AD8" i="199"/>
  <c r="E90" i="199"/>
  <c r="D90" i="199"/>
  <c r="AB8" i="199"/>
  <c r="C90" i="199"/>
  <c r="O89" i="199"/>
  <c r="N89" i="199"/>
  <c r="M89" i="199"/>
  <c r="J89" i="199"/>
  <c r="AF7" i="199"/>
  <c r="G89" i="199"/>
  <c r="F89" i="199"/>
  <c r="AD7" i="199"/>
  <c r="E89" i="199"/>
  <c r="D89" i="199"/>
  <c r="AB7" i="199"/>
  <c r="C89" i="199"/>
  <c r="O88" i="199"/>
  <c r="N88" i="199"/>
  <c r="M88" i="199"/>
  <c r="L88" i="199"/>
  <c r="J88" i="199"/>
  <c r="AF6" i="199"/>
  <c r="G88" i="199"/>
  <c r="F88" i="199"/>
  <c r="AD6" i="199"/>
  <c r="E88" i="199"/>
  <c r="D88" i="199"/>
  <c r="AB6" i="199"/>
  <c r="C88" i="199"/>
  <c r="O87" i="199"/>
  <c r="N87" i="199"/>
  <c r="J87" i="199"/>
  <c r="AF5" i="199"/>
  <c r="G87" i="199"/>
  <c r="F87" i="199"/>
  <c r="AD5" i="199"/>
  <c r="E87" i="199"/>
  <c r="D87" i="199"/>
  <c r="AB5" i="199"/>
  <c r="C87" i="199"/>
  <c r="O86" i="199"/>
  <c r="N86" i="199"/>
  <c r="M86" i="199"/>
  <c r="L86" i="199"/>
  <c r="J86" i="199"/>
  <c r="AF4" i="199"/>
  <c r="G86" i="199"/>
  <c r="F86" i="199"/>
  <c r="AD4" i="199"/>
  <c r="E86" i="199"/>
  <c r="D86" i="199"/>
  <c r="AB4" i="199"/>
  <c r="C86" i="199"/>
  <c r="N85" i="199"/>
  <c r="F85" i="199"/>
  <c r="J83" i="199"/>
  <c r="C83" i="199"/>
  <c r="A65" i="199"/>
  <c r="AB34" i="199"/>
  <c r="AB33" i="199"/>
  <c r="AB32" i="199"/>
  <c r="AB31" i="199"/>
  <c r="A32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5" i="199"/>
  <c r="O14" i="199"/>
  <c r="D14" i="199"/>
  <c r="D13" i="199"/>
  <c r="O10" i="199"/>
  <c r="D10" i="199"/>
  <c r="O9" i="199"/>
  <c r="D9" i="199"/>
  <c r="O8" i="199"/>
  <c r="D8" i="199"/>
  <c r="A7" i="199"/>
  <c r="A4" i="199"/>
  <c r="AB2" i="199"/>
  <c r="A2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1" i="198"/>
  <c r="N91" i="198"/>
  <c r="L91" i="198"/>
  <c r="K91" i="198"/>
  <c r="AF9" i="198"/>
  <c r="G91" i="198"/>
  <c r="F91" i="198"/>
  <c r="AD9" i="198"/>
  <c r="E91" i="198"/>
  <c r="D91" i="198"/>
  <c r="AB9" i="198"/>
  <c r="C91" i="198"/>
  <c r="O90" i="198"/>
  <c r="N90" i="198"/>
  <c r="M90" i="198"/>
  <c r="L90" i="198"/>
  <c r="K90" i="198"/>
  <c r="AF8" i="198"/>
  <c r="G90" i="198"/>
  <c r="F90" i="198"/>
  <c r="AD8" i="198"/>
  <c r="E90" i="198"/>
  <c r="D90" i="198"/>
  <c r="AB8" i="198"/>
  <c r="C90" i="198"/>
  <c r="O89" i="198"/>
  <c r="N89" i="198"/>
  <c r="M89" i="198"/>
  <c r="J89" i="198"/>
  <c r="AF7" i="198"/>
  <c r="G89" i="198"/>
  <c r="F89" i="198"/>
  <c r="AD7" i="198"/>
  <c r="E89" i="198"/>
  <c r="D89" i="198"/>
  <c r="AB7" i="198"/>
  <c r="C89" i="198"/>
  <c r="O88" i="198"/>
  <c r="N88" i="198"/>
  <c r="M88" i="198"/>
  <c r="L88" i="198"/>
  <c r="J88" i="198"/>
  <c r="AF6" i="198"/>
  <c r="G88" i="198"/>
  <c r="F88" i="198"/>
  <c r="AD6" i="198"/>
  <c r="E88" i="198"/>
  <c r="D88" i="198"/>
  <c r="AB6" i="198"/>
  <c r="C88" i="198"/>
  <c r="O87" i="198"/>
  <c r="N87" i="198"/>
  <c r="L87" i="198"/>
  <c r="J87" i="198"/>
  <c r="AF5" i="198"/>
  <c r="G87" i="198"/>
  <c r="F87" i="198"/>
  <c r="AD5" i="198"/>
  <c r="E87" i="198"/>
  <c r="D87" i="198"/>
  <c r="AB5" i="198"/>
  <c r="C87" i="198"/>
  <c r="O86" i="198"/>
  <c r="N86" i="198"/>
  <c r="M86" i="198"/>
  <c r="L86" i="198"/>
  <c r="J86" i="198"/>
  <c r="AF4" i="198"/>
  <c r="G86" i="198"/>
  <c r="F86" i="198"/>
  <c r="AD4" i="198"/>
  <c r="E86" i="198"/>
  <c r="D86" i="198"/>
  <c r="AB4" i="198"/>
  <c r="C86" i="198"/>
  <c r="N85" i="198"/>
  <c r="F85" i="198"/>
  <c r="J83" i="198"/>
  <c r="C83" i="198"/>
  <c r="A65" i="198"/>
  <c r="AB34" i="198"/>
  <c r="AB33" i="198"/>
  <c r="AB32" i="198"/>
  <c r="AB31" i="198"/>
  <c r="A32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5" i="198"/>
  <c r="O14" i="198"/>
  <c r="D14" i="198"/>
  <c r="D13" i="198"/>
  <c r="O10" i="198"/>
  <c r="D10" i="198"/>
  <c r="O9" i="198"/>
  <c r="D9" i="198"/>
  <c r="O8" i="198"/>
  <c r="D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1" i="197"/>
  <c r="N91" i="197"/>
  <c r="K91" i="197"/>
  <c r="AF9" i="197"/>
  <c r="G91" i="197"/>
  <c r="F91" i="197"/>
  <c r="AD9" i="197"/>
  <c r="E91" i="197"/>
  <c r="D91" i="197"/>
  <c r="AB9" i="197"/>
  <c r="C91" i="197"/>
  <c r="O90" i="197"/>
  <c r="N90" i="197"/>
  <c r="M90" i="197"/>
  <c r="L90" i="197"/>
  <c r="K90" i="197"/>
  <c r="AF8" i="197"/>
  <c r="G90" i="197"/>
  <c r="F90" i="197"/>
  <c r="AD8" i="197"/>
  <c r="E90" i="197"/>
  <c r="D90" i="197"/>
  <c r="AB8" i="197"/>
  <c r="C90" i="197"/>
  <c r="O89" i="197"/>
  <c r="N89" i="197"/>
  <c r="M89" i="197"/>
  <c r="J89" i="197"/>
  <c r="AF7" i="197"/>
  <c r="G89" i="197"/>
  <c r="F89" i="197"/>
  <c r="AD7" i="197"/>
  <c r="E89" i="197"/>
  <c r="D89" i="197"/>
  <c r="AB7" i="197"/>
  <c r="C89" i="197"/>
  <c r="O88" i="197"/>
  <c r="N88" i="197"/>
  <c r="M88" i="197"/>
  <c r="L88" i="197"/>
  <c r="J88" i="197"/>
  <c r="AF6" i="197"/>
  <c r="G88" i="197"/>
  <c r="F88" i="197"/>
  <c r="AD6" i="197"/>
  <c r="E88" i="197"/>
  <c r="D88" i="197"/>
  <c r="AB6" i="197"/>
  <c r="C88" i="197"/>
  <c r="O87" i="197"/>
  <c r="N87" i="197"/>
  <c r="J87" i="197"/>
  <c r="AF5" i="197"/>
  <c r="G87" i="197"/>
  <c r="F87" i="197"/>
  <c r="AD5" i="197"/>
  <c r="E87" i="197"/>
  <c r="D87" i="197"/>
  <c r="AB5" i="197"/>
  <c r="C87" i="197"/>
  <c r="O86" i="197"/>
  <c r="N86" i="197"/>
  <c r="M86" i="197"/>
  <c r="L86" i="197"/>
  <c r="J86" i="197"/>
  <c r="AF4" i="197"/>
  <c r="G86" i="197"/>
  <c r="F86" i="197"/>
  <c r="AD4" i="197"/>
  <c r="E86" i="197"/>
  <c r="D86" i="197"/>
  <c r="AB4" i="197"/>
  <c r="C86" i="197"/>
  <c r="N85" i="197"/>
  <c r="F85" i="197"/>
  <c r="J83" i="197"/>
  <c r="C83" i="197"/>
  <c r="A65" i="197"/>
  <c r="AB34" i="197"/>
  <c r="AB33" i="197"/>
  <c r="AB32" i="197"/>
  <c r="AB31" i="197"/>
  <c r="A32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O14" i="197"/>
  <c r="D14" i="197"/>
  <c r="D13" i="197"/>
  <c r="O10" i="197"/>
  <c r="D10" i="197"/>
  <c r="O9" i="197"/>
  <c r="D9" i="197"/>
  <c r="O8" i="197"/>
  <c r="D8" i="197"/>
  <c r="A7" i="197"/>
  <c r="A4" i="197"/>
  <c r="AB2" i="197"/>
  <c r="A2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1" i="196"/>
  <c r="N91" i="196"/>
  <c r="L91" i="196"/>
  <c r="K91" i="196"/>
  <c r="AF9" i="196"/>
  <c r="G91" i="196"/>
  <c r="F91" i="196"/>
  <c r="AD9" i="196"/>
  <c r="E91" i="196"/>
  <c r="D91" i="196"/>
  <c r="AB9" i="196"/>
  <c r="C91" i="196"/>
  <c r="O90" i="196"/>
  <c r="N90" i="196"/>
  <c r="M90" i="196"/>
  <c r="L90" i="196"/>
  <c r="K90" i="196"/>
  <c r="AF8" i="196"/>
  <c r="G90" i="196"/>
  <c r="F90" i="196"/>
  <c r="AD8" i="196"/>
  <c r="E90" i="196"/>
  <c r="D90" i="196"/>
  <c r="AB8" i="196"/>
  <c r="C90" i="196"/>
  <c r="O89" i="196"/>
  <c r="N89" i="196"/>
  <c r="M89" i="196"/>
  <c r="J89" i="196"/>
  <c r="AF7" i="196"/>
  <c r="G89" i="196"/>
  <c r="F89" i="196"/>
  <c r="AD7" i="196"/>
  <c r="E89" i="196"/>
  <c r="D89" i="196"/>
  <c r="AB7" i="196"/>
  <c r="C89" i="196"/>
  <c r="O88" i="196"/>
  <c r="N88" i="196"/>
  <c r="M88" i="196"/>
  <c r="L88" i="196"/>
  <c r="J88" i="196"/>
  <c r="AF6" i="196"/>
  <c r="G88" i="196"/>
  <c r="F88" i="196"/>
  <c r="AD6" i="196"/>
  <c r="E88" i="196"/>
  <c r="D88" i="196"/>
  <c r="AB6" i="196"/>
  <c r="C88" i="196"/>
  <c r="O87" i="196"/>
  <c r="N87" i="196"/>
  <c r="L87" i="196"/>
  <c r="J87" i="196"/>
  <c r="AF5" i="196"/>
  <c r="G87" i="196"/>
  <c r="F87" i="196"/>
  <c r="AD5" i="196"/>
  <c r="E87" i="196"/>
  <c r="D87" i="196"/>
  <c r="AB5" i="196"/>
  <c r="C87" i="196"/>
  <c r="O86" i="196"/>
  <c r="N86" i="196"/>
  <c r="M86" i="196"/>
  <c r="L86" i="196"/>
  <c r="J86" i="196"/>
  <c r="AF4" i="196"/>
  <c r="G86" i="196"/>
  <c r="F86" i="196"/>
  <c r="AD4" i="196"/>
  <c r="E86" i="196"/>
  <c r="D86" i="196"/>
  <c r="AB4" i="196"/>
  <c r="C86" i="196"/>
  <c r="N85" i="196"/>
  <c r="F85" i="196"/>
  <c r="J83" i="196"/>
  <c r="C83" i="196"/>
  <c r="A65" i="196"/>
  <c r="AB34" i="196"/>
  <c r="AB33" i="196"/>
  <c r="AB32" i="196"/>
  <c r="AB31" i="196"/>
  <c r="A32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D15" i="196"/>
  <c r="O14" i="196"/>
  <c r="D14" i="196"/>
  <c r="D13" i="196"/>
  <c r="O10" i="196"/>
  <c r="D10" i="196"/>
  <c r="O9" i="196"/>
  <c r="D9" i="196"/>
  <c r="O8" i="196"/>
  <c r="D8" i="196"/>
  <c r="A7" i="196"/>
  <c r="A4" i="196"/>
  <c r="AB2" i="196"/>
  <c r="A2" i="196"/>
  <c r="AD128" i="195"/>
  <c r="O10" i="195"/>
  <c r="AB128" i="195"/>
  <c r="AD127" i="195"/>
  <c r="O9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D15" i="195"/>
  <c r="AB110" i="195"/>
  <c r="AD109" i="195"/>
  <c r="D14" i="195"/>
  <c r="AB109" i="195"/>
  <c r="AD108" i="195"/>
  <c r="D13" i="195"/>
  <c r="AB108" i="195"/>
  <c r="AD105" i="195"/>
  <c r="AB105" i="195"/>
  <c r="AD104" i="195"/>
  <c r="AB104" i="195"/>
  <c r="O91" i="195"/>
  <c r="N91" i="195"/>
  <c r="K91" i="195"/>
  <c r="AF9" i="195"/>
  <c r="G91" i="195"/>
  <c r="F91" i="195"/>
  <c r="AD9" i="195"/>
  <c r="E91" i="195"/>
  <c r="D91" i="195"/>
  <c r="AB9" i="195"/>
  <c r="C91" i="195"/>
  <c r="O90" i="195"/>
  <c r="N90" i="195"/>
  <c r="M90" i="195"/>
  <c r="L90" i="195"/>
  <c r="K90" i="195"/>
  <c r="AF8" i="195"/>
  <c r="G90" i="195"/>
  <c r="F90" i="195"/>
  <c r="AD8" i="195"/>
  <c r="E90" i="195"/>
  <c r="D90" i="195"/>
  <c r="AB8" i="195"/>
  <c r="C90" i="195"/>
  <c r="O89" i="195"/>
  <c r="N89" i="195"/>
  <c r="M89" i="195"/>
  <c r="J89" i="195"/>
  <c r="AF7" i="195"/>
  <c r="G89" i="195"/>
  <c r="F89" i="195"/>
  <c r="AD7" i="195"/>
  <c r="E89" i="195"/>
  <c r="D89" i="195"/>
  <c r="AB7" i="195"/>
  <c r="C89" i="195"/>
  <c r="O88" i="195"/>
  <c r="N88" i="195"/>
  <c r="M88" i="195"/>
  <c r="L88" i="195"/>
  <c r="J88" i="195"/>
  <c r="AF6" i="195"/>
  <c r="G88" i="195"/>
  <c r="F88" i="195"/>
  <c r="AD6" i="195"/>
  <c r="E88" i="195"/>
  <c r="D88" i="195"/>
  <c r="AB6" i="195"/>
  <c r="C88" i="195"/>
  <c r="O87" i="195"/>
  <c r="N87" i="195"/>
  <c r="J87" i="195"/>
  <c r="AF5" i="195"/>
  <c r="G87" i="195"/>
  <c r="F87" i="195"/>
  <c r="AD5" i="195"/>
  <c r="E87" i="195"/>
  <c r="D87" i="195"/>
  <c r="AB5" i="195"/>
  <c r="C87" i="195"/>
  <c r="O86" i="195"/>
  <c r="N86" i="195"/>
  <c r="M86" i="195"/>
  <c r="L86" i="195"/>
  <c r="J86" i="195"/>
  <c r="AF4" i="195"/>
  <c r="G86" i="195"/>
  <c r="F86" i="195"/>
  <c r="AD4" i="195"/>
  <c r="E86" i="195"/>
  <c r="D86" i="195"/>
  <c r="AB4" i="195"/>
  <c r="C86" i="195"/>
  <c r="N85" i="195"/>
  <c r="F85" i="195"/>
  <c r="J83" i="195"/>
  <c r="C83" i="195"/>
  <c r="A65" i="195"/>
  <c r="A50" i="195"/>
  <c r="AB34" i="195"/>
  <c r="AB33" i="195"/>
  <c r="AB32" i="195"/>
  <c r="AB31" i="195"/>
  <c r="A32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19" i="195"/>
  <c r="AB17" i="195"/>
  <c r="AB16" i="195"/>
  <c r="AB15" i="195"/>
  <c r="D16" i="195"/>
  <c r="O14" i="195"/>
  <c r="D10" i="195"/>
  <c r="D9" i="195"/>
  <c r="O8" i="195"/>
  <c r="D8" i="195"/>
  <c r="A7" i="195"/>
  <c r="A4" i="195"/>
  <c r="AB2" i="195"/>
  <c r="A2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1" i="194"/>
  <c r="N91" i="194"/>
  <c r="L91" i="194"/>
  <c r="K91" i="194"/>
  <c r="AF9" i="194"/>
  <c r="G91" i="194"/>
  <c r="F91" i="194"/>
  <c r="AD9" i="194"/>
  <c r="E91" i="194"/>
  <c r="D91" i="194"/>
  <c r="AB9" i="194"/>
  <c r="C91" i="194"/>
  <c r="O90" i="194"/>
  <c r="N90" i="194"/>
  <c r="M90" i="194"/>
  <c r="L90" i="194"/>
  <c r="K90" i="194"/>
  <c r="AF8" i="194"/>
  <c r="G90" i="194"/>
  <c r="F90" i="194"/>
  <c r="AD8" i="194"/>
  <c r="E90" i="194"/>
  <c r="D90" i="194"/>
  <c r="AB8" i="194"/>
  <c r="C90" i="194"/>
  <c r="O89" i="194"/>
  <c r="N89" i="194"/>
  <c r="M89" i="194"/>
  <c r="J89" i="194"/>
  <c r="AF7" i="194"/>
  <c r="G89" i="194"/>
  <c r="F89" i="194"/>
  <c r="AD7" i="194"/>
  <c r="E89" i="194"/>
  <c r="D89" i="194"/>
  <c r="AB7" i="194"/>
  <c r="C89" i="194"/>
  <c r="O88" i="194"/>
  <c r="N88" i="194"/>
  <c r="M88" i="194"/>
  <c r="L88" i="194"/>
  <c r="J88" i="194"/>
  <c r="AF6" i="194"/>
  <c r="G88" i="194"/>
  <c r="F88" i="194"/>
  <c r="AD6" i="194"/>
  <c r="E88" i="194"/>
  <c r="D88" i="194"/>
  <c r="AB6" i="194"/>
  <c r="C88" i="194"/>
  <c r="O87" i="194"/>
  <c r="N87" i="194"/>
  <c r="L87" i="194"/>
  <c r="J87" i="194"/>
  <c r="AF5" i="194"/>
  <c r="G87" i="194"/>
  <c r="F87" i="194"/>
  <c r="AD5" i="194"/>
  <c r="E87" i="194"/>
  <c r="D87" i="194"/>
  <c r="AB5" i="194"/>
  <c r="C87" i="194"/>
  <c r="O86" i="194"/>
  <c r="N86" i="194"/>
  <c r="M86" i="194"/>
  <c r="L86" i="194"/>
  <c r="J86" i="194"/>
  <c r="AF4" i="194"/>
  <c r="G86" i="194"/>
  <c r="F86" i="194"/>
  <c r="AD4" i="194"/>
  <c r="E86" i="194"/>
  <c r="D86" i="194"/>
  <c r="AB4" i="194"/>
  <c r="C86" i="194"/>
  <c r="N85" i="194"/>
  <c r="F85" i="194"/>
  <c r="J83" i="194"/>
  <c r="C83" i="194"/>
  <c r="A65" i="194"/>
  <c r="AB34" i="194"/>
  <c r="AB33" i="194"/>
  <c r="AB32" i="194"/>
  <c r="AB31" i="194"/>
  <c r="A32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D16" i="194"/>
  <c r="D15" i="194"/>
  <c r="O14" i="194"/>
  <c r="D14" i="194"/>
  <c r="D13" i="194"/>
  <c r="O10" i="194"/>
  <c r="D10" i="194"/>
  <c r="O9" i="194"/>
  <c r="D9" i="194"/>
  <c r="O8" i="194"/>
  <c r="D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1" i="193"/>
  <c r="N91" i="193"/>
  <c r="K91" i="193"/>
  <c r="AF9" i="193"/>
  <c r="G91" i="193"/>
  <c r="F91" i="193"/>
  <c r="AD9" i="193"/>
  <c r="E91" i="193"/>
  <c r="D91" i="193"/>
  <c r="AB9" i="193"/>
  <c r="C91" i="193"/>
  <c r="O90" i="193"/>
  <c r="N90" i="193"/>
  <c r="M90" i="193"/>
  <c r="L90" i="193"/>
  <c r="K90" i="193"/>
  <c r="AF8" i="193"/>
  <c r="G90" i="193"/>
  <c r="F90" i="193"/>
  <c r="AD8" i="193"/>
  <c r="E90" i="193"/>
  <c r="D90" i="193"/>
  <c r="AB8" i="193"/>
  <c r="C90" i="193"/>
  <c r="O89" i="193"/>
  <c r="N89" i="193"/>
  <c r="M89" i="193"/>
  <c r="L89" i="193"/>
  <c r="J89" i="193"/>
  <c r="AF7" i="193"/>
  <c r="G89" i="193"/>
  <c r="F89" i="193"/>
  <c r="AD7" i="193"/>
  <c r="E89" i="193"/>
  <c r="D89" i="193"/>
  <c r="AB7" i="193"/>
  <c r="C89" i="193"/>
  <c r="O88" i="193"/>
  <c r="N88" i="193"/>
  <c r="M88" i="193"/>
  <c r="L88" i="193"/>
  <c r="J88" i="193"/>
  <c r="AF6" i="193"/>
  <c r="G88" i="193"/>
  <c r="F88" i="193"/>
  <c r="AD6" i="193"/>
  <c r="E88" i="193"/>
  <c r="D88" i="193"/>
  <c r="AB6" i="193"/>
  <c r="C88" i="193"/>
  <c r="O87" i="193"/>
  <c r="N87" i="193"/>
  <c r="L87" i="193"/>
  <c r="J87" i="193"/>
  <c r="AF5" i="193"/>
  <c r="G87" i="193"/>
  <c r="F87" i="193"/>
  <c r="AD5" i="193"/>
  <c r="E87" i="193"/>
  <c r="D87" i="193"/>
  <c r="AB5" i="193"/>
  <c r="C87" i="193"/>
  <c r="O86" i="193"/>
  <c r="N86" i="193"/>
  <c r="M86" i="193"/>
  <c r="L86" i="193"/>
  <c r="J86" i="193"/>
  <c r="AF4" i="193"/>
  <c r="G86" i="193"/>
  <c r="F86" i="193"/>
  <c r="AD4" i="193"/>
  <c r="E86" i="193"/>
  <c r="D86" i="193"/>
  <c r="AB4" i="193"/>
  <c r="C86" i="193"/>
  <c r="N85" i="193"/>
  <c r="F85" i="193"/>
  <c r="J83" i="193"/>
  <c r="C83" i="193"/>
  <c r="A65" i="193"/>
  <c r="A50" i="193"/>
  <c r="AB34" i="193"/>
  <c r="AB33" i="193"/>
  <c r="AB32" i="193"/>
  <c r="AB31" i="193"/>
  <c r="A32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19" i="193"/>
  <c r="AB17" i="193"/>
  <c r="AB16" i="193"/>
  <c r="AB15" i="193"/>
  <c r="D16" i="193"/>
  <c r="D15" i="193"/>
  <c r="O14" i="193"/>
  <c r="D14" i="193"/>
  <c r="D13" i="193"/>
  <c r="O10" i="193"/>
  <c r="D10" i="193"/>
  <c r="O9" i="193"/>
  <c r="D9" i="193"/>
  <c r="O8" i="193"/>
  <c r="D8" i="193"/>
  <c r="A7" i="193"/>
  <c r="A4" i="193"/>
  <c r="AB2" i="193"/>
  <c r="A2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1" i="192"/>
  <c r="N91" i="192"/>
  <c r="M91" i="192"/>
  <c r="K91" i="192"/>
  <c r="AF9" i="192"/>
  <c r="G91" i="192"/>
  <c r="F91" i="192"/>
  <c r="AD9" i="192"/>
  <c r="E91" i="192"/>
  <c r="D91" i="192"/>
  <c r="AB9" i="192"/>
  <c r="C91" i="192"/>
  <c r="O90" i="192"/>
  <c r="N90" i="192"/>
  <c r="M90" i="192"/>
  <c r="L90" i="192"/>
  <c r="K90" i="192"/>
  <c r="AF8" i="192"/>
  <c r="G90" i="192"/>
  <c r="F90" i="192"/>
  <c r="AD8" i="192"/>
  <c r="E90" i="192"/>
  <c r="D90" i="192"/>
  <c r="AB8" i="192"/>
  <c r="C90" i="192"/>
  <c r="O89" i="192"/>
  <c r="N89" i="192"/>
  <c r="M89" i="192"/>
  <c r="L89" i="192"/>
  <c r="J89" i="192"/>
  <c r="AF7" i="192"/>
  <c r="G89" i="192"/>
  <c r="F89" i="192"/>
  <c r="AD7" i="192"/>
  <c r="E89" i="192"/>
  <c r="D89" i="192"/>
  <c r="AB7" i="192"/>
  <c r="C89" i="192"/>
  <c r="O88" i="192"/>
  <c r="N88" i="192"/>
  <c r="M88" i="192"/>
  <c r="L88" i="192"/>
  <c r="J88" i="192"/>
  <c r="AF6" i="192"/>
  <c r="G88" i="192"/>
  <c r="F88" i="192"/>
  <c r="AD6" i="192"/>
  <c r="E88" i="192"/>
  <c r="D88" i="192"/>
  <c r="AB6" i="192"/>
  <c r="C88" i="192"/>
  <c r="O87" i="192"/>
  <c r="N87" i="192"/>
  <c r="M87" i="192"/>
  <c r="J87" i="192"/>
  <c r="AF5" i="192"/>
  <c r="G87" i="192"/>
  <c r="F87" i="192"/>
  <c r="AD5" i="192"/>
  <c r="E87" i="192"/>
  <c r="D87" i="192"/>
  <c r="AB5" i="192"/>
  <c r="C87" i="192"/>
  <c r="O86" i="192"/>
  <c r="N86" i="192"/>
  <c r="M86" i="192"/>
  <c r="L86" i="192"/>
  <c r="J86" i="192"/>
  <c r="AF4" i="192"/>
  <c r="G86" i="192"/>
  <c r="F86" i="192"/>
  <c r="AD4" i="192"/>
  <c r="E86" i="192"/>
  <c r="D86" i="192"/>
  <c r="AB4" i="192"/>
  <c r="C86" i="192"/>
  <c r="N85" i="192"/>
  <c r="F85" i="192"/>
  <c r="J83" i="192"/>
  <c r="C83" i="192"/>
  <c r="A65" i="192"/>
  <c r="AB34" i="192"/>
  <c r="AB33" i="192"/>
  <c r="AB32" i="192"/>
  <c r="AB31" i="192"/>
  <c r="A32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O14" i="192"/>
  <c r="D14" i="192"/>
  <c r="D13" i="192"/>
  <c r="O10" i="192"/>
  <c r="D10" i="192"/>
  <c r="O9" i="192"/>
  <c r="D9" i="192"/>
  <c r="O8" i="192"/>
  <c r="D8" i="192"/>
  <c r="A7" i="192"/>
  <c r="A4" i="192"/>
  <c r="AB2" i="192"/>
  <c r="A2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1" i="191"/>
  <c r="N91" i="191"/>
  <c r="M91" i="191"/>
  <c r="K91" i="191"/>
  <c r="AF9" i="191"/>
  <c r="G91" i="191"/>
  <c r="F91" i="191"/>
  <c r="AD9" i="191"/>
  <c r="E91" i="191"/>
  <c r="D91" i="191"/>
  <c r="AB9" i="191"/>
  <c r="C91" i="191"/>
  <c r="O90" i="191"/>
  <c r="N90" i="191"/>
  <c r="M90" i="191"/>
  <c r="L90" i="191"/>
  <c r="K90" i="191"/>
  <c r="AF8" i="191"/>
  <c r="G90" i="191"/>
  <c r="F90" i="191"/>
  <c r="AD8" i="191"/>
  <c r="E90" i="191"/>
  <c r="D90" i="191"/>
  <c r="AB8" i="191"/>
  <c r="C90" i="191"/>
  <c r="O89" i="191"/>
  <c r="N89" i="191"/>
  <c r="M89" i="191"/>
  <c r="L89" i="191"/>
  <c r="J89" i="191"/>
  <c r="AF7" i="191"/>
  <c r="G89" i="191"/>
  <c r="F89" i="191"/>
  <c r="AD7" i="191"/>
  <c r="E89" i="191"/>
  <c r="D89" i="191"/>
  <c r="AB7" i="191"/>
  <c r="C89" i="191"/>
  <c r="O88" i="191"/>
  <c r="N88" i="191"/>
  <c r="M88" i="191"/>
  <c r="L88" i="191"/>
  <c r="J88" i="191"/>
  <c r="AF6" i="191"/>
  <c r="G88" i="191"/>
  <c r="F88" i="191"/>
  <c r="AD6" i="191"/>
  <c r="E88" i="191"/>
  <c r="D88" i="191"/>
  <c r="AB6" i="191"/>
  <c r="C88" i="191"/>
  <c r="O87" i="191"/>
  <c r="N87" i="191"/>
  <c r="M87" i="191"/>
  <c r="J87" i="191"/>
  <c r="AF5" i="191"/>
  <c r="G87" i="191"/>
  <c r="F87" i="191"/>
  <c r="AD5" i="191"/>
  <c r="E87" i="191"/>
  <c r="D87" i="191"/>
  <c r="AB5" i="191"/>
  <c r="C87" i="191"/>
  <c r="O86" i="191"/>
  <c r="N86" i="191"/>
  <c r="M86" i="191"/>
  <c r="L86" i="191"/>
  <c r="J86" i="191"/>
  <c r="AF4" i="191"/>
  <c r="G86" i="191"/>
  <c r="F86" i="191"/>
  <c r="AD4" i="191"/>
  <c r="E86" i="191"/>
  <c r="D86" i="191"/>
  <c r="AB4" i="191"/>
  <c r="C86" i="191"/>
  <c r="N85" i="191"/>
  <c r="F85" i="191"/>
  <c r="J83" i="191"/>
  <c r="C83" i="191"/>
  <c r="A65" i="191"/>
  <c r="AB34" i="191"/>
  <c r="AB33" i="191"/>
  <c r="AB32" i="191"/>
  <c r="AB31" i="191"/>
  <c r="A32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6" i="191"/>
  <c r="D15" i="191"/>
  <c r="O14" i="191"/>
  <c r="D14" i="191"/>
  <c r="D13" i="191"/>
  <c r="O10" i="191"/>
  <c r="D10" i="191"/>
  <c r="O9" i="191"/>
  <c r="D9" i="191"/>
  <c r="O8" i="191"/>
  <c r="D8" i="191"/>
  <c r="A7" i="191"/>
  <c r="A4" i="191"/>
  <c r="AB2" i="191"/>
  <c r="A2" i="191"/>
  <c r="AD128" i="190"/>
  <c r="O10" i="190"/>
  <c r="AB128" i="190"/>
  <c r="AD127" i="190"/>
  <c r="O9" i="190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D15" i="190"/>
  <c r="AB110" i="190"/>
  <c r="AD109" i="190"/>
  <c r="D14" i="190"/>
  <c r="AB109" i="190"/>
  <c r="AD108" i="190"/>
  <c r="D13" i="190"/>
  <c r="AB108" i="190"/>
  <c r="AD105" i="190"/>
  <c r="AB105" i="190"/>
  <c r="AD104" i="190"/>
  <c r="AB104" i="190"/>
  <c r="O91" i="190"/>
  <c r="N91" i="190"/>
  <c r="M91" i="190"/>
  <c r="K91" i="190"/>
  <c r="AF9" i="190"/>
  <c r="G91" i="190"/>
  <c r="F91" i="190"/>
  <c r="AD9" i="190"/>
  <c r="E91" i="190"/>
  <c r="D91" i="190"/>
  <c r="AB9" i="190"/>
  <c r="C91" i="190"/>
  <c r="O90" i="190"/>
  <c r="N90" i="190"/>
  <c r="M90" i="190"/>
  <c r="L90" i="190"/>
  <c r="K90" i="190"/>
  <c r="AF8" i="190"/>
  <c r="G90" i="190"/>
  <c r="F90" i="190"/>
  <c r="AD8" i="190"/>
  <c r="E90" i="190"/>
  <c r="D90" i="190"/>
  <c r="AB8" i="190"/>
  <c r="C90" i="190"/>
  <c r="O89" i="190"/>
  <c r="N89" i="190"/>
  <c r="M89" i="190"/>
  <c r="L89" i="190"/>
  <c r="J89" i="190"/>
  <c r="AF7" i="190"/>
  <c r="G89" i="190"/>
  <c r="F89" i="190"/>
  <c r="AD7" i="190"/>
  <c r="E89" i="190"/>
  <c r="D89" i="190"/>
  <c r="AB7" i="190"/>
  <c r="C89" i="190"/>
  <c r="O88" i="190"/>
  <c r="N88" i="190"/>
  <c r="M88" i="190"/>
  <c r="L88" i="190"/>
  <c r="J88" i="190"/>
  <c r="AF6" i="190"/>
  <c r="G88" i="190"/>
  <c r="F88" i="190"/>
  <c r="AD6" i="190"/>
  <c r="E88" i="190"/>
  <c r="D88" i="190"/>
  <c r="AB6" i="190"/>
  <c r="C88" i="190"/>
  <c r="O87" i="190"/>
  <c r="N87" i="190"/>
  <c r="M87" i="190"/>
  <c r="J87" i="190"/>
  <c r="AF5" i="190"/>
  <c r="G87" i="190"/>
  <c r="F87" i="190"/>
  <c r="AD5" i="190"/>
  <c r="E87" i="190"/>
  <c r="D87" i="190"/>
  <c r="AB5" i="190"/>
  <c r="C87" i="190"/>
  <c r="O86" i="190"/>
  <c r="N86" i="190"/>
  <c r="M86" i="190"/>
  <c r="L86" i="190"/>
  <c r="J86" i="190"/>
  <c r="AF4" i="190"/>
  <c r="G86" i="190"/>
  <c r="F86" i="190"/>
  <c r="AD4" i="190"/>
  <c r="E86" i="190"/>
  <c r="D86" i="190"/>
  <c r="AB4" i="190"/>
  <c r="C86" i="190"/>
  <c r="N85" i="190"/>
  <c r="F85" i="190"/>
  <c r="J83" i="190"/>
  <c r="C83" i="190"/>
  <c r="A65" i="190"/>
  <c r="A50" i="190"/>
  <c r="AB34" i="190"/>
  <c r="AB33" i="190"/>
  <c r="AB32" i="190"/>
  <c r="AB31" i="190"/>
  <c r="A32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19" i="190"/>
  <c r="AB17" i="190"/>
  <c r="AB16" i="190"/>
  <c r="AB15" i="190"/>
  <c r="D16" i="190"/>
  <c r="O14" i="190"/>
  <c r="D10" i="190"/>
  <c r="D9" i="190"/>
  <c r="O8" i="190"/>
  <c r="D8" i="190"/>
  <c r="A7" i="190"/>
  <c r="A4" i="190"/>
  <c r="AB2" i="190"/>
  <c r="A2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1" i="189"/>
  <c r="N91" i="189"/>
  <c r="M91" i="189"/>
  <c r="K91" i="189"/>
  <c r="AF9" i="189"/>
  <c r="G91" i="189"/>
  <c r="F91" i="189"/>
  <c r="AD9" i="189"/>
  <c r="E91" i="189"/>
  <c r="D91" i="189"/>
  <c r="AB9" i="189"/>
  <c r="C91" i="189"/>
  <c r="O90" i="189"/>
  <c r="N90" i="189"/>
  <c r="M90" i="189"/>
  <c r="L90" i="189"/>
  <c r="K90" i="189"/>
  <c r="AF8" i="189"/>
  <c r="G90" i="189"/>
  <c r="F90" i="189"/>
  <c r="AD8" i="189"/>
  <c r="E90" i="189"/>
  <c r="D90" i="189"/>
  <c r="AB8" i="189"/>
  <c r="C90" i="189"/>
  <c r="O89" i="189"/>
  <c r="N89" i="189"/>
  <c r="M89" i="189"/>
  <c r="L89" i="189"/>
  <c r="J89" i="189"/>
  <c r="AF7" i="189"/>
  <c r="G89" i="189"/>
  <c r="F89" i="189"/>
  <c r="AD7" i="189"/>
  <c r="E89" i="189"/>
  <c r="D89" i="189"/>
  <c r="AB7" i="189"/>
  <c r="C89" i="189"/>
  <c r="O88" i="189"/>
  <c r="N88" i="189"/>
  <c r="M88" i="189"/>
  <c r="L88" i="189"/>
  <c r="J88" i="189"/>
  <c r="AF6" i="189"/>
  <c r="G88" i="189"/>
  <c r="F88" i="189"/>
  <c r="AD6" i="189"/>
  <c r="E88" i="189"/>
  <c r="D88" i="189"/>
  <c r="AB6" i="189"/>
  <c r="C88" i="189"/>
  <c r="O87" i="189"/>
  <c r="N87" i="189"/>
  <c r="M87" i="189"/>
  <c r="J87" i="189"/>
  <c r="AF5" i="189"/>
  <c r="G87" i="189"/>
  <c r="F87" i="189"/>
  <c r="AD5" i="189"/>
  <c r="E87" i="189"/>
  <c r="D87" i="189"/>
  <c r="AB5" i="189"/>
  <c r="C87" i="189"/>
  <c r="O86" i="189"/>
  <c r="N86" i="189"/>
  <c r="M86" i="189"/>
  <c r="L86" i="189"/>
  <c r="J86" i="189"/>
  <c r="AF4" i="189"/>
  <c r="G86" i="189"/>
  <c r="F86" i="189"/>
  <c r="AD4" i="189"/>
  <c r="E86" i="189"/>
  <c r="D86" i="189"/>
  <c r="AB4" i="189"/>
  <c r="C86" i="189"/>
  <c r="N85" i="189"/>
  <c r="F85" i="189"/>
  <c r="J83" i="189"/>
  <c r="C83" i="189"/>
  <c r="A65" i="189"/>
  <c r="AB34" i="189"/>
  <c r="AB33" i="189"/>
  <c r="AB32" i="189"/>
  <c r="AB31" i="189"/>
  <c r="A32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6" i="189"/>
  <c r="D15" i="189"/>
  <c r="O14" i="189"/>
  <c r="D14" i="189"/>
  <c r="D13" i="189"/>
  <c r="O10" i="189"/>
  <c r="D10" i="189"/>
  <c r="O9" i="189"/>
  <c r="D9" i="189"/>
  <c r="O8" i="189"/>
  <c r="D8" i="189"/>
  <c r="A7" i="189"/>
  <c r="A4" i="189"/>
  <c r="AB2" i="189"/>
  <c r="A2" i="189"/>
  <c r="AD128" i="188"/>
  <c r="O10" i="188"/>
  <c r="AB128" i="188"/>
  <c r="AD127" i="188"/>
  <c r="O9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D15" i="188"/>
  <c r="AB110" i="188"/>
  <c r="AD109" i="188"/>
  <c r="D14" i="188"/>
  <c r="AB109" i="188"/>
  <c r="AD108" i="188"/>
  <c r="D13" i="188"/>
  <c r="AB108" i="188"/>
  <c r="AD105" i="188"/>
  <c r="AB105" i="188"/>
  <c r="AD104" i="188"/>
  <c r="AB104" i="188"/>
  <c r="O91" i="188"/>
  <c r="N91" i="188"/>
  <c r="M91" i="188"/>
  <c r="K91" i="188"/>
  <c r="AF9" i="188"/>
  <c r="G91" i="188"/>
  <c r="F91" i="188"/>
  <c r="AD9" i="188"/>
  <c r="E91" i="188"/>
  <c r="D91" i="188"/>
  <c r="AB9" i="188"/>
  <c r="C91" i="188"/>
  <c r="O90" i="188"/>
  <c r="N90" i="188"/>
  <c r="M90" i="188"/>
  <c r="L90" i="188"/>
  <c r="K90" i="188"/>
  <c r="AF8" i="188"/>
  <c r="G90" i="188"/>
  <c r="F90" i="188"/>
  <c r="AD8" i="188"/>
  <c r="E90" i="188"/>
  <c r="D90" i="188"/>
  <c r="AB8" i="188"/>
  <c r="C90" i="188"/>
  <c r="O89" i="188"/>
  <c r="N89" i="188"/>
  <c r="M89" i="188"/>
  <c r="L89" i="188"/>
  <c r="J89" i="188"/>
  <c r="AF7" i="188"/>
  <c r="G89" i="188"/>
  <c r="F89" i="188"/>
  <c r="AD7" i="188"/>
  <c r="E89" i="188"/>
  <c r="D89" i="188"/>
  <c r="AB7" i="188"/>
  <c r="C89" i="188"/>
  <c r="O88" i="188"/>
  <c r="N88" i="188"/>
  <c r="M88" i="188"/>
  <c r="L88" i="188"/>
  <c r="J88" i="188"/>
  <c r="AF6" i="188"/>
  <c r="G88" i="188"/>
  <c r="F88" i="188"/>
  <c r="AD6" i="188"/>
  <c r="E88" i="188"/>
  <c r="D88" i="188"/>
  <c r="AB6" i="188"/>
  <c r="C88" i="188"/>
  <c r="O87" i="188"/>
  <c r="N87" i="188"/>
  <c r="M87" i="188"/>
  <c r="J87" i="188"/>
  <c r="AF5" i="188"/>
  <c r="G87" i="188"/>
  <c r="F87" i="188"/>
  <c r="AD5" i="188"/>
  <c r="E87" i="188"/>
  <c r="D87" i="188"/>
  <c r="AB5" i="188"/>
  <c r="C87" i="188"/>
  <c r="O86" i="188"/>
  <c r="N86" i="188"/>
  <c r="M86" i="188"/>
  <c r="L86" i="188"/>
  <c r="J86" i="188"/>
  <c r="AF4" i="188"/>
  <c r="G86" i="188"/>
  <c r="F86" i="188"/>
  <c r="AD4" i="188"/>
  <c r="E86" i="188"/>
  <c r="D86" i="188"/>
  <c r="AB4" i="188"/>
  <c r="C86" i="188"/>
  <c r="N85" i="188"/>
  <c r="F85" i="188"/>
  <c r="J83" i="188"/>
  <c r="C83" i="188"/>
  <c r="A65" i="188"/>
  <c r="A50" i="188"/>
  <c r="AB34" i="188"/>
  <c r="AB33" i="188"/>
  <c r="AB32" i="188"/>
  <c r="AB31" i="188"/>
  <c r="A32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19" i="188"/>
  <c r="AB17" i="188"/>
  <c r="AB16" i="188"/>
  <c r="AB15" i="188"/>
  <c r="D16" i="188"/>
  <c r="O14" i="188"/>
  <c r="D10" i="188"/>
  <c r="D9" i="188"/>
  <c r="O8" i="188"/>
  <c r="D8" i="188"/>
  <c r="A7" i="188"/>
  <c r="A4" i="188"/>
  <c r="AB2" i="188"/>
  <c r="A2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1" i="187"/>
  <c r="N91" i="187"/>
  <c r="M91" i="187"/>
  <c r="K91" i="187"/>
  <c r="AF9" i="187"/>
  <c r="G91" i="187"/>
  <c r="F91" i="187"/>
  <c r="AD9" i="187"/>
  <c r="E91" i="187"/>
  <c r="D91" i="187"/>
  <c r="AB9" i="187"/>
  <c r="C91" i="187"/>
  <c r="O90" i="187"/>
  <c r="N90" i="187"/>
  <c r="M90" i="187"/>
  <c r="L90" i="187"/>
  <c r="K90" i="187"/>
  <c r="AF8" i="187"/>
  <c r="G90" i="187"/>
  <c r="F90" i="187"/>
  <c r="AD8" i="187"/>
  <c r="E90" i="187"/>
  <c r="D90" i="187"/>
  <c r="AB8" i="187"/>
  <c r="C90" i="187"/>
  <c r="O89" i="187"/>
  <c r="N89" i="187"/>
  <c r="M89" i="187"/>
  <c r="L89" i="187"/>
  <c r="J89" i="187"/>
  <c r="AF7" i="187"/>
  <c r="G89" i="187"/>
  <c r="F89" i="187"/>
  <c r="AD7" i="187"/>
  <c r="E89" i="187"/>
  <c r="D89" i="187"/>
  <c r="AB7" i="187"/>
  <c r="C89" i="187"/>
  <c r="O88" i="187"/>
  <c r="N88" i="187"/>
  <c r="M88" i="187"/>
  <c r="L88" i="187"/>
  <c r="J88" i="187"/>
  <c r="AF6" i="187"/>
  <c r="G88" i="187"/>
  <c r="F88" i="187"/>
  <c r="AD6" i="187"/>
  <c r="E88" i="187"/>
  <c r="D88" i="187"/>
  <c r="AB6" i="187"/>
  <c r="C88" i="187"/>
  <c r="O87" i="187"/>
  <c r="N87" i="187"/>
  <c r="M87" i="187"/>
  <c r="J87" i="187"/>
  <c r="AF5" i="187"/>
  <c r="G87" i="187"/>
  <c r="F87" i="187"/>
  <c r="AD5" i="187"/>
  <c r="E87" i="187"/>
  <c r="D87" i="187"/>
  <c r="AB5" i="187"/>
  <c r="C87" i="187"/>
  <c r="O86" i="187"/>
  <c r="N86" i="187"/>
  <c r="M86" i="187"/>
  <c r="L86" i="187"/>
  <c r="J86" i="187"/>
  <c r="AF4" i="187"/>
  <c r="G86" i="187"/>
  <c r="F86" i="187"/>
  <c r="AD4" i="187"/>
  <c r="E86" i="187"/>
  <c r="D86" i="187"/>
  <c r="AB4" i="187"/>
  <c r="C86" i="187"/>
  <c r="N85" i="187"/>
  <c r="F85" i="187"/>
  <c r="J83" i="187"/>
  <c r="C83" i="187"/>
  <c r="A65" i="187"/>
  <c r="AB34" i="187"/>
  <c r="AB33" i="187"/>
  <c r="AB32" i="187"/>
  <c r="AB31" i="187"/>
  <c r="A32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6" i="187"/>
  <c r="D15" i="187"/>
  <c r="O14" i="187"/>
  <c r="D14" i="187"/>
  <c r="D13" i="187"/>
  <c r="O10" i="187"/>
  <c r="D10" i="187"/>
  <c r="O9" i="187"/>
  <c r="D9" i="187"/>
  <c r="O8" i="187"/>
  <c r="D8" i="187"/>
  <c r="A7" i="187"/>
  <c r="A4" i="187"/>
  <c r="AB2" i="187"/>
  <c r="A2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1" i="186"/>
  <c r="N91" i="186"/>
  <c r="M91" i="186"/>
  <c r="K91" i="186"/>
  <c r="AF9" i="186"/>
  <c r="G91" i="186"/>
  <c r="F91" i="186"/>
  <c r="AD9" i="186"/>
  <c r="E91" i="186"/>
  <c r="D91" i="186"/>
  <c r="AB9" i="186"/>
  <c r="C91" i="186"/>
  <c r="O90" i="186"/>
  <c r="N90" i="186"/>
  <c r="M90" i="186"/>
  <c r="L90" i="186"/>
  <c r="K90" i="186"/>
  <c r="AF8" i="186"/>
  <c r="G90" i="186"/>
  <c r="F90" i="186"/>
  <c r="AD8" i="186"/>
  <c r="E90" i="186"/>
  <c r="D90" i="186"/>
  <c r="AB8" i="186"/>
  <c r="C90" i="186"/>
  <c r="O89" i="186"/>
  <c r="N89" i="186"/>
  <c r="M89" i="186"/>
  <c r="L89" i="186"/>
  <c r="J89" i="186"/>
  <c r="AF7" i="186"/>
  <c r="G89" i="186"/>
  <c r="F89" i="186"/>
  <c r="AD7" i="186"/>
  <c r="E89" i="186"/>
  <c r="D89" i="186"/>
  <c r="AB7" i="186"/>
  <c r="C89" i="186"/>
  <c r="O88" i="186"/>
  <c r="N88" i="186"/>
  <c r="M88" i="186"/>
  <c r="L88" i="186"/>
  <c r="J88" i="186"/>
  <c r="AF6" i="186"/>
  <c r="G88" i="186"/>
  <c r="F88" i="186"/>
  <c r="AD6" i="186"/>
  <c r="E88" i="186"/>
  <c r="D88" i="186"/>
  <c r="AB6" i="186"/>
  <c r="C88" i="186"/>
  <c r="O87" i="186"/>
  <c r="N87" i="186"/>
  <c r="M87" i="186"/>
  <c r="J87" i="186"/>
  <c r="AF5" i="186"/>
  <c r="G87" i="186"/>
  <c r="F87" i="186"/>
  <c r="AD5" i="186"/>
  <c r="E87" i="186"/>
  <c r="D87" i="186"/>
  <c r="AB5" i="186"/>
  <c r="C87" i="186"/>
  <c r="O86" i="186"/>
  <c r="N86" i="186"/>
  <c r="M86" i="186"/>
  <c r="L86" i="186"/>
  <c r="J86" i="186"/>
  <c r="AF4" i="186"/>
  <c r="G86" i="186"/>
  <c r="F86" i="186"/>
  <c r="AD4" i="186"/>
  <c r="E86" i="186"/>
  <c r="D86" i="186"/>
  <c r="AB4" i="186"/>
  <c r="C86" i="186"/>
  <c r="N85" i="186"/>
  <c r="F85" i="186"/>
  <c r="J83" i="186"/>
  <c r="C83" i="186"/>
  <c r="A65" i="186"/>
  <c r="AB34" i="186"/>
  <c r="AB33" i="186"/>
  <c r="AB32" i="186"/>
  <c r="AB31" i="186"/>
  <c r="A32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D15" i="186"/>
  <c r="O14" i="186"/>
  <c r="D14" i="186"/>
  <c r="D13" i="186"/>
  <c r="O10" i="186"/>
  <c r="D10" i="186"/>
  <c r="O9" i="186"/>
  <c r="D9" i="186"/>
  <c r="O8" i="186"/>
  <c r="D8" i="186"/>
  <c r="A7" i="186"/>
  <c r="A4" i="186"/>
  <c r="AB2" i="186"/>
  <c r="A2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1" i="185"/>
  <c r="N91" i="185"/>
  <c r="M91" i="185"/>
  <c r="K91" i="185"/>
  <c r="AF9" i="185"/>
  <c r="G91" i="185"/>
  <c r="F91" i="185"/>
  <c r="AD9" i="185"/>
  <c r="E91" i="185"/>
  <c r="D91" i="185"/>
  <c r="AB9" i="185"/>
  <c r="C91" i="185"/>
  <c r="O90" i="185"/>
  <c r="N90" i="185"/>
  <c r="M90" i="185"/>
  <c r="L90" i="185"/>
  <c r="K90" i="185"/>
  <c r="AF8" i="185"/>
  <c r="G90" i="185"/>
  <c r="F90" i="185"/>
  <c r="AD8" i="185"/>
  <c r="E90" i="185"/>
  <c r="D90" i="185"/>
  <c r="AB8" i="185"/>
  <c r="C90" i="185"/>
  <c r="O89" i="185"/>
  <c r="N89" i="185"/>
  <c r="M89" i="185"/>
  <c r="L89" i="185"/>
  <c r="J89" i="185"/>
  <c r="AF7" i="185"/>
  <c r="G89" i="185"/>
  <c r="F89" i="185"/>
  <c r="AD7" i="185"/>
  <c r="E89" i="185"/>
  <c r="D89" i="185"/>
  <c r="AB7" i="185"/>
  <c r="C89" i="185"/>
  <c r="O88" i="185"/>
  <c r="N88" i="185"/>
  <c r="M88" i="185"/>
  <c r="L88" i="185"/>
  <c r="J88" i="185"/>
  <c r="AF6" i="185"/>
  <c r="G88" i="185"/>
  <c r="F88" i="185"/>
  <c r="AD6" i="185"/>
  <c r="E88" i="185"/>
  <c r="D88" i="185"/>
  <c r="AB6" i="185"/>
  <c r="C88" i="185"/>
  <c r="O87" i="185"/>
  <c r="N87" i="185"/>
  <c r="M87" i="185"/>
  <c r="J87" i="185"/>
  <c r="AF5" i="185"/>
  <c r="G87" i="185"/>
  <c r="F87" i="185"/>
  <c r="AD5" i="185"/>
  <c r="E87" i="185"/>
  <c r="D87" i="185"/>
  <c r="AB5" i="185"/>
  <c r="C87" i="185"/>
  <c r="O86" i="185"/>
  <c r="N86" i="185"/>
  <c r="M86" i="185"/>
  <c r="L86" i="185"/>
  <c r="J86" i="185"/>
  <c r="AF4" i="185"/>
  <c r="G86" i="185"/>
  <c r="F86" i="185"/>
  <c r="AD4" i="185"/>
  <c r="E86" i="185"/>
  <c r="D86" i="185"/>
  <c r="AB4" i="185"/>
  <c r="C86" i="185"/>
  <c r="N85" i="185"/>
  <c r="F85" i="185"/>
  <c r="J83" i="185"/>
  <c r="C83" i="185"/>
  <c r="A65" i="185"/>
  <c r="AB34" i="185"/>
  <c r="AB33" i="185"/>
  <c r="AB32" i="185"/>
  <c r="AB31" i="185"/>
  <c r="A32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D16" i="185"/>
  <c r="D15" i="185"/>
  <c r="O14" i="185"/>
  <c r="D14" i="185"/>
  <c r="D13" i="185"/>
  <c r="O10" i="185"/>
  <c r="D10" i="185"/>
  <c r="O9" i="185"/>
  <c r="D9" i="185"/>
  <c r="O8" i="185"/>
  <c r="D8" i="185"/>
  <c r="A7" i="185"/>
  <c r="A4" i="185"/>
  <c r="AB2" i="185"/>
  <c r="A2" i="185"/>
  <c r="AD128" i="184"/>
  <c r="O10" i="184"/>
  <c r="AB128" i="184"/>
  <c r="AD127" i="184"/>
  <c r="O9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D15" i="184"/>
  <c r="AB110" i="184"/>
  <c r="AD109" i="184"/>
  <c r="D14" i="184"/>
  <c r="AB109" i="184"/>
  <c r="AD108" i="184"/>
  <c r="D13" i="184"/>
  <c r="AB108" i="184"/>
  <c r="AD105" i="184"/>
  <c r="AB105" i="184"/>
  <c r="AD104" i="184"/>
  <c r="AB104" i="184"/>
  <c r="O91" i="184"/>
  <c r="N91" i="184"/>
  <c r="M91" i="184"/>
  <c r="K91" i="184"/>
  <c r="AF9" i="184"/>
  <c r="G91" i="184"/>
  <c r="F91" i="184"/>
  <c r="AD9" i="184"/>
  <c r="E91" i="184"/>
  <c r="D91" i="184"/>
  <c r="AB9" i="184"/>
  <c r="C91" i="184"/>
  <c r="O90" i="184"/>
  <c r="N90" i="184"/>
  <c r="M90" i="184"/>
  <c r="L90" i="184"/>
  <c r="K90" i="184"/>
  <c r="AF8" i="184"/>
  <c r="G90" i="184"/>
  <c r="AD8" i="184"/>
  <c r="E90" i="184"/>
  <c r="D90" i="184"/>
  <c r="AB8" i="184"/>
  <c r="C90" i="184"/>
  <c r="O89" i="184"/>
  <c r="N89" i="184"/>
  <c r="M89" i="184"/>
  <c r="L89" i="184"/>
  <c r="J89" i="184"/>
  <c r="AF7" i="184"/>
  <c r="G89" i="184"/>
  <c r="F89" i="184"/>
  <c r="AD7" i="184"/>
  <c r="E89" i="184"/>
  <c r="D89" i="184"/>
  <c r="AB7" i="184"/>
  <c r="C89" i="184"/>
  <c r="O88" i="184"/>
  <c r="N88" i="184"/>
  <c r="M88" i="184"/>
  <c r="L88" i="184"/>
  <c r="J88" i="184"/>
  <c r="AF6" i="184"/>
  <c r="G88" i="184"/>
  <c r="F88" i="184"/>
  <c r="AD6" i="184"/>
  <c r="E88" i="184"/>
  <c r="D88" i="184"/>
  <c r="AB6" i="184"/>
  <c r="C88" i="184"/>
  <c r="O87" i="184"/>
  <c r="N87" i="184"/>
  <c r="L87" i="184"/>
  <c r="J87" i="184"/>
  <c r="AF5" i="184"/>
  <c r="G87" i="184"/>
  <c r="F87" i="184"/>
  <c r="AD5" i="184"/>
  <c r="E87" i="184"/>
  <c r="D87" i="184"/>
  <c r="AB5" i="184"/>
  <c r="C87" i="184"/>
  <c r="O86" i="184"/>
  <c r="N86" i="184"/>
  <c r="M86" i="184"/>
  <c r="L86" i="184"/>
  <c r="J86" i="184"/>
  <c r="AF4" i="184"/>
  <c r="G86" i="184"/>
  <c r="F86" i="184"/>
  <c r="AD4" i="184"/>
  <c r="E86" i="184"/>
  <c r="D86" i="184"/>
  <c r="AB4" i="184"/>
  <c r="C86" i="184"/>
  <c r="N85" i="184"/>
  <c r="F85" i="184"/>
  <c r="J83" i="184"/>
  <c r="C83" i="184"/>
  <c r="A65" i="184"/>
  <c r="A50" i="184"/>
  <c r="AB34" i="184"/>
  <c r="AB33" i="184"/>
  <c r="AB32" i="184"/>
  <c r="AB31" i="184"/>
  <c r="A32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19" i="184"/>
  <c r="AB17" i="184"/>
  <c r="AB16" i="184"/>
  <c r="AB15" i="184"/>
  <c r="D16" i="184"/>
  <c r="O14" i="184"/>
  <c r="D10" i="184"/>
  <c r="D9" i="184"/>
  <c r="O8" i="184"/>
  <c r="A7" i="184"/>
  <c r="A4" i="184"/>
  <c r="AB2" i="184"/>
  <c r="A2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1" i="183"/>
  <c r="N91" i="183"/>
  <c r="M91" i="183"/>
  <c r="K91" i="183"/>
  <c r="AF9" i="183"/>
  <c r="G91" i="183"/>
  <c r="F91" i="183"/>
  <c r="AD9" i="183"/>
  <c r="E91" i="183"/>
  <c r="D91" i="183"/>
  <c r="AB9" i="183"/>
  <c r="C91" i="183"/>
  <c r="O90" i="183"/>
  <c r="N90" i="183"/>
  <c r="M90" i="183"/>
  <c r="L90" i="183"/>
  <c r="K90" i="183"/>
  <c r="AF8" i="183"/>
  <c r="G90" i="183"/>
  <c r="F90" i="183"/>
  <c r="AD8" i="183"/>
  <c r="E90" i="183"/>
  <c r="D90" i="183"/>
  <c r="AB8" i="183"/>
  <c r="C90" i="183"/>
  <c r="O89" i="183"/>
  <c r="N89" i="183"/>
  <c r="M89" i="183"/>
  <c r="L89" i="183"/>
  <c r="J89" i="183"/>
  <c r="AF7" i="183"/>
  <c r="G89" i="183"/>
  <c r="F89" i="183"/>
  <c r="AD7" i="183"/>
  <c r="E89" i="183"/>
  <c r="D89" i="183"/>
  <c r="AB7" i="183"/>
  <c r="C89" i="183"/>
  <c r="O88" i="183"/>
  <c r="N88" i="183"/>
  <c r="M88" i="183"/>
  <c r="L88" i="183"/>
  <c r="J88" i="183"/>
  <c r="AF6" i="183"/>
  <c r="G88" i="183"/>
  <c r="F88" i="183"/>
  <c r="AD6" i="183"/>
  <c r="E88" i="183"/>
  <c r="D88" i="183"/>
  <c r="AB6" i="183"/>
  <c r="C88" i="183"/>
  <c r="O87" i="183"/>
  <c r="N87" i="183"/>
  <c r="M87" i="183"/>
  <c r="J87" i="183"/>
  <c r="AF5" i="183"/>
  <c r="G87" i="183"/>
  <c r="F87" i="183"/>
  <c r="AD5" i="183"/>
  <c r="E87" i="183"/>
  <c r="D87" i="183"/>
  <c r="AB5" i="183"/>
  <c r="C87" i="183"/>
  <c r="O86" i="183"/>
  <c r="N86" i="183"/>
  <c r="M86" i="183"/>
  <c r="L86" i="183"/>
  <c r="J86" i="183"/>
  <c r="AF4" i="183"/>
  <c r="G86" i="183"/>
  <c r="F86" i="183"/>
  <c r="AD4" i="183"/>
  <c r="E86" i="183"/>
  <c r="D86" i="183"/>
  <c r="AB4" i="183"/>
  <c r="C86" i="183"/>
  <c r="N85" i="183"/>
  <c r="F85" i="183"/>
  <c r="J83" i="183"/>
  <c r="C83" i="183"/>
  <c r="A65" i="183"/>
  <c r="AB34" i="183"/>
  <c r="AB33" i="183"/>
  <c r="AB32" i="183"/>
  <c r="AB31" i="183"/>
  <c r="A32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5" i="183"/>
  <c r="O14" i="183"/>
  <c r="D14" i="183"/>
  <c r="D13" i="183"/>
  <c r="O10" i="183"/>
  <c r="D10" i="183"/>
  <c r="O9" i="183"/>
  <c r="D9" i="183"/>
  <c r="O8" i="183"/>
  <c r="D8" i="183"/>
  <c r="A7" i="183"/>
  <c r="A4" i="183"/>
  <c r="AB2" i="183"/>
  <c r="A2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1" i="182"/>
  <c r="N91" i="182"/>
  <c r="M91" i="182"/>
  <c r="K91" i="182"/>
  <c r="AF9" i="182"/>
  <c r="G91" i="182"/>
  <c r="F91" i="182"/>
  <c r="AD9" i="182"/>
  <c r="E91" i="182"/>
  <c r="D91" i="182"/>
  <c r="AB9" i="182"/>
  <c r="C91" i="182"/>
  <c r="O90" i="182"/>
  <c r="N90" i="182"/>
  <c r="M90" i="182"/>
  <c r="L90" i="182"/>
  <c r="K90" i="182"/>
  <c r="AF8" i="182"/>
  <c r="G90" i="182"/>
  <c r="F90" i="182"/>
  <c r="AD8" i="182"/>
  <c r="E90" i="182"/>
  <c r="D90" i="182"/>
  <c r="AB8" i="182"/>
  <c r="C90" i="182"/>
  <c r="O89" i="182"/>
  <c r="N89" i="182"/>
  <c r="M89" i="182"/>
  <c r="L89" i="182"/>
  <c r="J89" i="182"/>
  <c r="AF7" i="182"/>
  <c r="G89" i="182"/>
  <c r="F89" i="182"/>
  <c r="AD7" i="182"/>
  <c r="E89" i="182"/>
  <c r="D89" i="182"/>
  <c r="AB7" i="182"/>
  <c r="C89" i="182"/>
  <c r="O88" i="182"/>
  <c r="N88" i="182"/>
  <c r="M88" i="182"/>
  <c r="L88" i="182"/>
  <c r="J88" i="182"/>
  <c r="AF6" i="182"/>
  <c r="G88" i="182"/>
  <c r="F88" i="182"/>
  <c r="AD6" i="182"/>
  <c r="E88" i="182"/>
  <c r="D88" i="182"/>
  <c r="AB6" i="182"/>
  <c r="C88" i="182"/>
  <c r="O87" i="182"/>
  <c r="N87" i="182"/>
  <c r="M87" i="182"/>
  <c r="J87" i="182"/>
  <c r="AF5" i="182"/>
  <c r="G87" i="182"/>
  <c r="F87" i="182"/>
  <c r="AD5" i="182"/>
  <c r="E87" i="182"/>
  <c r="D87" i="182"/>
  <c r="AB5" i="182"/>
  <c r="C87" i="182"/>
  <c r="O86" i="182"/>
  <c r="N86" i="182"/>
  <c r="M86" i="182"/>
  <c r="L86" i="182"/>
  <c r="J86" i="182"/>
  <c r="AF4" i="182"/>
  <c r="G86" i="182"/>
  <c r="F86" i="182"/>
  <c r="AD4" i="182"/>
  <c r="E86" i="182"/>
  <c r="D86" i="182"/>
  <c r="AB4" i="182"/>
  <c r="C86" i="182"/>
  <c r="N85" i="182"/>
  <c r="F85" i="182"/>
  <c r="J83" i="182"/>
  <c r="C83" i="182"/>
  <c r="AB34" i="182"/>
  <c r="AB33" i="182"/>
  <c r="AB32" i="182"/>
  <c r="AB31" i="182"/>
  <c r="A32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D16" i="182"/>
  <c r="D15" i="182"/>
  <c r="O14" i="182"/>
  <c r="D14" i="182"/>
  <c r="D13" i="182"/>
  <c r="O10" i="182"/>
  <c r="D10" i="182"/>
  <c r="O9" i="182"/>
  <c r="D9" i="182"/>
  <c r="O8" i="182"/>
  <c r="D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1" i="181"/>
  <c r="N91" i="181"/>
  <c r="L91" i="181"/>
  <c r="K91" i="181"/>
  <c r="AF9" i="181"/>
  <c r="G91" i="181"/>
  <c r="F91" i="181"/>
  <c r="AD9" i="181"/>
  <c r="E91" i="181"/>
  <c r="D91" i="181"/>
  <c r="AB9" i="181"/>
  <c r="C91" i="181"/>
  <c r="O90" i="181"/>
  <c r="N90" i="181"/>
  <c r="M90" i="181"/>
  <c r="L90" i="181"/>
  <c r="K90" i="181"/>
  <c r="AF8" i="181"/>
  <c r="G90" i="181"/>
  <c r="F90" i="181"/>
  <c r="AD8" i="181"/>
  <c r="E90" i="181"/>
  <c r="D90" i="181"/>
  <c r="AB8" i="181"/>
  <c r="C90" i="181"/>
  <c r="O89" i="181"/>
  <c r="N89" i="181"/>
  <c r="M89" i="181"/>
  <c r="L89" i="181"/>
  <c r="J89" i="181"/>
  <c r="AF7" i="181"/>
  <c r="G89" i="181"/>
  <c r="F89" i="181"/>
  <c r="AD7" i="181"/>
  <c r="E89" i="181"/>
  <c r="D89" i="181"/>
  <c r="AB7" i="181"/>
  <c r="C89" i="181"/>
  <c r="O88" i="181"/>
  <c r="N88" i="181"/>
  <c r="M88" i="181"/>
  <c r="L88" i="181"/>
  <c r="J88" i="181"/>
  <c r="AF6" i="181"/>
  <c r="G88" i="181"/>
  <c r="F88" i="181"/>
  <c r="AD6" i="181"/>
  <c r="E88" i="181"/>
  <c r="D88" i="181"/>
  <c r="AB6" i="181"/>
  <c r="C88" i="181"/>
  <c r="O87" i="181"/>
  <c r="N87" i="181"/>
  <c r="L87" i="181"/>
  <c r="J87" i="181"/>
  <c r="AF5" i="181"/>
  <c r="G87" i="181"/>
  <c r="F87" i="181"/>
  <c r="AD5" i="181"/>
  <c r="E87" i="181"/>
  <c r="D87" i="181"/>
  <c r="AB5" i="181"/>
  <c r="C87" i="181"/>
  <c r="O86" i="181"/>
  <c r="N86" i="181"/>
  <c r="M86" i="181"/>
  <c r="L86" i="181"/>
  <c r="J86" i="181"/>
  <c r="AF4" i="181"/>
  <c r="G86" i="181"/>
  <c r="F86" i="181"/>
  <c r="AD4" i="181"/>
  <c r="E86" i="181"/>
  <c r="D86" i="181"/>
  <c r="AB4" i="181"/>
  <c r="C86" i="181"/>
  <c r="N85" i="181"/>
  <c r="F85" i="181"/>
  <c r="J83" i="181"/>
  <c r="C83" i="181"/>
  <c r="A65" i="181"/>
  <c r="AB34" i="181"/>
  <c r="AB33" i="181"/>
  <c r="AB32" i="181"/>
  <c r="AB31" i="181"/>
  <c r="A32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19" i="181"/>
  <c r="AB17" i="181"/>
  <c r="AB16" i="181"/>
  <c r="AB15" i="181"/>
  <c r="D16" i="181"/>
  <c r="D15" i="181"/>
  <c r="O14" i="181"/>
  <c r="D14" i="181"/>
  <c r="D13" i="181"/>
  <c r="O10" i="181"/>
  <c r="D10" i="181"/>
  <c r="O9" i="181"/>
  <c r="D9" i="181"/>
  <c r="O8" i="181"/>
  <c r="D8" i="181"/>
  <c r="A7" i="181"/>
  <c r="A4" i="181"/>
  <c r="AB2" i="181"/>
  <c r="A2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1" i="180"/>
  <c r="N91" i="180"/>
  <c r="M91" i="180"/>
  <c r="K91" i="180"/>
  <c r="AF9" i="180"/>
  <c r="G91" i="180"/>
  <c r="F91" i="180"/>
  <c r="AD9" i="180"/>
  <c r="E91" i="180"/>
  <c r="D91" i="180"/>
  <c r="AB9" i="180"/>
  <c r="C91" i="180"/>
  <c r="O90" i="180"/>
  <c r="N90" i="180"/>
  <c r="M90" i="180"/>
  <c r="L90" i="180"/>
  <c r="K90" i="180"/>
  <c r="AF8" i="180"/>
  <c r="G90" i="180"/>
  <c r="F90" i="180"/>
  <c r="AD8" i="180"/>
  <c r="E90" i="180"/>
  <c r="D90" i="180"/>
  <c r="AB8" i="180"/>
  <c r="C90" i="180"/>
  <c r="O89" i="180"/>
  <c r="N89" i="180"/>
  <c r="M89" i="180"/>
  <c r="L89" i="180"/>
  <c r="J89" i="180"/>
  <c r="AF7" i="180"/>
  <c r="G89" i="180"/>
  <c r="F89" i="180"/>
  <c r="AD7" i="180"/>
  <c r="E89" i="180"/>
  <c r="D89" i="180"/>
  <c r="AB7" i="180"/>
  <c r="C89" i="180"/>
  <c r="O88" i="180"/>
  <c r="N88" i="180"/>
  <c r="M88" i="180"/>
  <c r="L88" i="180"/>
  <c r="J88" i="180"/>
  <c r="AF6" i="180"/>
  <c r="G88" i="180"/>
  <c r="F88" i="180"/>
  <c r="AD6" i="180"/>
  <c r="E88" i="180"/>
  <c r="D88" i="180"/>
  <c r="AB6" i="180"/>
  <c r="C88" i="180"/>
  <c r="O87" i="180"/>
  <c r="N87" i="180"/>
  <c r="M87" i="180"/>
  <c r="J87" i="180"/>
  <c r="AF5" i="180"/>
  <c r="G87" i="180"/>
  <c r="F87" i="180"/>
  <c r="AD5" i="180"/>
  <c r="E87" i="180"/>
  <c r="D87" i="180"/>
  <c r="AB5" i="180"/>
  <c r="C87" i="180"/>
  <c r="O86" i="180"/>
  <c r="N86" i="180"/>
  <c r="M86" i="180"/>
  <c r="L86" i="180"/>
  <c r="J86" i="180"/>
  <c r="AF4" i="180"/>
  <c r="G86" i="180"/>
  <c r="F86" i="180"/>
  <c r="AD4" i="180"/>
  <c r="E86" i="180"/>
  <c r="D86" i="180"/>
  <c r="AB4" i="180"/>
  <c r="C86" i="180"/>
  <c r="N85" i="180"/>
  <c r="F85" i="180"/>
  <c r="J83" i="180"/>
  <c r="C83" i="180"/>
  <c r="A65" i="180"/>
  <c r="AB34" i="180"/>
  <c r="AB33" i="180"/>
  <c r="AB32" i="180"/>
  <c r="AB31" i="180"/>
  <c r="A32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D16" i="180"/>
  <c r="D15" i="180"/>
  <c r="O14" i="180"/>
  <c r="D14" i="180"/>
  <c r="D13" i="180"/>
  <c r="O10" i="180"/>
  <c r="D10" i="180"/>
  <c r="O9" i="180"/>
  <c r="D9" i="180"/>
  <c r="O8" i="180"/>
  <c r="D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M87" i="258"/>
  <c r="L87" i="257"/>
  <c r="L87" i="256"/>
  <c r="L87" i="255"/>
  <c r="L87" i="254"/>
  <c r="L87" i="253"/>
  <c r="L87" i="252"/>
  <c r="L87" i="251"/>
  <c r="L87" i="250"/>
  <c r="L87" i="249"/>
  <c r="L87" i="248"/>
  <c r="L87" i="247"/>
  <c r="L87" i="246"/>
  <c r="L87" i="245"/>
  <c r="L87" i="258"/>
  <c r="M87" i="244"/>
  <c r="M87" i="243"/>
  <c r="M87" i="242"/>
  <c r="M87" i="241"/>
  <c r="M87" i="240"/>
  <c r="M87" i="239"/>
  <c r="M87" i="238"/>
  <c r="M87" i="237"/>
  <c r="M87" i="236"/>
  <c r="M87" i="235"/>
  <c r="L87" i="234"/>
  <c r="M87" i="233"/>
  <c r="M87" i="232"/>
  <c r="M87" i="231"/>
  <c r="M87" i="230"/>
  <c r="M87" i="229"/>
  <c r="L87" i="228"/>
  <c r="M87" i="227"/>
  <c r="M87" i="226"/>
  <c r="M87" i="225"/>
  <c r="M87" i="224"/>
  <c r="M87" i="223"/>
  <c r="M87" i="222"/>
  <c r="M87" i="221"/>
  <c r="M87" i="220"/>
  <c r="M87" i="219"/>
  <c r="M87" i="218"/>
  <c r="M87" i="217"/>
  <c r="M87" i="216"/>
  <c r="L87" i="215"/>
  <c r="M87" i="214"/>
  <c r="M87" i="213"/>
  <c r="M87" i="212"/>
  <c r="M87" i="211"/>
  <c r="M87" i="210"/>
  <c r="M87" i="209"/>
  <c r="M87" i="208"/>
  <c r="M87" i="207"/>
  <c r="M87" i="206"/>
  <c r="M87" i="205"/>
  <c r="M87" i="204"/>
  <c r="M87" i="203"/>
  <c r="M87" i="202"/>
  <c r="M87" i="201"/>
  <c r="M87" i="200"/>
  <c r="M87" i="199"/>
  <c r="M87" i="198"/>
  <c r="M87" i="197"/>
  <c r="M87" i="196"/>
  <c r="M87" i="195"/>
  <c r="M87" i="194"/>
  <c r="M91" i="258"/>
  <c r="L91" i="257"/>
  <c r="L91" i="256"/>
  <c r="L91" i="255"/>
  <c r="L91" i="254"/>
  <c r="L91" i="253"/>
  <c r="L91" i="252"/>
  <c r="L91" i="251"/>
  <c r="L91" i="250"/>
  <c r="L91" i="249"/>
  <c r="L91" i="248"/>
  <c r="L91" i="247"/>
  <c r="L91" i="246"/>
  <c r="L91" i="245"/>
  <c r="L91" i="244"/>
  <c r="L91" i="258"/>
  <c r="M91" i="243"/>
  <c r="M91" i="242"/>
  <c r="M91" i="241"/>
  <c r="M91" i="240"/>
  <c r="M91" i="239"/>
  <c r="M91" i="238"/>
  <c r="M91" i="237"/>
  <c r="M91" i="236"/>
  <c r="M91" i="235"/>
  <c r="M91" i="234"/>
  <c r="M91" i="233"/>
  <c r="M91" i="232"/>
  <c r="M91" i="231"/>
  <c r="M91" i="230"/>
  <c r="M91" i="229"/>
  <c r="L91" i="228"/>
  <c r="M91" i="227"/>
  <c r="M91" i="226"/>
  <c r="M91" i="225"/>
  <c r="M91" i="224"/>
  <c r="M91" i="223"/>
  <c r="M91" i="222"/>
  <c r="M91" i="221"/>
  <c r="M91" i="220"/>
  <c r="M91" i="219"/>
  <c r="M91" i="218"/>
  <c r="M91" i="217"/>
  <c r="M91" i="216"/>
  <c r="M91" i="215"/>
  <c r="M91" i="214"/>
  <c r="M91" i="213"/>
  <c r="M91" i="212"/>
  <c r="M91" i="211"/>
  <c r="M91" i="210"/>
  <c r="M91" i="209"/>
  <c r="M91" i="208"/>
  <c r="M91" i="207"/>
  <c r="M91" i="206"/>
  <c r="M91" i="205"/>
  <c r="M91" i="204"/>
  <c r="M91" i="203"/>
  <c r="M91" i="202"/>
  <c r="M91" i="201"/>
  <c r="M91" i="200"/>
  <c r="M91" i="199"/>
  <c r="M91" i="198"/>
  <c r="M91" i="197"/>
  <c r="M91" i="196"/>
  <c r="M91" i="195"/>
  <c r="M91" i="194"/>
  <c r="M91" i="193"/>
  <c r="L87" i="180"/>
  <c r="L91" i="180"/>
  <c r="M87" i="181"/>
  <c r="M91" i="181"/>
  <c r="L87" i="182"/>
  <c r="L91" i="182"/>
  <c r="L87" i="183"/>
  <c r="L91" i="183"/>
  <c r="M87" i="184"/>
  <c r="L91" i="184"/>
  <c r="L87" i="185"/>
  <c r="L91" i="185"/>
  <c r="L87" i="186"/>
  <c r="L91" i="186"/>
  <c r="L87" i="187"/>
  <c r="L91" i="187"/>
  <c r="L87" i="188"/>
  <c r="L91" i="188"/>
  <c r="L87" i="189"/>
  <c r="L91" i="189"/>
  <c r="L87" i="190"/>
  <c r="L91" i="190"/>
  <c r="L87" i="191"/>
  <c r="L91" i="191"/>
  <c r="L87" i="192"/>
  <c r="L91" i="192"/>
  <c r="M87" i="193"/>
  <c r="L91" i="193"/>
  <c r="L87" i="195"/>
  <c r="L91" i="195"/>
  <c r="L87" i="197"/>
  <c r="L91" i="197"/>
  <c r="L87" i="199"/>
  <c r="L91" i="199"/>
  <c r="L87" i="201"/>
  <c r="L91" i="201"/>
  <c r="L87" i="203"/>
  <c r="L91" i="203"/>
  <c r="L87" i="205"/>
  <c r="L91" i="205"/>
  <c r="L87" i="207"/>
  <c r="L91" i="207"/>
  <c r="L87" i="209"/>
  <c r="L91" i="209"/>
  <c r="L87" i="211"/>
  <c r="L91" i="211"/>
  <c r="L87" i="213"/>
  <c r="L91" i="213"/>
  <c r="L91" i="215"/>
  <c r="L87" i="217"/>
  <c r="L91" i="217"/>
  <c r="L87" i="219"/>
  <c r="L91" i="219"/>
  <c r="L87" i="221"/>
  <c r="L91" i="221"/>
  <c r="L87" i="223"/>
  <c r="L91" i="223"/>
  <c r="L87" i="225"/>
  <c r="L91" i="225"/>
  <c r="L87" i="227"/>
  <c r="L91" i="227"/>
  <c r="M87" i="228"/>
  <c r="M91" i="228"/>
  <c r="L87" i="229"/>
  <c r="L91" i="229"/>
  <c r="L87" i="231"/>
  <c r="L91" i="231"/>
  <c r="L87" i="233"/>
  <c r="L91" i="233"/>
  <c r="M87" i="234"/>
  <c r="L87" i="235"/>
  <c r="L91" i="235"/>
  <c r="L87" i="237"/>
  <c r="L91" i="237"/>
  <c r="L87" i="239"/>
  <c r="L91" i="239"/>
  <c r="L87" i="241"/>
  <c r="L91" i="241"/>
  <c r="L87" i="243"/>
  <c r="L91" i="243"/>
  <c r="M91" i="245"/>
  <c r="M87" i="246"/>
  <c r="M91" i="247"/>
  <c r="M87" i="248"/>
  <c r="M91" i="249"/>
  <c r="M87" i="250"/>
  <c r="M91" i="251"/>
  <c r="M87" i="252"/>
  <c r="M91" i="253"/>
  <c r="M87" i="254"/>
  <c r="M91" i="255"/>
  <c r="M87" i="256"/>
  <c r="M91" i="257"/>
  <c r="M89" i="258"/>
  <c r="M89" i="257"/>
  <c r="M89" i="256"/>
  <c r="M89" i="255"/>
  <c r="M89" i="254"/>
  <c r="M89" i="253"/>
  <c r="M89" i="252"/>
  <c r="M89" i="251"/>
  <c r="M89" i="250"/>
  <c r="M89" i="249"/>
  <c r="M89" i="248"/>
  <c r="M89" i="247"/>
  <c r="M89" i="246"/>
  <c r="M89" i="245"/>
  <c r="L89" i="258"/>
  <c r="L89" i="257"/>
  <c r="L89" i="256"/>
  <c r="L89" i="255"/>
  <c r="L89" i="254"/>
  <c r="L89" i="253"/>
  <c r="L89" i="252"/>
  <c r="L89" i="251"/>
  <c r="L89" i="250"/>
  <c r="L89" i="249"/>
  <c r="L89" i="248"/>
  <c r="L89" i="247"/>
  <c r="L89" i="246"/>
  <c r="L89" i="245"/>
  <c r="L89" i="244"/>
  <c r="L89" i="243"/>
  <c r="L89" i="242"/>
  <c r="L89" i="241"/>
  <c r="L89" i="240"/>
  <c r="L89" i="239"/>
  <c r="L89" i="238"/>
  <c r="L89" i="237"/>
  <c r="L89" i="236"/>
  <c r="L89" i="235"/>
  <c r="M89" i="234"/>
  <c r="L89" i="233"/>
  <c r="L89" i="232"/>
  <c r="L89" i="231"/>
  <c r="L89" i="230"/>
  <c r="L89" i="229"/>
  <c r="M89" i="228"/>
  <c r="L89" i="227"/>
  <c r="L89" i="226"/>
  <c r="L89" i="225"/>
  <c r="L89" i="224"/>
  <c r="L89" i="223"/>
  <c r="L89" i="222"/>
  <c r="L89" i="221"/>
  <c r="L89" i="220"/>
  <c r="L89" i="219"/>
  <c r="L89" i="218"/>
  <c r="L89" i="217"/>
  <c r="L89" i="216"/>
  <c r="M89" i="215"/>
  <c r="L89" i="214"/>
  <c r="L89" i="213"/>
  <c r="L89" i="212"/>
  <c r="L89" i="211"/>
  <c r="L89" i="210"/>
  <c r="L89" i="209"/>
  <c r="L89" i="208"/>
  <c r="L89" i="207"/>
  <c r="L89" i="206"/>
  <c r="L89" i="205"/>
  <c r="L89" i="204"/>
  <c r="L89" i="203"/>
  <c r="L89" i="202"/>
  <c r="L89" i="201"/>
  <c r="L89" i="200"/>
  <c r="L89" i="199"/>
  <c r="L89" i="198"/>
  <c r="L89" i="197"/>
  <c r="L89" i="196"/>
  <c r="L89" i="195"/>
  <c r="L89" i="194"/>
  <c r="M86" i="258"/>
  <c r="M86" i="257"/>
  <c r="L86" i="256"/>
  <c r="M86" i="255"/>
  <c r="L86" i="254"/>
  <c r="M86" i="253"/>
  <c r="L86" i="252"/>
  <c r="L86" i="251"/>
  <c r="M86" i="250"/>
  <c r="L86" i="249"/>
  <c r="M86" i="248"/>
  <c r="M86" i="247"/>
  <c r="L86" i="246"/>
  <c r="M86" i="245"/>
  <c r="M88" i="258"/>
  <c r="L88" i="257"/>
  <c r="M88" i="256"/>
  <c r="L88" i="255"/>
  <c r="M88" i="254"/>
  <c r="L88" i="253"/>
  <c r="M88" i="252"/>
  <c r="M88" i="251"/>
  <c r="L88" i="250"/>
  <c r="M88" i="249"/>
  <c r="L88" i="248"/>
  <c r="L88" i="247"/>
  <c r="M88" i="246"/>
  <c r="L88" i="245"/>
  <c r="M90" i="258"/>
  <c r="M90" i="257"/>
  <c r="L90" i="256"/>
  <c r="M90" i="255"/>
  <c r="L90" i="254"/>
  <c r="M90" i="253"/>
  <c r="L90" i="252"/>
  <c r="L90" i="251"/>
  <c r="M90" i="250"/>
  <c r="L90" i="249"/>
  <c r="M90" i="248"/>
  <c r="M90" i="247"/>
  <c r="L90" i="246"/>
  <c r="M90" i="245"/>
  <c r="D8" i="258"/>
  <c r="A19" i="258"/>
  <c r="A50" i="258"/>
  <c r="A19" i="257"/>
  <c r="A50" i="257"/>
  <c r="A19" i="255"/>
  <c r="A50" i="255"/>
  <c r="A19" i="253"/>
  <c r="A50" i="253"/>
  <c r="A19" i="250"/>
  <c r="A50" i="250"/>
  <c r="A19" i="248"/>
  <c r="A50" i="248"/>
  <c r="A19" i="247"/>
  <c r="A50" i="247"/>
  <c r="A19" i="245"/>
  <c r="A50" i="245"/>
  <c r="A19" i="244"/>
  <c r="A50" i="244"/>
  <c r="A19" i="243"/>
  <c r="A50" i="243"/>
  <c r="A19" i="242"/>
  <c r="A50" i="242"/>
  <c r="A19" i="240"/>
  <c r="A50" i="240"/>
  <c r="A19" i="239"/>
  <c r="A50" i="239"/>
  <c r="A19" i="238"/>
  <c r="A50" i="238"/>
  <c r="A19" i="237"/>
  <c r="A50" i="237"/>
  <c r="A19" i="236"/>
  <c r="A50" i="236"/>
  <c r="A19" i="233"/>
  <c r="A50" i="233"/>
  <c r="A19" i="232"/>
  <c r="A50" i="232"/>
  <c r="A19" i="231"/>
  <c r="A50" i="231"/>
  <c r="A19" i="230"/>
  <c r="A50" i="230"/>
  <c r="A19" i="229"/>
  <c r="A50" i="229"/>
  <c r="A19" i="227"/>
  <c r="A50" i="227"/>
  <c r="A19" i="226"/>
  <c r="A50" i="226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6"/>
  <c r="A50" i="216"/>
  <c r="F91" i="215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6"/>
  <c r="A50" i="206"/>
  <c r="A19" i="205"/>
  <c r="A50" i="205"/>
  <c r="A19" i="203"/>
  <c r="A50" i="203"/>
  <c r="A19" i="202"/>
  <c r="A50" i="202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4"/>
  <c r="A50" i="194"/>
  <c r="A19" i="192"/>
  <c r="A50" i="192"/>
  <c r="A19" i="191"/>
  <c r="A50" i="191"/>
  <c r="A19" i="189"/>
  <c r="A50" i="189"/>
  <c r="A19" i="187"/>
  <c r="A50" i="187"/>
  <c r="A19" i="186"/>
  <c r="A50" i="186"/>
  <c r="A19" i="185"/>
  <c r="A50" i="185"/>
  <c r="D8" i="184"/>
  <c r="F90" i="184"/>
  <c r="A19" i="183"/>
  <c r="A50" i="183"/>
  <c r="A65" i="182"/>
  <c r="A19" i="182"/>
  <c r="A50" i="182"/>
  <c r="A50" i="181"/>
  <c r="A19" i="180"/>
  <c r="A50" i="180"/>
</calcChain>
</file>

<file path=xl/sharedStrings.xml><?xml version="1.0" encoding="utf-8"?>
<sst xmlns="http://schemas.openxmlformats.org/spreadsheetml/2006/main" count="15796" uniqueCount="293">
  <si>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</si>
  <si>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</si>
  <si>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</si>
  <si>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</si>
  <si>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</si>
  <si>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</si>
  <si>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</si>
  <si>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</si>
  <si>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</si>
  <si>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</si>
  <si>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</si>
  <si>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</si>
  <si>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</si>
  <si>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</si>
  <si>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</si>
  <si>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</si>
  <si>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</si>
  <si>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</si>
  <si>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</si>
  <si>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</si>
  <si>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</si>
  <si>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</si>
  <si>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</si>
  <si>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</si>
  <si>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</si>
  <si>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</si>
  <si>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</si>
  <si>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</si>
  <si>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</si>
  <si>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</si>
  <si>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</si>
  <si>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</si>
  <si>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</si>
  <si>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</si>
  <si>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</si>
  <si>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</si>
  <si>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</si>
  <si>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</si>
  <si>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</si>
  <si>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</si>
  <si>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</si>
  <si>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</si>
  <si>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</si>
  <si>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</si>
  <si>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</si>
  <si>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</si>
  <si>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</si>
  <si>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</si>
  <si>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</si>
  <si>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</si>
  <si>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</si>
  <si>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</si>
  <si>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</si>
  <si>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</si>
  <si>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</si>
  <si>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</si>
  <si>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</si>
  <si>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</si>
  <si>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</si>
  <si>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</si>
  <si>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</si>
  <si>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</si>
  <si>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</si>
  <si>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</si>
  <si>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</si>
  <si>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</si>
  <si>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</si>
  <si>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</si>
  <si>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</si>
  <si>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</si>
  <si>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</si>
  <si>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</si>
  <si>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</si>
  <si>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</si>
  <si>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</si>
  <si>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</si>
  <si>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</si>
  <si>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</si>
  <si>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</si>
  <si>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</si>
  <si>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</si>
  <si>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</si>
  <si>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</si>
  <si>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</si>
  <si>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</si>
  <si>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</si>
  <si>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</si>
  <si>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</si>
  <si>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</si>
  <si>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</si>
  <si>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</si>
  <si>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</si>
  <si>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</si>
  <si>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</si>
  <si>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</si>
  <si>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</si>
  <si>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</si>
  <si>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</si>
  <si>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</si>
  <si>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</si>
  <si>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</si>
  <si>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</si>
  <si>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</si>
  <si>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</si>
  <si>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</si>
  <si>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</si>
  <si>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</si>
  <si>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</si>
  <si>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</si>
  <si>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</si>
  <si>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</si>
  <si>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</si>
  <si>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</si>
  <si>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</si>
  <si>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</si>
  <si>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</si>
  <si>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</si>
  <si>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</si>
  <si>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</si>
  <si>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8.10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</si>
  <si>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</si>
  <si>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</si>
  <si>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</si>
  <si>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</si>
  <si>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</si>
  <si>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</si>
  <si>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</si>
  <si>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</si>
  <si>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</si>
  <si>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</si>
  <si>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8.20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</si>
  <si>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</si>
  <si>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</si>
  <si>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</si>
  <si>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</si>
  <si>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</si>
  <si>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</si>
  <si>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</si>
  <si>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</si>
  <si>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</si>
  <si>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</si>
  <si>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8.30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</si>
  <si>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</si>
  <si>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</si>
  <si>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</si>
  <si>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</si>
  <si>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</si>
  <si>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</si>
  <si>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</si>
  <si>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</si>
  <si>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</si>
  <si>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</si>
  <si>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8.40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</si>
  <si>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</si>
  <si>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</si>
  <si>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</si>
  <si>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</si>
  <si>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</si>
  <si>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</si>
  <si>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</si>
  <si>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</si>
  <si>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</si>
  <si>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</si>
  <si>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8.50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</si>
  <si>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</si>
  <si>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</si>
  <si>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</si>
  <si>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</si>
  <si>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</si>
  <si>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</si>
  <si>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</si>
  <si>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</si>
  <si>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</si>
  <si>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</si>
  <si>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8.60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</si>
  <si>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</si>
  <si>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</si>
  <si>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</si>
  <si>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</si>
  <si>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</si>
  <si>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</si>
  <si>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</si>
  <si>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</si>
  <si>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</si>
  <si>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8.70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</si>
  <si>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</si>
  <si>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</si>
  <si>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</si>
  <si>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</si>
  <si>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</si>
  <si>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</si>
  <si>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</si>
  <si>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</si>
  <si>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</si>
  <si>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</si>
  <si>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</si>
  <si>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</si>
  <si>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</si>
  <si>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</si>
  <si>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</si>
  <si>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</si>
  <si>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</si>
  <si>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Queenscliffe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</si>
  <si>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</si>
  <si>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</si>
  <si>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</si>
  <si>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</si>
  <si>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</si>
  <si>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</si>
  <si>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</si>
  <si>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</si>
  <si>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</si>
  <si>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</si>
  <si>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</si>
  <si>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</si>
  <si>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</si>
  <si>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</si>
  <si>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</si>
  <si>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</si>
  <si>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</si>
  <si>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</si>
  <si>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</si>
  <si>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</si>
  <si>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</si>
  <si>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</si>
  <si>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</si>
  <si>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</si>
  <si>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</si>
  <si>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</si>
  <si>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</si>
  <si>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</si>
  <si>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</si>
  <si>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</si>
  <si>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</si>
  <si>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</si>
  <si>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</si>
  <si>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</si>
  <si>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</si>
  <si>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</si>
  <si>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</si>
  <si>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</si>
  <si>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</si>
  <si>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</si>
  <si>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</si>
  <si>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</si>
  <si>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</si>
  <si>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</si>
  <si>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</si>
  <si>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</si>
  <si>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</si>
  <si>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</si>
  <si>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</si>
  <si>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</si>
  <si>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</si>
  <si>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</si>
  <si>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</si>
  <si>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</si>
  <si>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</si>
  <si>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</si>
  <si>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</si>
  <si>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</si>
  <si>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</si>
  <si>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</si>
  <si>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</si>
  <si>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</si>
  <si>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</si>
  <si>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</si>
  <si>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</si>
  <si>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</si>
  <si>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</si>
  <si>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</si>
  <si>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</si>
  <si>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</si>
  <si>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</si>
  <si>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</si>
  <si>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</si>
  <si>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</si>
  <si>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</si>
  <si>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</si>
  <si>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</si>
  <si>
    <t>* Data for some LGAs are supressed due to small counts.</t>
  </si>
  <si>
    <t>Multiple Job Holders</t>
  </si>
  <si>
    <t>Single Job Holders</t>
  </si>
  <si>
    <t>Released at 11.30am (Canberra time) 8 November 2022</t>
  </si>
  <si>
    <t>2019-20</t>
  </si>
  <si>
    <t>Queenscliffe (B)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</si>
  <si>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</si>
  <si>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</si>
  <si>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</si>
  <si>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</si>
  <si>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</si>
  <si>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© Commonwealth of Australia 2022</t>
  </si>
  <si>
    <t>Jobs in Australia: Table 8. Victoria Spotlights by Local Government Areas,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</si>
</sst>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50">
    <xf numFmtId="0" fontId="0" fillId="0" borderId="0" xfId="0"/>
    <xf numFmtId="0" fontId="4" fillId="0" borderId="0" xfId="3" applyFont="1" applyBorder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7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7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0" fontId="27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24" fillId="0" borderId="0" xfId="0" applyFont="1" applyAlignment="1">
      <alignment horizontal="left" vertical="center" indent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7" fillId="0" borderId="0" xfId="6" applyNumberFormat="1" applyBorder="1" applyAlignment="1">
      <alignment horizontal="right"/>
    </xf>
    <xf numFmtId="0" fontId="27" fillId="0" borderId="0" xfId="6" applyBorder="1" applyAlignment="1">
      <alignment horizontal="right"/>
    </xf>
    <xf numFmtId="0" fontId="27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2" fillId="0" borderId="0" xfId="3" applyFont="1" applyFill="1" applyBorder="1" applyAlignment="1" applyProtection="1">
      <alignment vertical="center"/>
      <protection locked="0"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165" fontId="0" fillId="0" borderId="0" xfId="1" applyNumberFormat="1" applyFont="1" applyBorder="1" applyAlignment="1">
      <alignment horizontal="right"/>
    </xf>
    <xf numFmtId="0" fontId="30" fillId="0" borderId="0" xfId="0" applyFont="1"/>
    <xf numFmtId="165" fontId="30" fillId="0" borderId="0" xfId="1" applyNumberFormat="1" applyFont="1" applyBorder="1" applyAlignment="1">
      <alignment horizontal="right"/>
    </xf>
    <xf numFmtId="0" fontId="23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1">
                  <c:v>9777</c:v>
                </c:pt>
                <c:pt idx="2">
                  <c:v>10532</c:v>
                </c:pt>
                <c:pt idx="3">
                  <c:v>11075</c:v>
                </c:pt>
                <c:pt idx="4">
                  <c:v>11183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E-48BB-B740-E63D1C587377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1">
                  <c:v>6485</c:v>
                </c:pt>
                <c:pt idx="2">
                  <c:v>6826</c:v>
                </c:pt>
                <c:pt idx="3">
                  <c:v>7278</c:v>
                </c:pt>
                <c:pt idx="4">
                  <c:v>7221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E-48BB-B740-E63D1C587377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1">
                  <c:v>8161</c:v>
                </c:pt>
                <c:pt idx="2">
                  <c:v>8785</c:v>
                </c:pt>
                <c:pt idx="3">
                  <c:v>9232</c:v>
                </c:pt>
                <c:pt idx="4">
                  <c:v>9370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E-48BB-B740-E63D1C587377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1">
                  <c:v>1615</c:v>
                </c:pt>
                <c:pt idx="2">
                  <c:v>1747</c:v>
                </c:pt>
                <c:pt idx="3">
                  <c:v>1844</c:v>
                </c:pt>
                <c:pt idx="4">
                  <c:v>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E-48BB-B740-E63D1C587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8.1'!$V$8:$Z$8</c:f>
              <c:numCache>
                <c:formatCode>#,##0</c:formatCode>
                <c:ptCount val="5"/>
                <c:pt idx="0">
                  <c:v>27493.3</c:v>
                </c:pt>
                <c:pt idx="1">
                  <c:v>27435.74</c:v>
                </c:pt>
                <c:pt idx="2">
                  <c:v>27908</c:v>
                </c:pt>
                <c:pt idx="3">
                  <c:v>28722.5</c:v>
                </c:pt>
                <c:pt idx="4">
                  <c:v>30309.08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E-4717-81A0-E083D89104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E-4717-81A0-E083D891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8.10'!$V$8:$Z$8</c:f>
              <c:numCache>
                <c:formatCode>#,##0</c:formatCode>
                <c:ptCount val="5"/>
                <c:pt idx="0">
                  <c:v>40063.72</c:v>
                </c:pt>
                <c:pt idx="1">
                  <c:v>40167.5</c:v>
                </c:pt>
                <c:pt idx="2">
                  <c:v>41280.89</c:v>
                </c:pt>
                <c:pt idx="3">
                  <c:v>41273.040000000001</c:v>
                </c:pt>
                <c:pt idx="4">
                  <c:v>41309.120000000003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F-4326-B223-DB0D75BE7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F-4326-B223-DB0D75BE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1">
                  <c:v>4218</c:v>
                </c:pt>
                <c:pt idx="2">
                  <c:v>4600</c:v>
                </c:pt>
                <c:pt idx="3">
                  <c:v>4952</c:v>
                </c:pt>
                <c:pt idx="4">
                  <c:v>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344-A2B2-0B5C680F5611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1">
                  <c:v>2930</c:v>
                </c:pt>
                <c:pt idx="2">
                  <c:v>3131</c:v>
                </c:pt>
                <c:pt idx="3">
                  <c:v>3419</c:v>
                </c:pt>
                <c:pt idx="4">
                  <c:v>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0-4344-A2B2-0B5C680F5611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1">
                  <c:v>3268</c:v>
                </c:pt>
                <c:pt idx="2">
                  <c:v>3547</c:v>
                </c:pt>
                <c:pt idx="3">
                  <c:v>3702</c:v>
                </c:pt>
                <c:pt idx="4">
                  <c:v>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0-4344-A2B2-0B5C680F5611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1">
                  <c:v>957</c:v>
                </c:pt>
                <c:pt idx="2">
                  <c:v>1053</c:v>
                </c:pt>
                <c:pt idx="3">
                  <c:v>1247</c:v>
                </c:pt>
                <c:pt idx="4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20-4344-A2B2-0B5C680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0.16245774507854444</c:v>
                </c:pt>
                <c:pt idx="1">
                  <c:v>5.9654006760787438E-4</c:v>
                </c:pt>
                <c:pt idx="2">
                  <c:v>5.0507059057466691E-2</c:v>
                </c:pt>
                <c:pt idx="3">
                  <c:v>4.374627162457745E-3</c:v>
                </c:pt>
                <c:pt idx="4">
                  <c:v>4.295088486776695E-2</c:v>
                </c:pt>
                <c:pt idx="5">
                  <c:v>4.6927818651819449E-2</c:v>
                </c:pt>
                <c:pt idx="6">
                  <c:v>5.6074766355140186E-2</c:v>
                </c:pt>
                <c:pt idx="7">
                  <c:v>3.7780870948498704E-2</c:v>
                </c:pt>
                <c:pt idx="8">
                  <c:v>4.7325512030224698E-2</c:v>
                </c:pt>
                <c:pt idx="9">
                  <c:v>2.3861602704314975E-3</c:v>
                </c:pt>
                <c:pt idx="10">
                  <c:v>2.0083515609465103E-2</c:v>
                </c:pt>
                <c:pt idx="11">
                  <c:v>1.0737721216941738E-2</c:v>
                </c:pt>
                <c:pt idx="12">
                  <c:v>2.6844303042354346E-2</c:v>
                </c:pt>
                <c:pt idx="13">
                  <c:v>4.7325512030224698E-2</c:v>
                </c:pt>
                <c:pt idx="14">
                  <c:v>5.1501292503479817E-2</c:v>
                </c:pt>
                <c:pt idx="15">
                  <c:v>8.1129449194670911E-2</c:v>
                </c:pt>
                <c:pt idx="16">
                  <c:v>0.11910916683237224</c:v>
                </c:pt>
                <c:pt idx="17">
                  <c:v>1.749850864983098E-2</c:v>
                </c:pt>
                <c:pt idx="18">
                  <c:v>2.3662756015112349E-2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33E-B51C-DC197E794B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33E-B51C-DC197E79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15</c:v>
                </c:pt>
                <c:pt idx="1">
                  <c:v>54</c:v>
                </c:pt>
                <c:pt idx="2">
                  <c:v>184</c:v>
                </c:pt>
                <c:pt idx="3">
                  <c:v>229</c:v>
                </c:pt>
                <c:pt idx="4">
                  <c:v>250</c:v>
                </c:pt>
                <c:pt idx="5">
                  <c:v>173</c:v>
                </c:pt>
                <c:pt idx="6">
                  <c:v>134</c:v>
                </c:pt>
                <c:pt idx="7">
                  <c:v>143</c:v>
                </c:pt>
                <c:pt idx="8">
                  <c:v>199</c:v>
                </c:pt>
                <c:pt idx="9">
                  <c:v>256</c:v>
                </c:pt>
                <c:pt idx="10">
                  <c:v>211</c:v>
                </c:pt>
                <c:pt idx="11">
                  <c:v>226</c:v>
                </c:pt>
                <c:pt idx="12">
                  <c:v>163</c:v>
                </c:pt>
                <c:pt idx="13">
                  <c:v>77</c:v>
                </c:pt>
                <c:pt idx="14">
                  <c:v>45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F66-A025-C86C3DF0F0E8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0</c:v>
                </c:pt>
                <c:pt idx="1">
                  <c:v>34</c:v>
                </c:pt>
                <c:pt idx="2">
                  <c:v>159</c:v>
                </c:pt>
                <c:pt idx="3">
                  <c:v>195</c:v>
                </c:pt>
                <c:pt idx="4">
                  <c:v>187</c:v>
                </c:pt>
                <c:pt idx="5">
                  <c:v>162</c:v>
                </c:pt>
                <c:pt idx="6">
                  <c:v>147</c:v>
                </c:pt>
                <c:pt idx="7">
                  <c:v>148</c:v>
                </c:pt>
                <c:pt idx="8">
                  <c:v>241</c:v>
                </c:pt>
                <c:pt idx="9">
                  <c:v>212</c:v>
                </c:pt>
                <c:pt idx="10">
                  <c:v>255</c:v>
                </c:pt>
                <c:pt idx="11">
                  <c:v>225</c:v>
                </c:pt>
                <c:pt idx="12">
                  <c:v>102</c:v>
                </c:pt>
                <c:pt idx="13">
                  <c:v>56</c:v>
                </c:pt>
                <c:pt idx="14">
                  <c:v>35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F66-A025-C86C3DF0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182</c:v>
                </c:pt>
                <c:pt idx="1">
                  <c:v>121</c:v>
                </c:pt>
                <c:pt idx="2">
                  <c:v>218</c:v>
                </c:pt>
                <c:pt idx="3">
                  <c:v>46</c:v>
                </c:pt>
                <c:pt idx="4">
                  <c:v>38</c:v>
                </c:pt>
                <c:pt idx="5">
                  <c:v>31</c:v>
                </c:pt>
                <c:pt idx="6">
                  <c:v>206</c:v>
                </c:pt>
                <c:pt idx="7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E53-AC96-278BB38F8F7F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101</c:v>
                </c:pt>
                <c:pt idx="1">
                  <c:v>315</c:v>
                </c:pt>
                <c:pt idx="2">
                  <c:v>23</c:v>
                </c:pt>
                <c:pt idx="3">
                  <c:v>202</c:v>
                </c:pt>
                <c:pt idx="4">
                  <c:v>169</c:v>
                </c:pt>
                <c:pt idx="5">
                  <c:v>116</c:v>
                </c:pt>
                <c:pt idx="6">
                  <c:v>16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E53-AC96-278BB38F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8.11'!$U$8:$Y$8</c:f>
              <c:numCache>
                <c:formatCode>#,##0</c:formatCode>
                <c:ptCount val="5"/>
                <c:pt idx="1">
                  <c:v>27432.33</c:v>
                </c:pt>
                <c:pt idx="2">
                  <c:v>27004.54</c:v>
                </c:pt>
                <c:pt idx="3">
                  <c:v>29997.759999999998</c:v>
                </c:pt>
                <c:pt idx="4">
                  <c:v>31400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A6B-80DB-ACDCF1058F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A6B-80DB-ACDCF105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8.11'!$V$4:$Z$4</c:f>
              <c:numCache>
                <c:formatCode>#,##0</c:formatCode>
                <c:ptCount val="5"/>
                <c:pt idx="0">
                  <c:v>4218</c:v>
                </c:pt>
                <c:pt idx="1">
                  <c:v>4600</c:v>
                </c:pt>
                <c:pt idx="2">
                  <c:v>4952</c:v>
                </c:pt>
                <c:pt idx="3">
                  <c:v>4599</c:v>
                </c:pt>
                <c:pt idx="4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4D07-BB95-F4F02A19D712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8.11'!$V$7:$Z$7</c:f>
              <c:numCache>
                <c:formatCode>#,##0</c:formatCode>
                <c:ptCount val="5"/>
                <c:pt idx="0">
                  <c:v>2930</c:v>
                </c:pt>
                <c:pt idx="1">
                  <c:v>3131</c:v>
                </c:pt>
                <c:pt idx="2">
                  <c:v>3419</c:v>
                </c:pt>
                <c:pt idx="3">
                  <c:v>3143</c:v>
                </c:pt>
                <c:pt idx="4">
                  <c:v>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4D07-BB95-F4F02A19D712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8.11'!$V$11:$Z$11</c:f>
              <c:numCache>
                <c:formatCode>#,##0</c:formatCode>
                <c:ptCount val="5"/>
                <c:pt idx="0">
                  <c:v>3268</c:v>
                </c:pt>
                <c:pt idx="1">
                  <c:v>3547</c:v>
                </c:pt>
                <c:pt idx="2">
                  <c:v>3702</c:v>
                </c:pt>
                <c:pt idx="3">
                  <c:v>3512</c:v>
                </c:pt>
                <c:pt idx="4">
                  <c:v>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4D07-BB95-F4F02A19D712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8.11'!$V$12:$Z$12</c:f>
              <c:numCache>
                <c:formatCode>#,##0</c:formatCode>
                <c:ptCount val="5"/>
                <c:pt idx="0">
                  <c:v>957</c:v>
                </c:pt>
                <c:pt idx="1">
                  <c:v>1053</c:v>
                </c:pt>
                <c:pt idx="2">
                  <c:v>1247</c:v>
                </c:pt>
                <c:pt idx="3">
                  <c:v>1093</c:v>
                </c:pt>
                <c:pt idx="4">
                  <c:v>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4D07-BB95-F4F02A19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0.16245774507854444</c:v>
                </c:pt>
                <c:pt idx="1">
                  <c:v>5.9654006760787438E-4</c:v>
                </c:pt>
                <c:pt idx="2">
                  <c:v>5.0507059057466691E-2</c:v>
                </c:pt>
                <c:pt idx="3">
                  <c:v>4.374627162457745E-3</c:v>
                </c:pt>
                <c:pt idx="4">
                  <c:v>4.295088486776695E-2</c:v>
                </c:pt>
                <c:pt idx="5">
                  <c:v>4.6927818651819449E-2</c:v>
                </c:pt>
                <c:pt idx="6">
                  <c:v>5.6074766355140186E-2</c:v>
                </c:pt>
                <c:pt idx="7">
                  <c:v>3.7780870948498704E-2</c:v>
                </c:pt>
                <c:pt idx="8">
                  <c:v>4.7325512030224698E-2</c:v>
                </c:pt>
                <c:pt idx="9">
                  <c:v>2.3861602704314975E-3</c:v>
                </c:pt>
                <c:pt idx="10">
                  <c:v>2.0083515609465103E-2</c:v>
                </c:pt>
                <c:pt idx="11">
                  <c:v>1.0737721216941738E-2</c:v>
                </c:pt>
                <c:pt idx="12">
                  <c:v>2.6844303042354346E-2</c:v>
                </c:pt>
                <c:pt idx="13">
                  <c:v>4.7325512030224698E-2</c:v>
                </c:pt>
                <c:pt idx="14">
                  <c:v>5.1501292503479817E-2</c:v>
                </c:pt>
                <c:pt idx="15">
                  <c:v>8.1129449194670911E-2</c:v>
                </c:pt>
                <c:pt idx="16">
                  <c:v>0.11910916683237224</c:v>
                </c:pt>
                <c:pt idx="17">
                  <c:v>1.749850864983098E-2</c:v>
                </c:pt>
                <c:pt idx="18">
                  <c:v>2.3662756015112349E-2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1-40E4-9144-B7E9FB164D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1-40E4-9144-B7E9FB16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8.11'!$Z$44:$Z$60</c:f>
              <c:numCache>
                <c:formatCode>#,##0</c:formatCode>
                <c:ptCount val="17"/>
                <c:pt idx="0">
                  <c:v>11</c:v>
                </c:pt>
                <c:pt idx="1">
                  <c:v>92</c:v>
                </c:pt>
                <c:pt idx="2">
                  <c:v>212</c:v>
                </c:pt>
                <c:pt idx="3">
                  <c:v>230</c:v>
                </c:pt>
                <c:pt idx="4">
                  <c:v>277</c:v>
                </c:pt>
                <c:pt idx="5">
                  <c:v>195</c:v>
                </c:pt>
                <c:pt idx="6">
                  <c:v>150</c:v>
                </c:pt>
                <c:pt idx="7">
                  <c:v>169</c:v>
                </c:pt>
                <c:pt idx="8">
                  <c:v>192</c:v>
                </c:pt>
                <c:pt idx="9">
                  <c:v>265</c:v>
                </c:pt>
                <c:pt idx="10">
                  <c:v>247</c:v>
                </c:pt>
                <c:pt idx="11">
                  <c:v>249</c:v>
                </c:pt>
                <c:pt idx="12">
                  <c:v>179</c:v>
                </c:pt>
                <c:pt idx="13">
                  <c:v>105</c:v>
                </c:pt>
                <c:pt idx="14">
                  <c:v>44</c:v>
                </c:pt>
                <c:pt idx="15">
                  <c:v>36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3-4BC0-8083-9CFBD12B1997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8.11'!$Z$63:$Z$79</c:f>
              <c:numCache>
                <c:formatCode>#,##0</c:formatCode>
                <c:ptCount val="17"/>
                <c:pt idx="0">
                  <c:v>0</c:v>
                </c:pt>
                <c:pt idx="1">
                  <c:v>42</c:v>
                </c:pt>
                <c:pt idx="2">
                  <c:v>180</c:v>
                </c:pt>
                <c:pt idx="3">
                  <c:v>202</c:v>
                </c:pt>
                <c:pt idx="4">
                  <c:v>229</c:v>
                </c:pt>
                <c:pt idx="5">
                  <c:v>183</c:v>
                </c:pt>
                <c:pt idx="6">
                  <c:v>153</c:v>
                </c:pt>
                <c:pt idx="7">
                  <c:v>171</c:v>
                </c:pt>
                <c:pt idx="8">
                  <c:v>240</c:v>
                </c:pt>
                <c:pt idx="9">
                  <c:v>233</c:v>
                </c:pt>
                <c:pt idx="10">
                  <c:v>259</c:v>
                </c:pt>
                <c:pt idx="11">
                  <c:v>227</c:v>
                </c:pt>
                <c:pt idx="12">
                  <c:v>96</c:v>
                </c:pt>
                <c:pt idx="13">
                  <c:v>68</c:v>
                </c:pt>
                <c:pt idx="14">
                  <c:v>29</c:v>
                </c:pt>
                <c:pt idx="15">
                  <c:v>28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3-4BC0-8083-9CFBD12B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8.11'!$Z$83:$Z$90</c:f>
              <c:numCache>
                <c:formatCode>#,##0</c:formatCode>
                <c:ptCount val="8"/>
                <c:pt idx="0">
                  <c:v>191</c:v>
                </c:pt>
                <c:pt idx="1">
                  <c:v>120</c:v>
                </c:pt>
                <c:pt idx="2">
                  <c:v>228</c:v>
                </c:pt>
                <c:pt idx="3">
                  <c:v>43</c:v>
                </c:pt>
                <c:pt idx="4">
                  <c:v>31</c:v>
                </c:pt>
                <c:pt idx="5">
                  <c:v>39</c:v>
                </c:pt>
                <c:pt idx="6">
                  <c:v>210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6BE-9215-680573007360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8.11'!$Z$93:$Z$100</c:f>
              <c:numCache>
                <c:formatCode>#,##0</c:formatCode>
                <c:ptCount val="8"/>
                <c:pt idx="0">
                  <c:v>111</c:v>
                </c:pt>
                <c:pt idx="1">
                  <c:v>330</c:v>
                </c:pt>
                <c:pt idx="2">
                  <c:v>28</c:v>
                </c:pt>
                <c:pt idx="3">
                  <c:v>207</c:v>
                </c:pt>
                <c:pt idx="4">
                  <c:v>184</c:v>
                </c:pt>
                <c:pt idx="5">
                  <c:v>119</c:v>
                </c:pt>
                <c:pt idx="6">
                  <c:v>33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B-46BE-9215-68057300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1">
                  <c:v>8064</c:v>
                </c:pt>
                <c:pt idx="2">
                  <c:v>8317</c:v>
                </c:pt>
                <c:pt idx="3">
                  <c:v>8846</c:v>
                </c:pt>
                <c:pt idx="4">
                  <c:v>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A-4A2F-BA59-40B5B7493A94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1">
                  <c:v>5589</c:v>
                </c:pt>
                <c:pt idx="2">
                  <c:v>5748</c:v>
                </c:pt>
                <c:pt idx="3">
                  <c:v>6082</c:v>
                </c:pt>
                <c:pt idx="4">
                  <c:v>5970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A-4A2F-BA59-40B5B7493A94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1">
                  <c:v>6916</c:v>
                </c:pt>
                <c:pt idx="2">
                  <c:v>7140</c:v>
                </c:pt>
                <c:pt idx="3">
                  <c:v>7578</c:v>
                </c:pt>
                <c:pt idx="4">
                  <c:v>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A-4A2F-BA59-40B5B7493A94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1">
                  <c:v>1147</c:v>
                </c:pt>
                <c:pt idx="2">
                  <c:v>1177</c:v>
                </c:pt>
                <c:pt idx="3">
                  <c:v>1273</c:v>
                </c:pt>
                <c:pt idx="4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A-4A2F-BA59-40B5B74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8.11'!$V$8:$Z$8</c:f>
              <c:numCache>
                <c:formatCode>#,##0</c:formatCode>
                <c:ptCount val="5"/>
                <c:pt idx="0">
                  <c:v>27432.33</c:v>
                </c:pt>
                <c:pt idx="1">
                  <c:v>27004.54</c:v>
                </c:pt>
                <c:pt idx="2">
                  <c:v>29997.759999999998</c:v>
                </c:pt>
                <c:pt idx="3">
                  <c:v>31400</c:v>
                </c:pt>
                <c:pt idx="4">
                  <c:v>30455.06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9-4892-ABD0-10BE96581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9-4892-ABD0-10BE96581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1">
                  <c:v>27901</c:v>
                </c:pt>
                <c:pt idx="2">
                  <c:v>28912</c:v>
                </c:pt>
                <c:pt idx="3">
                  <c:v>30231</c:v>
                </c:pt>
                <c:pt idx="4">
                  <c:v>30051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8-485E-9B43-7C9725C5B52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1">
                  <c:v>19611</c:v>
                </c:pt>
                <c:pt idx="2">
                  <c:v>20036</c:v>
                </c:pt>
                <c:pt idx="3">
                  <c:v>20984</c:v>
                </c:pt>
                <c:pt idx="4">
                  <c:v>20904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8-485E-9B43-7C9725C5B52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1">
                  <c:v>23719</c:v>
                </c:pt>
                <c:pt idx="2">
                  <c:v>24602</c:v>
                </c:pt>
                <c:pt idx="3">
                  <c:v>25653</c:v>
                </c:pt>
                <c:pt idx="4">
                  <c:v>25797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8-485E-9B43-7C9725C5B52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1">
                  <c:v>4180</c:v>
                </c:pt>
                <c:pt idx="2">
                  <c:v>4310</c:v>
                </c:pt>
                <c:pt idx="3">
                  <c:v>4575</c:v>
                </c:pt>
                <c:pt idx="4">
                  <c:v>4252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8-485E-9B43-7C9725C5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8.8416860272153994E-2</c:v>
                </c:pt>
                <c:pt idx="1">
                  <c:v>3.318951211417192E-3</c:v>
                </c:pt>
                <c:pt idx="2">
                  <c:v>8.1878526385662134E-2</c:v>
                </c:pt>
                <c:pt idx="3">
                  <c:v>9.6913375373382012E-3</c:v>
                </c:pt>
                <c:pt idx="4">
                  <c:v>7.0029870560902749E-2</c:v>
                </c:pt>
                <c:pt idx="5">
                  <c:v>2.6053767009624959E-2</c:v>
                </c:pt>
                <c:pt idx="6">
                  <c:v>9.4822436110189173E-2</c:v>
                </c:pt>
                <c:pt idx="7">
                  <c:v>8.1546631264520414E-2</c:v>
                </c:pt>
                <c:pt idx="8">
                  <c:v>3.7039495519415863E-2</c:v>
                </c:pt>
                <c:pt idx="9">
                  <c:v>4.9784268171257882E-3</c:v>
                </c:pt>
                <c:pt idx="10">
                  <c:v>2.9372718221042152E-2</c:v>
                </c:pt>
                <c:pt idx="11">
                  <c:v>1.6893461666113507E-2</c:v>
                </c:pt>
                <c:pt idx="12">
                  <c:v>3.4384334550282114E-2</c:v>
                </c:pt>
                <c:pt idx="13">
                  <c:v>6.1400597411218054E-2</c:v>
                </c:pt>
                <c:pt idx="14">
                  <c:v>3.8367076003982745E-2</c:v>
                </c:pt>
                <c:pt idx="15">
                  <c:v>6.2363093262529042E-2</c:v>
                </c:pt>
                <c:pt idx="16">
                  <c:v>0.12997012943909725</c:v>
                </c:pt>
                <c:pt idx="17">
                  <c:v>1.3773647527381347E-2</c:v>
                </c:pt>
                <c:pt idx="18">
                  <c:v>2.9040823099900432E-2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F-4AAB-AAB6-18A971A8FC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F-4AAB-AAB6-18A971A8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13</c:v>
                </c:pt>
                <c:pt idx="1">
                  <c:v>380</c:v>
                </c:pt>
                <c:pt idx="2">
                  <c:v>1015</c:v>
                </c:pt>
                <c:pt idx="3">
                  <c:v>1528</c:v>
                </c:pt>
                <c:pt idx="4">
                  <c:v>1760</c:v>
                </c:pt>
                <c:pt idx="5">
                  <c:v>1282</c:v>
                </c:pt>
                <c:pt idx="6">
                  <c:v>1149</c:v>
                </c:pt>
                <c:pt idx="7">
                  <c:v>1150</c:v>
                </c:pt>
                <c:pt idx="8">
                  <c:v>1366</c:v>
                </c:pt>
                <c:pt idx="9">
                  <c:v>1334</c:v>
                </c:pt>
                <c:pt idx="10">
                  <c:v>1507</c:v>
                </c:pt>
                <c:pt idx="11">
                  <c:v>1308</c:v>
                </c:pt>
                <c:pt idx="12">
                  <c:v>725</c:v>
                </c:pt>
                <c:pt idx="13">
                  <c:v>315</c:v>
                </c:pt>
                <c:pt idx="14">
                  <c:v>172</c:v>
                </c:pt>
                <c:pt idx="15">
                  <c:v>67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B40-892F-7DE6A6096DB1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14</c:v>
                </c:pt>
                <c:pt idx="1">
                  <c:v>403</c:v>
                </c:pt>
                <c:pt idx="2">
                  <c:v>1176</c:v>
                </c:pt>
                <c:pt idx="3">
                  <c:v>1462</c:v>
                </c:pt>
                <c:pt idx="4">
                  <c:v>1502</c:v>
                </c:pt>
                <c:pt idx="5">
                  <c:v>1203</c:v>
                </c:pt>
                <c:pt idx="6">
                  <c:v>1147</c:v>
                </c:pt>
                <c:pt idx="7">
                  <c:v>1274</c:v>
                </c:pt>
                <c:pt idx="8">
                  <c:v>1524</c:v>
                </c:pt>
                <c:pt idx="9">
                  <c:v>1604</c:v>
                </c:pt>
                <c:pt idx="10">
                  <c:v>1547</c:v>
                </c:pt>
                <c:pt idx="11">
                  <c:v>1045</c:v>
                </c:pt>
                <c:pt idx="12">
                  <c:v>593</c:v>
                </c:pt>
                <c:pt idx="13">
                  <c:v>226</c:v>
                </c:pt>
                <c:pt idx="14">
                  <c:v>98</c:v>
                </c:pt>
                <c:pt idx="15">
                  <c:v>76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B40-892F-7DE6A609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1157</c:v>
                </c:pt>
                <c:pt idx="1">
                  <c:v>759</c:v>
                </c:pt>
                <c:pt idx="2">
                  <c:v>2055</c:v>
                </c:pt>
                <c:pt idx="3">
                  <c:v>497</c:v>
                </c:pt>
                <c:pt idx="4">
                  <c:v>284</c:v>
                </c:pt>
                <c:pt idx="5">
                  <c:v>537</c:v>
                </c:pt>
                <c:pt idx="6">
                  <c:v>1175</c:v>
                </c:pt>
                <c:pt idx="7">
                  <c:v>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A-43E5-930B-8F5586AA8E18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733</c:v>
                </c:pt>
                <c:pt idx="1">
                  <c:v>1797</c:v>
                </c:pt>
                <c:pt idx="2">
                  <c:v>379</c:v>
                </c:pt>
                <c:pt idx="3">
                  <c:v>1699</c:v>
                </c:pt>
                <c:pt idx="4">
                  <c:v>1454</c:v>
                </c:pt>
                <c:pt idx="5">
                  <c:v>1059</c:v>
                </c:pt>
                <c:pt idx="6">
                  <c:v>85</c:v>
                </c:pt>
                <c:pt idx="7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A-43E5-930B-8F5586AA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8.12'!$U$8:$Y$8</c:f>
              <c:numCache>
                <c:formatCode>#,##0</c:formatCode>
                <c:ptCount val="5"/>
                <c:pt idx="1">
                  <c:v>35031.43</c:v>
                </c:pt>
                <c:pt idx="2">
                  <c:v>35795.360000000001</c:v>
                </c:pt>
                <c:pt idx="3">
                  <c:v>37244.089999999997</c:v>
                </c:pt>
                <c:pt idx="4">
                  <c:v>37830.93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1-4F67-A104-F9C2812E2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1-4F67-A104-F9C2812E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8.12'!$V$4:$Z$4</c:f>
              <c:numCache>
                <c:formatCode>#,##0</c:formatCode>
                <c:ptCount val="5"/>
                <c:pt idx="0">
                  <c:v>27901</c:v>
                </c:pt>
                <c:pt idx="1">
                  <c:v>28912</c:v>
                </c:pt>
                <c:pt idx="2">
                  <c:v>30231</c:v>
                </c:pt>
                <c:pt idx="3">
                  <c:v>30051</c:v>
                </c:pt>
                <c:pt idx="4">
                  <c:v>30128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9-403C-88D9-26282D77FF5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8.12'!$V$7:$Z$7</c:f>
              <c:numCache>
                <c:formatCode>#,##0</c:formatCode>
                <c:ptCount val="5"/>
                <c:pt idx="0">
                  <c:v>19611</c:v>
                </c:pt>
                <c:pt idx="1">
                  <c:v>20036</c:v>
                </c:pt>
                <c:pt idx="2">
                  <c:v>20984</c:v>
                </c:pt>
                <c:pt idx="3">
                  <c:v>20904</c:v>
                </c:pt>
                <c:pt idx="4">
                  <c:v>21290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9-403C-88D9-26282D77FF5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8.12'!$V$11:$Z$11</c:f>
              <c:numCache>
                <c:formatCode>#,##0</c:formatCode>
                <c:ptCount val="5"/>
                <c:pt idx="0">
                  <c:v>23719</c:v>
                </c:pt>
                <c:pt idx="1">
                  <c:v>24602</c:v>
                </c:pt>
                <c:pt idx="2">
                  <c:v>25653</c:v>
                </c:pt>
                <c:pt idx="3">
                  <c:v>25797</c:v>
                </c:pt>
                <c:pt idx="4">
                  <c:v>25668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9-403C-88D9-26282D77FF5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8.12'!$V$12:$Z$12</c:f>
              <c:numCache>
                <c:formatCode>#,##0</c:formatCode>
                <c:ptCount val="5"/>
                <c:pt idx="0">
                  <c:v>4180</c:v>
                </c:pt>
                <c:pt idx="1">
                  <c:v>4310</c:v>
                </c:pt>
                <c:pt idx="2">
                  <c:v>4575</c:v>
                </c:pt>
                <c:pt idx="3">
                  <c:v>4252</c:v>
                </c:pt>
                <c:pt idx="4">
                  <c:v>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9-403C-88D9-26282D77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8.8416860272153994E-2</c:v>
                </c:pt>
                <c:pt idx="1">
                  <c:v>3.318951211417192E-3</c:v>
                </c:pt>
                <c:pt idx="2">
                  <c:v>8.1878526385662134E-2</c:v>
                </c:pt>
                <c:pt idx="3">
                  <c:v>9.6913375373382012E-3</c:v>
                </c:pt>
                <c:pt idx="4">
                  <c:v>7.0029870560902749E-2</c:v>
                </c:pt>
                <c:pt idx="5">
                  <c:v>2.6053767009624959E-2</c:v>
                </c:pt>
                <c:pt idx="6">
                  <c:v>9.4822436110189173E-2</c:v>
                </c:pt>
                <c:pt idx="7">
                  <c:v>8.1546631264520414E-2</c:v>
                </c:pt>
                <c:pt idx="8">
                  <c:v>3.7039495519415863E-2</c:v>
                </c:pt>
                <c:pt idx="9">
                  <c:v>4.9784268171257882E-3</c:v>
                </c:pt>
                <c:pt idx="10">
                  <c:v>2.9372718221042152E-2</c:v>
                </c:pt>
                <c:pt idx="11">
                  <c:v>1.6893461666113507E-2</c:v>
                </c:pt>
                <c:pt idx="12">
                  <c:v>3.4384334550282114E-2</c:v>
                </c:pt>
                <c:pt idx="13">
                  <c:v>6.1400597411218054E-2</c:v>
                </c:pt>
                <c:pt idx="14">
                  <c:v>3.8367076003982745E-2</c:v>
                </c:pt>
                <c:pt idx="15">
                  <c:v>6.2363093262529042E-2</c:v>
                </c:pt>
                <c:pt idx="16">
                  <c:v>0.12997012943909725</c:v>
                </c:pt>
                <c:pt idx="17">
                  <c:v>1.3773647527381347E-2</c:v>
                </c:pt>
                <c:pt idx="18">
                  <c:v>2.9040823099900432E-2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49A-A7A5-2BEB7EC77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B-449A-A7A5-2BEB7EC7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8.12'!$Z$44:$Z$60</c:f>
              <c:numCache>
                <c:formatCode>#,##0</c:formatCode>
                <c:ptCount val="17"/>
                <c:pt idx="0">
                  <c:v>20</c:v>
                </c:pt>
                <c:pt idx="1">
                  <c:v>410</c:v>
                </c:pt>
                <c:pt idx="2">
                  <c:v>965</c:v>
                </c:pt>
                <c:pt idx="3">
                  <c:v>1484</c:v>
                </c:pt>
                <c:pt idx="4">
                  <c:v>1762</c:v>
                </c:pt>
                <c:pt idx="5">
                  <c:v>1313</c:v>
                </c:pt>
                <c:pt idx="6">
                  <c:v>1206</c:v>
                </c:pt>
                <c:pt idx="7">
                  <c:v>1085</c:v>
                </c:pt>
                <c:pt idx="8">
                  <c:v>1371</c:v>
                </c:pt>
                <c:pt idx="9">
                  <c:v>1387</c:v>
                </c:pt>
                <c:pt idx="10">
                  <c:v>1459</c:v>
                </c:pt>
                <c:pt idx="11">
                  <c:v>1373</c:v>
                </c:pt>
                <c:pt idx="12">
                  <c:v>745</c:v>
                </c:pt>
                <c:pt idx="13">
                  <c:v>339</c:v>
                </c:pt>
                <c:pt idx="14">
                  <c:v>182</c:v>
                </c:pt>
                <c:pt idx="15">
                  <c:v>80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B-415C-B2E7-E09CDC0FCB33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8.12'!$Z$63:$Z$79</c:f>
              <c:numCache>
                <c:formatCode>#,##0</c:formatCode>
                <c:ptCount val="17"/>
                <c:pt idx="0">
                  <c:v>14</c:v>
                </c:pt>
                <c:pt idx="1">
                  <c:v>396</c:v>
                </c:pt>
                <c:pt idx="2">
                  <c:v>1001</c:v>
                </c:pt>
                <c:pt idx="3">
                  <c:v>1427</c:v>
                </c:pt>
                <c:pt idx="4">
                  <c:v>1512</c:v>
                </c:pt>
                <c:pt idx="5">
                  <c:v>1307</c:v>
                </c:pt>
                <c:pt idx="6">
                  <c:v>1209</c:v>
                </c:pt>
                <c:pt idx="7">
                  <c:v>1242</c:v>
                </c:pt>
                <c:pt idx="8">
                  <c:v>1516</c:v>
                </c:pt>
                <c:pt idx="9">
                  <c:v>1578</c:v>
                </c:pt>
                <c:pt idx="10">
                  <c:v>1502</c:v>
                </c:pt>
                <c:pt idx="11">
                  <c:v>1148</c:v>
                </c:pt>
                <c:pt idx="12">
                  <c:v>619</c:v>
                </c:pt>
                <c:pt idx="13">
                  <c:v>214</c:v>
                </c:pt>
                <c:pt idx="14">
                  <c:v>102</c:v>
                </c:pt>
                <c:pt idx="15">
                  <c:v>79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B-415C-B2E7-E09CDC0F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8.12'!$Z$83:$Z$90</c:f>
              <c:numCache>
                <c:formatCode>#,##0</c:formatCode>
                <c:ptCount val="8"/>
                <c:pt idx="0">
                  <c:v>1205</c:v>
                </c:pt>
                <c:pt idx="1">
                  <c:v>743</c:v>
                </c:pt>
                <c:pt idx="2">
                  <c:v>2066</c:v>
                </c:pt>
                <c:pt idx="3">
                  <c:v>490</c:v>
                </c:pt>
                <c:pt idx="4">
                  <c:v>290</c:v>
                </c:pt>
                <c:pt idx="5">
                  <c:v>526</c:v>
                </c:pt>
                <c:pt idx="6">
                  <c:v>1141</c:v>
                </c:pt>
                <c:pt idx="7">
                  <c:v>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5D6-ABF6-0FB9AAA3B3B4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8.12'!$Z$93:$Z$100</c:f>
              <c:numCache>
                <c:formatCode>#,##0</c:formatCode>
                <c:ptCount val="8"/>
                <c:pt idx="0">
                  <c:v>768</c:v>
                </c:pt>
                <c:pt idx="1">
                  <c:v>1806</c:v>
                </c:pt>
                <c:pt idx="2">
                  <c:v>409</c:v>
                </c:pt>
                <c:pt idx="3">
                  <c:v>1716</c:v>
                </c:pt>
                <c:pt idx="4">
                  <c:v>1444</c:v>
                </c:pt>
                <c:pt idx="5">
                  <c:v>1069</c:v>
                </c:pt>
                <c:pt idx="6">
                  <c:v>78</c:v>
                </c:pt>
                <c:pt idx="7">
                  <c:v>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5D6-ABF6-0FB9AAA3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0.13479729729729731</c:v>
                </c:pt>
                <c:pt idx="1">
                  <c:v>1.0135135135135136E-2</c:v>
                </c:pt>
                <c:pt idx="2">
                  <c:v>8.4009009009009011E-2</c:v>
                </c:pt>
                <c:pt idx="3">
                  <c:v>4.9549549549549547E-3</c:v>
                </c:pt>
                <c:pt idx="4">
                  <c:v>4.3468468468468469E-2</c:v>
                </c:pt>
                <c:pt idx="5">
                  <c:v>3.8175675675675674E-2</c:v>
                </c:pt>
                <c:pt idx="6">
                  <c:v>6.2837837837837834E-2</c:v>
                </c:pt>
                <c:pt idx="7">
                  <c:v>6.1148648648648649E-2</c:v>
                </c:pt>
                <c:pt idx="8">
                  <c:v>2.7364864864864866E-2</c:v>
                </c:pt>
                <c:pt idx="9">
                  <c:v>3.4909909909909909E-3</c:v>
                </c:pt>
                <c:pt idx="10">
                  <c:v>1.8018018018018018E-2</c:v>
                </c:pt>
                <c:pt idx="11">
                  <c:v>1.4301801801801801E-2</c:v>
                </c:pt>
                <c:pt idx="12">
                  <c:v>3.4909909909909907E-2</c:v>
                </c:pt>
                <c:pt idx="13">
                  <c:v>4.0315315315315313E-2</c:v>
                </c:pt>
                <c:pt idx="14">
                  <c:v>0.10078828828828829</c:v>
                </c:pt>
                <c:pt idx="15">
                  <c:v>5.6418918918918919E-2</c:v>
                </c:pt>
                <c:pt idx="16">
                  <c:v>0.13750000000000001</c:v>
                </c:pt>
                <c:pt idx="17">
                  <c:v>1.7792792792792791E-2</c:v>
                </c:pt>
                <c:pt idx="18">
                  <c:v>2.3986486486486488E-2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5-40A4-B759-B0A4F40BE8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5-40A4-B759-B0A4F40B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8.12'!$V$8:$Z$8</c:f>
              <c:numCache>
                <c:formatCode>#,##0</c:formatCode>
                <c:ptCount val="5"/>
                <c:pt idx="0">
                  <c:v>35031.43</c:v>
                </c:pt>
                <c:pt idx="1">
                  <c:v>35795.360000000001</c:v>
                </c:pt>
                <c:pt idx="2">
                  <c:v>37244.089999999997</c:v>
                </c:pt>
                <c:pt idx="3">
                  <c:v>37830.93</c:v>
                </c:pt>
                <c:pt idx="4">
                  <c:v>39303.21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A-4D59-BD5F-40E946587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A-4D59-BD5F-40E94658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1">
                  <c:v>71333</c:v>
                </c:pt>
                <c:pt idx="2">
                  <c:v>77845</c:v>
                </c:pt>
                <c:pt idx="3">
                  <c:v>83093</c:v>
                </c:pt>
                <c:pt idx="4">
                  <c:v>87476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8A5-BAB1-501ABE695369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1">
                  <c:v>52167</c:v>
                </c:pt>
                <c:pt idx="2">
                  <c:v>55798</c:v>
                </c:pt>
                <c:pt idx="3">
                  <c:v>59417</c:v>
                </c:pt>
                <c:pt idx="4">
                  <c:v>62050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0-48A5-BAB1-501ABE695369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1">
                  <c:v>63660</c:v>
                </c:pt>
                <c:pt idx="2">
                  <c:v>69661</c:v>
                </c:pt>
                <c:pt idx="3">
                  <c:v>74373</c:v>
                </c:pt>
                <c:pt idx="4">
                  <c:v>78566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8A5-BAB1-501ABE695369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1">
                  <c:v>7670</c:v>
                </c:pt>
                <c:pt idx="2">
                  <c:v>8184</c:v>
                </c:pt>
                <c:pt idx="3">
                  <c:v>8721</c:v>
                </c:pt>
                <c:pt idx="4">
                  <c:v>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0-48A5-BAB1-501ABE69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1.940109658371995E-2</c:v>
                </c:pt>
                <c:pt idx="1">
                  <c:v>2.2309041266176831E-3</c:v>
                </c:pt>
                <c:pt idx="2">
                  <c:v>8.1500144287331572E-2</c:v>
                </c:pt>
                <c:pt idx="3">
                  <c:v>7.6916246753535042E-3</c:v>
                </c:pt>
                <c:pt idx="4">
                  <c:v>0.10536304912428689</c:v>
                </c:pt>
                <c:pt idx="5">
                  <c:v>5.1288596861195586E-2</c:v>
                </c:pt>
                <c:pt idx="6">
                  <c:v>9.8181979622189178E-2</c:v>
                </c:pt>
                <c:pt idx="7">
                  <c:v>5.5639414859375347E-2</c:v>
                </c:pt>
                <c:pt idx="8">
                  <c:v>4.2054207640569156E-2</c:v>
                </c:pt>
                <c:pt idx="9">
                  <c:v>1.1531887500277475E-2</c:v>
                </c:pt>
                <c:pt idx="10">
                  <c:v>3.4606761526337987E-2</c:v>
                </c:pt>
                <c:pt idx="11">
                  <c:v>1.7325578814180113E-2</c:v>
                </c:pt>
                <c:pt idx="12">
                  <c:v>5.4995671380052832E-2</c:v>
                </c:pt>
                <c:pt idx="13">
                  <c:v>9.6683611178938492E-2</c:v>
                </c:pt>
                <c:pt idx="14">
                  <c:v>3.6970853959022401E-2</c:v>
                </c:pt>
                <c:pt idx="15">
                  <c:v>6.4751714799440613E-2</c:v>
                </c:pt>
                <c:pt idx="16">
                  <c:v>0.11832671091478168</c:v>
                </c:pt>
                <c:pt idx="17">
                  <c:v>2.4795222979422406E-2</c:v>
                </c:pt>
                <c:pt idx="18">
                  <c:v>4.0367155763723947E-2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B-414A-9F54-DDE0147DF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B-414A-9F54-DDE0147D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22</c:v>
                </c:pt>
                <c:pt idx="1">
                  <c:v>946</c:v>
                </c:pt>
                <c:pt idx="2">
                  <c:v>2494</c:v>
                </c:pt>
                <c:pt idx="3">
                  <c:v>4239</c:v>
                </c:pt>
                <c:pt idx="4">
                  <c:v>6021</c:v>
                </c:pt>
                <c:pt idx="5">
                  <c:v>6180</c:v>
                </c:pt>
                <c:pt idx="6">
                  <c:v>5558</c:v>
                </c:pt>
                <c:pt idx="7">
                  <c:v>4399</c:v>
                </c:pt>
                <c:pt idx="8">
                  <c:v>4403</c:v>
                </c:pt>
                <c:pt idx="9">
                  <c:v>3526</c:v>
                </c:pt>
                <c:pt idx="10">
                  <c:v>3095</c:v>
                </c:pt>
                <c:pt idx="11">
                  <c:v>2257</c:v>
                </c:pt>
                <c:pt idx="12">
                  <c:v>1153</c:v>
                </c:pt>
                <c:pt idx="13">
                  <c:v>473</c:v>
                </c:pt>
                <c:pt idx="14">
                  <c:v>187</c:v>
                </c:pt>
                <c:pt idx="15">
                  <c:v>88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08D-81A1-0D24A299BAE3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19</c:v>
                </c:pt>
                <c:pt idx="1">
                  <c:v>1064</c:v>
                </c:pt>
                <c:pt idx="2">
                  <c:v>2834</c:v>
                </c:pt>
                <c:pt idx="3">
                  <c:v>4254</c:v>
                </c:pt>
                <c:pt idx="4">
                  <c:v>5614</c:v>
                </c:pt>
                <c:pt idx="5">
                  <c:v>5471</c:v>
                </c:pt>
                <c:pt idx="6">
                  <c:v>4709</c:v>
                </c:pt>
                <c:pt idx="7">
                  <c:v>4131</c:v>
                </c:pt>
                <c:pt idx="8">
                  <c:v>4398</c:v>
                </c:pt>
                <c:pt idx="9">
                  <c:v>3612</c:v>
                </c:pt>
                <c:pt idx="10">
                  <c:v>2987</c:v>
                </c:pt>
                <c:pt idx="11">
                  <c:v>1893</c:v>
                </c:pt>
                <c:pt idx="12">
                  <c:v>830</c:v>
                </c:pt>
                <c:pt idx="13">
                  <c:v>318</c:v>
                </c:pt>
                <c:pt idx="14">
                  <c:v>146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08D-81A1-0D24A299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4015</c:v>
                </c:pt>
                <c:pt idx="1">
                  <c:v>3344</c:v>
                </c:pt>
                <c:pt idx="2">
                  <c:v>7396</c:v>
                </c:pt>
                <c:pt idx="3">
                  <c:v>1363</c:v>
                </c:pt>
                <c:pt idx="4">
                  <c:v>1424</c:v>
                </c:pt>
                <c:pt idx="5">
                  <c:v>1629</c:v>
                </c:pt>
                <c:pt idx="6">
                  <c:v>3422</c:v>
                </c:pt>
                <c:pt idx="7">
                  <c:v>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5-450A-9DC9-9208473FA81F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2684</c:v>
                </c:pt>
                <c:pt idx="1">
                  <c:v>5185</c:v>
                </c:pt>
                <c:pt idx="2">
                  <c:v>1227</c:v>
                </c:pt>
                <c:pt idx="3">
                  <c:v>4859</c:v>
                </c:pt>
                <c:pt idx="4">
                  <c:v>5546</c:v>
                </c:pt>
                <c:pt idx="5">
                  <c:v>3255</c:v>
                </c:pt>
                <c:pt idx="6">
                  <c:v>477</c:v>
                </c:pt>
                <c:pt idx="7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5-450A-9DC9-9208473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8.13'!$U$8:$Y$8</c:f>
              <c:numCache>
                <c:formatCode>#,##0</c:formatCode>
                <c:ptCount val="5"/>
                <c:pt idx="1">
                  <c:v>42606.28</c:v>
                </c:pt>
                <c:pt idx="2">
                  <c:v>42867.24</c:v>
                </c:pt>
                <c:pt idx="3">
                  <c:v>44439.11</c:v>
                </c:pt>
                <c:pt idx="4">
                  <c:v>45492.639999999999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A65-8B23-1D50749A02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4-4A65-8B23-1D50749A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8.13'!$V$4:$Z$4</c:f>
              <c:numCache>
                <c:formatCode>#,##0</c:formatCode>
                <c:ptCount val="5"/>
                <c:pt idx="0">
                  <c:v>71333</c:v>
                </c:pt>
                <c:pt idx="1">
                  <c:v>77845</c:v>
                </c:pt>
                <c:pt idx="2">
                  <c:v>83093</c:v>
                </c:pt>
                <c:pt idx="3">
                  <c:v>87476</c:v>
                </c:pt>
                <c:pt idx="4">
                  <c:v>90099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4-4A4D-AE0B-BA81F1E10F2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8.13'!$V$7:$Z$7</c:f>
              <c:numCache>
                <c:formatCode>#,##0</c:formatCode>
                <c:ptCount val="5"/>
                <c:pt idx="0">
                  <c:v>52167</c:v>
                </c:pt>
                <c:pt idx="1">
                  <c:v>55798</c:v>
                </c:pt>
                <c:pt idx="2">
                  <c:v>59417</c:v>
                </c:pt>
                <c:pt idx="3">
                  <c:v>62050</c:v>
                </c:pt>
                <c:pt idx="4">
                  <c:v>65265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4-4A4D-AE0B-BA81F1E10F2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8.13'!$V$11:$Z$11</c:f>
              <c:numCache>
                <c:formatCode>#,##0</c:formatCode>
                <c:ptCount val="5"/>
                <c:pt idx="0">
                  <c:v>63660</c:v>
                </c:pt>
                <c:pt idx="1">
                  <c:v>69661</c:v>
                </c:pt>
                <c:pt idx="2">
                  <c:v>74373</c:v>
                </c:pt>
                <c:pt idx="3">
                  <c:v>78566</c:v>
                </c:pt>
                <c:pt idx="4">
                  <c:v>80717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4-4A4D-AE0B-BA81F1E10F2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8.13'!$V$12:$Z$12</c:f>
              <c:numCache>
                <c:formatCode>#,##0</c:formatCode>
                <c:ptCount val="5"/>
                <c:pt idx="0">
                  <c:v>7670</c:v>
                </c:pt>
                <c:pt idx="1">
                  <c:v>8184</c:v>
                </c:pt>
                <c:pt idx="2">
                  <c:v>8721</c:v>
                </c:pt>
                <c:pt idx="3">
                  <c:v>8908</c:v>
                </c:pt>
                <c:pt idx="4">
                  <c:v>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4-4A4D-AE0B-BA81F1E10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1.940109658371995E-2</c:v>
                </c:pt>
                <c:pt idx="1">
                  <c:v>2.2309041266176831E-3</c:v>
                </c:pt>
                <c:pt idx="2">
                  <c:v>8.1500144287331572E-2</c:v>
                </c:pt>
                <c:pt idx="3">
                  <c:v>7.6916246753535042E-3</c:v>
                </c:pt>
                <c:pt idx="4">
                  <c:v>0.10536304912428689</c:v>
                </c:pt>
                <c:pt idx="5">
                  <c:v>5.1288596861195586E-2</c:v>
                </c:pt>
                <c:pt idx="6">
                  <c:v>9.8181979622189178E-2</c:v>
                </c:pt>
                <c:pt idx="7">
                  <c:v>5.5639414859375347E-2</c:v>
                </c:pt>
                <c:pt idx="8">
                  <c:v>4.2054207640569156E-2</c:v>
                </c:pt>
                <c:pt idx="9">
                  <c:v>1.1531887500277475E-2</c:v>
                </c:pt>
                <c:pt idx="10">
                  <c:v>3.4606761526337987E-2</c:v>
                </c:pt>
                <c:pt idx="11">
                  <c:v>1.7325578814180113E-2</c:v>
                </c:pt>
                <c:pt idx="12">
                  <c:v>5.4995671380052832E-2</c:v>
                </c:pt>
                <c:pt idx="13">
                  <c:v>9.6683611178938492E-2</c:v>
                </c:pt>
                <c:pt idx="14">
                  <c:v>3.6970853959022401E-2</c:v>
                </c:pt>
                <c:pt idx="15">
                  <c:v>6.4751714799440613E-2</c:v>
                </c:pt>
                <c:pt idx="16">
                  <c:v>0.11832671091478168</c:v>
                </c:pt>
                <c:pt idx="17">
                  <c:v>2.4795222979422406E-2</c:v>
                </c:pt>
                <c:pt idx="18">
                  <c:v>4.0367155763723947E-2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1-45C8-A8D0-53C2DE64A9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5C8-A8D0-53C2DE64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8.13'!$Z$44:$Z$60</c:f>
              <c:numCache>
                <c:formatCode>#,##0</c:formatCode>
                <c:ptCount val="17"/>
                <c:pt idx="0">
                  <c:v>16</c:v>
                </c:pt>
                <c:pt idx="1">
                  <c:v>1033</c:v>
                </c:pt>
                <c:pt idx="2">
                  <c:v>2423</c:v>
                </c:pt>
                <c:pt idx="3">
                  <c:v>4231</c:v>
                </c:pt>
                <c:pt idx="4">
                  <c:v>6220</c:v>
                </c:pt>
                <c:pt idx="5">
                  <c:v>6403</c:v>
                </c:pt>
                <c:pt idx="6">
                  <c:v>5903</c:v>
                </c:pt>
                <c:pt idx="7">
                  <c:v>4629</c:v>
                </c:pt>
                <c:pt idx="8">
                  <c:v>4464</c:v>
                </c:pt>
                <c:pt idx="9">
                  <c:v>3686</c:v>
                </c:pt>
                <c:pt idx="10">
                  <c:v>3201</c:v>
                </c:pt>
                <c:pt idx="11">
                  <c:v>2273</c:v>
                </c:pt>
                <c:pt idx="12">
                  <c:v>1206</c:v>
                </c:pt>
                <c:pt idx="13">
                  <c:v>469</c:v>
                </c:pt>
                <c:pt idx="14">
                  <c:v>212</c:v>
                </c:pt>
                <c:pt idx="15">
                  <c:v>92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9-4EA8-96D8-DC5E55846701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8.13'!$Z$63:$Z$79</c:f>
              <c:numCache>
                <c:formatCode>#,##0</c:formatCode>
                <c:ptCount val="17"/>
                <c:pt idx="0">
                  <c:v>16</c:v>
                </c:pt>
                <c:pt idx="1">
                  <c:v>1069</c:v>
                </c:pt>
                <c:pt idx="2">
                  <c:v>2603</c:v>
                </c:pt>
                <c:pt idx="3">
                  <c:v>4231</c:v>
                </c:pt>
                <c:pt idx="4">
                  <c:v>5835</c:v>
                </c:pt>
                <c:pt idx="5">
                  <c:v>5759</c:v>
                </c:pt>
                <c:pt idx="6">
                  <c:v>5063</c:v>
                </c:pt>
                <c:pt idx="7">
                  <c:v>4245</c:v>
                </c:pt>
                <c:pt idx="8">
                  <c:v>4389</c:v>
                </c:pt>
                <c:pt idx="9">
                  <c:v>3709</c:v>
                </c:pt>
                <c:pt idx="10">
                  <c:v>3187</c:v>
                </c:pt>
                <c:pt idx="11">
                  <c:v>1971</c:v>
                </c:pt>
                <c:pt idx="12">
                  <c:v>868</c:v>
                </c:pt>
                <c:pt idx="13">
                  <c:v>327</c:v>
                </c:pt>
                <c:pt idx="14">
                  <c:v>160</c:v>
                </c:pt>
                <c:pt idx="15">
                  <c:v>79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9-4EA8-96D8-DC5E5584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8.13'!$Z$83:$Z$90</c:f>
              <c:numCache>
                <c:formatCode>#,##0</c:formatCode>
                <c:ptCount val="8"/>
                <c:pt idx="0">
                  <c:v>4249</c:v>
                </c:pt>
                <c:pt idx="1">
                  <c:v>3487</c:v>
                </c:pt>
                <c:pt idx="2">
                  <c:v>7682</c:v>
                </c:pt>
                <c:pt idx="3">
                  <c:v>1458</c:v>
                </c:pt>
                <c:pt idx="4">
                  <c:v>1449</c:v>
                </c:pt>
                <c:pt idx="5">
                  <c:v>1738</c:v>
                </c:pt>
                <c:pt idx="6">
                  <c:v>3574</c:v>
                </c:pt>
                <c:pt idx="7">
                  <c:v>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6-4636-BC75-E912AD778CCA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8.13'!$Z$93:$Z$100</c:f>
              <c:numCache>
                <c:formatCode>#,##0</c:formatCode>
                <c:ptCount val="8"/>
                <c:pt idx="0">
                  <c:v>2837</c:v>
                </c:pt>
                <c:pt idx="1">
                  <c:v>5445</c:v>
                </c:pt>
                <c:pt idx="2">
                  <c:v>1292</c:v>
                </c:pt>
                <c:pt idx="3">
                  <c:v>5238</c:v>
                </c:pt>
                <c:pt idx="4">
                  <c:v>5820</c:v>
                </c:pt>
                <c:pt idx="5">
                  <c:v>3415</c:v>
                </c:pt>
                <c:pt idx="6">
                  <c:v>505</c:v>
                </c:pt>
                <c:pt idx="7">
                  <c:v>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6-4636-BC75-E912AD77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8</c:v>
                </c:pt>
                <c:pt idx="1">
                  <c:v>114</c:v>
                </c:pt>
                <c:pt idx="2">
                  <c:v>267</c:v>
                </c:pt>
                <c:pt idx="3">
                  <c:v>412</c:v>
                </c:pt>
                <c:pt idx="4">
                  <c:v>509</c:v>
                </c:pt>
                <c:pt idx="5">
                  <c:v>386</c:v>
                </c:pt>
                <c:pt idx="6">
                  <c:v>375</c:v>
                </c:pt>
                <c:pt idx="7">
                  <c:v>384</c:v>
                </c:pt>
                <c:pt idx="8">
                  <c:v>381</c:v>
                </c:pt>
                <c:pt idx="9">
                  <c:v>466</c:v>
                </c:pt>
                <c:pt idx="10">
                  <c:v>437</c:v>
                </c:pt>
                <c:pt idx="11">
                  <c:v>354</c:v>
                </c:pt>
                <c:pt idx="12">
                  <c:v>204</c:v>
                </c:pt>
                <c:pt idx="13">
                  <c:v>132</c:v>
                </c:pt>
                <c:pt idx="14">
                  <c:v>45</c:v>
                </c:pt>
                <c:pt idx="15">
                  <c:v>26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138-B6C8-58E8E91AB340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0</c:v>
                </c:pt>
                <c:pt idx="1">
                  <c:v>118</c:v>
                </c:pt>
                <c:pt idx="2">
                  <c:v>294</c:v>
                </c:pt>
                <c:pt idx="3">
                  <c:v>336</c:v>
                </c:pt>
                <c:pt idx="4">
                  <c:v>478</c:v>
                </c:pt>
                <c:pt idx="5">
                  <c:v>370</c:v>
                </c:pt>
                <c:pt idx="6">
                  <c:v>345</c:v>
                </c:pt>
                <c:pt idx="7">
                  <c:v>378</c:v>
                </c:pt>
                <c:pt idx="8">
                  <c:v>427</c:v>
                </c:pt>
                <c:pt idx="9">
                  <c:v>428</c:v>
                </c:pt>
                <c:pt idx="10">
                  <c:v>419</c:v>
                </c:pt>
                <c:pt idx="11">
                  <c:v>325</c:v>
                </c:pt>
                <c:pt idx="12">
                  <c:v>183</c:v>
                </c:pt>
                <c:pt idx="13">
                  <c:v>54</c:v>
                </c:pt>
                <c:pt idx="14">
                  <c:v>39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138-B6C8-58E8E91A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8.13'!$V$8:$Z$8</c:f>
              <c:numCache>
                <c:formatCode>#,##0</c:formatCode>
                <c:ptCount val="5"/>
                <c:pt idx="0">
                  <c:v>42606.28</c:v>
                </c:pt>
                <c:pt idx="1">
                  <c:v>42867.24</c:v>
                </c:pt>
                <c:pt idx="2">
                  <c:v>44439.11</c:v>
                </c:pt>
                <c:pt idx="3">
                  <c:v>45492.639999999999</c:v>
                </c:pt>
                <c:pt idx="4">
                  <c:v>45941.74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F-45F5-A178-200EAB4DC9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F-45F5-A178-200EAB4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1">
                  <c:v>223623</c:v>
                </c:pt>
                <c:pt idx="2">
                  <c:v>240315</c:v>
                </c:pt>
                <c:pt idx="3">
                  <c:v>255214</c:v>
                </c:pt>
                <c:pt idx="4">
                  <c:v>270525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1-49D3-AA13-C6BE4D4C578F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1">
                  <c:v>163538</c:v>
                </c:pt>
                <c:pt idx="2">
                  <c:v>172427</c:v>
                </c:pt>
                <c:pt idx="3">
                  <c:v>181619</c:v>
                </c:pt>
                <c:pt idx="4">
                  <c:v>190510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1-49D3-AA13-C6BE4D4C578F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1">
                  <c:v>201225</c:v>
                </c:pt>
                <c:pt idx="2">
                  <c:v>215877</c:v>
                </c:pt>
                <c:pt idx="3">
                  <c:v>229029</c:v>
                </c:pt>
                <c:pt idx="4">
                  <c:v>242447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1-49D3-AA13-C6BE4D4C578F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1">
                  <c:v>22398</c:v>
                </c:pt>
                <c:pt idx="2">
                  <c:v>24438</c:v>
                </c:pt>
                <c:pt idx="3">
                  <c:v>26185</c:v>
                </c:pt>
                <c:pt idx="4">
                  <c:v>28075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1-49D3-AA13-C6BE4D4C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6.4517997697337457E-3</c:v>
                </c:pt>
                <c:pt idx="1">
                  <c:v>1.1621928878139912E-3</c:v>
                </c:pt>
                <c:pt idx="2">
                  <c:v>9.3514891275226109E-2</c:v>
                </c:pt>
                <c:pt idx="3">
                  <c:v>7.8095017414790621E-3</c:v>
                </c:pt>
                <c:pt idx="4">
                  <c:v>8.5459192909537227E-2</c:v>
                </c:pt>
                <c:pt idx="5">
                  <c:v>5.4626686265848906E-2</c:v>
                </c:pt>
                <c:pt idx="6">
                  <c:v>0.10064735230012817</c:v>
                </c:pt>
                <c:pt idx="7">
                  <c:v>5.4543413878248528E-2</c:v>
                </c:pt>
                <c:pt idx="8">
                  <c:v>4.931897669097255E-2</c:v>
                </c:pt>
                <c:pt idx="9">
                  <c:v>1.2650161838075031E-2</c:v>
                </c:pt>
                <c:pt idx="10">
                  <c:v>3.8040998979008117E-2</c:v>
                </c:pt>
                <c:pt idx="11">
                  <c:v>1.4138203199107899E-2</c:v>
                </c:pt>
                <c:pt idx="12">
                  <c:v>5.8540488483066741E-2</c:v>
                </c:pt>
                <c:pt idx="13">
                  <c:v>0.12407585752456536</c:v>
                </c:pt>
                <c:pt idx="14">
                  <c:v>3.3833933135893293E-2</c:v>
                </c:pt>
                <c:pt idx="15">
                  <c:v>5.2548497114430742E-2</c:v>
                </c:pt>
                <c:pt idx="16">
                  <c:v>0.12823223582740167</c:v>
                </c:pt>
                <c:pt idx="17">
                  <c:v>1.7490821934671E-2</c:v>
                </c:pt>
                <c:pt idx="18">
                  <c:v>3.7023627634846963E-2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1-4488-A878-ECE1B45922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1-4488-A878-ECE1B4592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33</c:v>
                </c:pt>
                <c:pt idx="1">
                  <c:v>2437</c:v>
                </c:pt>
                <c:pt idx="2">
                  <c:v>8163</c:v>
                </c:pt>
                <c:pt idx="3">
                  <c:v>14813</c:v>
                </c:pt>
                <c:pt idx="4">
                  <c:v>18996</c:v>
                </c:pt>
                <c:pt idx="5">
                  <c:v>19220</c:v>
                </c:pt>
                <c:pt idx="6">
                  <c:v>19702</c:v>
                </c:pt>
                <c:pt idx="7">
                  <c:v>15439</c:v>
                </c:pt>
                <c:pt idx="8">
                  <c:v>13557</c:v>
                </c:pt>
                <c:pt idx="9">
                  <c:v>11452</c:v>
                </c:pt>
                <c:pt idx="10">
                  <c:v>9778</c:v>
                </c:pt>
                <c:pt idx="11">
                  <c:v>6616</c:v>
                </c:pt>
                <c:pt idx="12">
                  <c:v>2922</c:v>
                </c:pt>
                <c:pt idx="13">
                  <c:v>1037</c:v>
                </c:pt>
                <c:pt idx="14">
                  <c:v>327</c:v>
                </c:pt>
                <c:pt idx="15">
                  <c:v>149</c:v>
                </c:pt>
                <c:pt idx="1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1D3-8D1F-9025DB5C7399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33</c:v>
                </c:pt>
                <c:pt idx="1">
                  <c:v>2772</c:v>
                </c:pt>
                <c:pt idx="2">
                  <c:v>8211</c:v>
                </c:pt>
                <c:pt idx="3">
                  <c:v>13319</c:v>
                </c:pt>
                <c:pt idx="4">
                  <c:v>16314</c:v>
                </c:pt>
                <c:pt idx="5">
                  <c:v>17125</c:v>
                </c:pt>
                <c:pt idx="6">
                  <c:v>15442</c:v>
                </c:pt>
                <c:pt idx="7">
                  <c:v>13046</c:v>
                </c:pt>
                <c:pt idx="8">
                  <c:v>12648</c:v>
                </c:pt>
                <c:pt idx="9">
                  <c:v>10354</c:v>
                </c:pt>
                <c:pt idx="10">
                  <c:v>8202</c:v>
                </c:pt>
                <c:pt idx="11">
                  <c:v>5241</c:v>
                </c:pt>
                <c:pt idx="12">
                  <c:v>2021</c:v>
                </c:pt>
                <c:pt idx="13">
                  <c:v>591</c:v>
                </c:pt>
                <c:pt idx="14">
                  <c:v>236</c:v>
                </c:pt>
                <c:pt idx="15">
                  <c:v>151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D-41D3-8D1F-9025DB5C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11816</c:v>
                </c:pt>
                <c:pt idx="1">
                  <c:v>11912</c:v>
                </c:pt>
                <c:pt idx="2">
                  <c:v>19814</c:v>
                </c:pt>
                <c:pt idx="3">
                  <c:v>4761</c:v>
                </c:pt>
                <c:pt idx="4">
                  <c:v>5487</c:v>
                </c:pt>
                <c:pt idx="5">
                  <c:v>5765</c:v>
                </c:pt>
                <c:pt idx="6">
                  <c:v>11527</c:v>
                </c:pt>
                <c:pt idx="7">
                  <c:v>13116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32F-80BA-2B49362BC8B7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7825</c:v>
                </c:pt>
                <c:pt idx="1">
                  <c:v>15368</c:v>
                </c:pt>
                <c:pt idx="2">
                  <c:v>3238</c:v>
                </c:pt>
                <c:pt idx="3">
                  <c:v>14067</c:v>
                </c:pt>
                <c:pt idx="4">
                  <c:v>16353</c:v>
                </c:pt>
                <c:pt idx="5">
                  <c:v>9652</c:v>
                </c:pt>
                <c:pt idx="6">
                  <c:v>1921</c:v>
                </c:pt>
                <c:pt idx="7">
                  <c:v>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32F-80BA-2B49362B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8.14'!$U$8:$Y$8</c:f>
              <c:numCache>
                <c:formatCode>#,##0</c:formatCode>
                <c:ptCount val="5"/>
                <c:pt idx="1">
                  <c:v>43233</c:v>
                </c:pt>
                <c:pt idx="2">
                  <c:v>43794.93</c:v>
                </c:pt>
                <c:pt idx="3">
                  <c:v>44743.31</c:v>
                </c:pt>
                <c:pt idx="4">
                  <c:v>45419.54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1-4D4C-9A5E-95CB19692B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1-4D4C-9A5E-95CB1969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8.14'!$V$4:$Z$4</c:f>
              <c:numCache>
                <c:formatCode>#,##0</c:formatCode>
                <c:ptCount val="5"/>
                <c:pt idx="0">
                  <c:v>223623</c:v>
                </c:pt>
                <c:pt idx="1">
                  <c:v>240315</c:v>
                </c:pt>
                <c:pt idx="2">
                  <c:v>255214</c:v>
                </c:pt>
                <c:pt idx="3">
                  <c:v>270525</c:v>
                </c:pt>
                <c:pt idx="4">
                  <c:v>276206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5-485C-BDF2-924CB2CAF275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8.14'!$V$7:$Z$7</c:f>
              <c:numCache>
                <c:formatCode>#,##0</c:formatCode>
                <c:ptCount val="5"/>
                <c:pt idx="0">
                  <c:v>163538</c:v>
                </c:pt>
                <c:pt idx="1">
                  <c:v>172427</c:v>
                </c:pt>
                <c:pt idx="2">
                  <c:v>181619</c:v>
                </c:pt>
                <c:pt idx="3">
                  <c:v>190510</c:v>
                </c:pt>
                <c:pt idx="4">
                  <c:v>197847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5-485C-BDF2-924CB2CAF275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8.14'!$V$11:$Z$11</c:f>
              <c:numCache>
                <c:formatCode>#,##0</c:formatCode>
                <c:ptCount val="5"/>
                <c:pt idx="0">
                  <c:v>201225</c:v>
                </c:pt>
                <c:pt idx="1">
                  <c:v>215877</c:v>
                </c:pt>
                <c:pt idx="2">
                  <c:v>229029</c:v>
                </c:pt>
                <c:pt idx="3">
                  <c:v>242447</c:v>
                </c:pt>
                <c:pt idx="4">
                  <c:v>246869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5-485C-BDF2-924CB2CAF275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8.14'!$V$12:$Z$12</c:f>
              <c:numCache>
                <c:formatCode>#,##0</c:formatCode>
                <c:ptCount val="5"/>
                <c:pt idx="0">
                  <c:v>22398</c:v>
                </c:pt>
                <c:pt idx="1">
                  <c:v>24438</c:v>
                </c:pt>
                <c:pt idx="2">
                  <c:v>26185</c:v>
                </c:pt>
                <c:pt idx="3">
                  <c:v>28075</c:v>
                </c:pt>
                <c:pt idx="4">
                  <c:v>29337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5-485C-BDF2-924CB2CA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6.4517997697337457E-3</c:v>
                </c:pt>
                <c:pt idx="1">
                  <c:v>1.1621928878139912E-3</c:v>
                </c:pt>
                <c:pt idx="2">
                  <c:v>9.3514891275226109E-2</c:v>
                </c:pt>
                <c:pt idx="3">
                  <c:v>7.8095017414790621E-3</c:v>
                </c:pt>
                <c:pt idx="4">
                  <c:v>8.5459192909537227E-2</c:v>
                </c:pt>
                <c:pt idx="5">
                  <c:v>5.4626686265848906E-2</c:v>
                </c:pt>
                <c:pt idx="6">
                  <c:v>0.10064735230012817</c:v>
                </c:pt>
                <c:pt idx="7">
                  <c:v>5.4543413878248528E-2</c:v>
                </c:pt>
                <c:pt idx="8">
                  <c:v>4.931897669097255E-2</c:v>
                </c:pt>
                <c:pt idx="9">
                  <c:v>1.2650161838075031E-2</c:v>
                </c:pt>
                <c:pt idx="10">
                  <c:v>3.8040998979008117E-2</c:v>
                </c:pt>
                <c:pt idx="11">
                  <c:v>1.4138203199107899E-2</c:v>
                </c:pt>
                <c:pt idx="12">
                  <c:v>5.8540488483066741E-2</c:v>
                </c:pt>
                <c:pt idx="13">
                  <c:v>0.12407585752456536</c:v>
                </c:pt>
                <c:pt idx="14">
                  <c:v>3.3833933135893293E-2</c:v>
                </c:pt>
                <c:pt idx="15">
                  <c:v>5.2548497114430742E-2</c:v>
                </c:pt>
                <c:pt idx="16">
                  <c:v>0.12823223582740167</c:v>
                </c:pt>
                <c:pt idx="17">
                  <c:v>1.7490821934671E-2</c:v>
                </c:pt>
                <c:pt idx="18">
                  <c:v>3.7023627634846963E-2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4E1-ADB1-D91D3A2E46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D-44E1-ADB1-D91D3A2E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8.14'!$Z$44:$Z$60</c:f>
              <c:numCache>
                <c:formatCode>#,##0</c:formatCode>
                <c:ptCount val="17"/>
                <c:pt idx="0">
                  <c:v>40</c:v>
                </c:pt>
                <c:pt idx="1">
                  <c:v>2363</c:v>
                </c:pt>
                <c:pt idx="2">
                  <c:v>7943</c:v>
                </c:pt>
                <c:pt idx="3">
                  <c:v>14539</c:v>
                </c:pt>
                <c:pt idx="4">
                  <c:v>19861</c:v>
                </c:pt>
                <c:pt idx="5">
                  <c:v>19628</c:v>
                </c:pt>
                <c:pt idx="6">
                  <c:v>20152</c:v>
                </c:pt>
                <c:pt idx="7">
                  <c:v>16060</c:v>
                </c:pt>
                <c:pt idx="8">
                  <c:v>14007</c:v>
                </c:pt>
                <c:pt idx="9">
                  <c:v>11581</c:v>
                </c:pt>
                <c:pt idx="10">
                  <c:v>9931</c:v>
                </c:pt>
                <c:pt idx="11">
                  <c:v>6984</c:v>
                </c:pt>
                <c:pt idx="12">
                  <c:v>3117</c:v>
                </c:pt>
                <c:pt idx="13">
                  <c:v>1041</c:v>
                </c:pt>
                <c:pt idx="14">
                  <c:v>346</c:v>
                </c:pt>
                <c:pt idx="15">
                  <c:v>130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D-4EA1-A213-0BDBF9936DA1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8.14'!$Z$63:$Z$79</c:f>
              <c:numCache>
                <c:formatCode>#,##0</c:formatCode>
                <c:ptCount val="17"/>
                <c:pt idx="0">
                  <c:v>47</c:v>
                </c:pt>
                <c:pt idx="1">
                  <c:v>2768</c:v>
                </c:pt>
                <c:pt idx="2">
                  <c:v>7712</c:v>
                </c:pt>
                <c:pt idx="3">
                  <c:v>13123</c:v>
                </c:pt>
                <c:pt idx="4">
                  <c:v>17047</c:v>
                </c:pt>
                <c:pt idx="5">
                  <c:v>17460</c:v>
                </c:pt>
                <c:pt idx="6">
                  <c:v>16522</c:v>
                </c:pt>
                <c:pt idx="7">
                  <c:v>13569</c:v>
                </c:pt>
                <c:pt idx="8">
                  <c:v>12533</c:v>
                </c:pt>
                <c:pt idx="9">
                  <c:v>10570</c:v>
                </c:pt>
                <c:pt idx="10">
                  <c:v>8322</c:v>
                </c:pt>
                <c:pt idx="11">
                  <c:v>5420</c:v>
                </c:pt>
                <c:pt idx="12">
                  <c:v>2184</c:v>
                </c:pt>
                <c:pt idx="13">
                  <c:v>640</c:v>
                </c:pt>
                <c:pt idx="14">
                  <c:v>243</c:v>
                </c:pt>
                <c:pt idx="15">
                  <c:v>113</c:v>
                </c:pt>
                <c:pt idx="16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D-4EA1-A213-0BDBF9936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8.14'!$Z$83:$Z$90</c:f>
              <c:numCache>
                <c:formatCode>#,##0</c:formatCode>
                <c:ptCount val="8"/>
                <c:pt idx="0">
                  <c:v>12931</c:v>
                </c:pt>
                <c:pt idx="1">
                  <c:v>12522</c:v>
                </c:pt>
                <c:pt idx="2">
                  <c:v>20157</c:v>
                </c:pt>
                <c:pt idx="3">
                  <c:v>5142</c:v>
                </c:pt>
                <c:pt idx="4">
                  <c:v>5535</c:v>
                </c:pt>
                <c:pt idx="5">
                  <c:v>5935</c:v>
                </c:pt>
                <c:pt idx="6">
                  <c:v>11677</c:v>
                </c:pt>
                <c:pt idx="7">
                  <c:v>13466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5-4E8B-8732-BE3DA13D8671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8.14'!$Z$93:$Z$100</c:f>
              <c:numCache>
                <c:formatCode>#,##0</c:formatCode>
                <c:ptCount val="8"/>
                <c:pt idx="0">
                  <c:v>8345</c:v>
                </c:pt>
                <c:pt idx="1">
                  <c:v>16424</c:v>
                </c:pt>
                <c:pt idx="2">
                  <c:v>3438</c:v>
                </c:pt>
                <c:pt idx="3">
                  <c:v>15043</c:v>
                </c:pt>
                <c:pt idx="4">
                  <c:v>16440</c:v>
                </c:pt>
                <c:pt idx="5">
                  <c:v>9867</c:v>
                </c:pt>
                <c:pt idx="6">
                  <c:v>1975</c:v>
                </c:pt>
                <c:pt idx="7">
                  <c:v>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5-4E8B-8732-BE3DA13D8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272</c:v>
                </c:pt>
                <c:pt idx="1">
                  <c:v>229</c:v>
                </c:pt>
                <c:pt idx="2">
                  <c:v>427</c:v>
                </c:pt>
                <c:pt idx="3">
                  <c:v>344</c:v>
                </c:pt>
                <c:pt idx="4">
                  <c:v>67</c:v>
                </c:pt>
                <c:pt idx="5">
                  <c:v>104</c:v>
                </c:pt>
                <c:pt idx="6">
                  <c:v>203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D-4C5A-BBDE-6C1566AE76C1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179</c:v>
                </c:pt>
                <c:pt idx="1">
                  <c:v>498</c:v>
                </c:pt>
                <c:pt idx="2">
                  <c:v>76</c:v>
                </c:pt>
                <c:pt idx="3">
                  <c:v>512</c:v>
                </c:pt>
                <c:pt idx="4">
                  <c:v>356</c:v>
                </c:pt>
                <c:pt idx="5">
                  <c:v>257</c:v>
                </c:pt>
                <c:pt idx="6">
                  <c:v>24</c:v>
                </c:pt>
                <c:pt idx="7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D-4C5A-BBDE-6C1566AE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8.14'!$V$8:$Z$8</c:f>
              <c:numCache>
                <c:formatCode>#,##0</c:formatCode>
                <c:ptCount val="5"/>
                <c:pt idx="0">
                  <c:v>43233</c:v>
                </c:pt>
                <c:pt idx="1">
                  <c:v>43794.93</c:v>
                </c:pt>
                <c:pt idx="2">
                  <c:v>44743.31</c:v>
                </c:pt>
                <c:pt idx="3">
                  <c:v>45419.54</c:v>
                </c:pt>
                <c:pt idx="4">
                  <c:v>45569.51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93D-BEFF-C5618B427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93D-BEFF-C5618B4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1">
                  <c:v>7110</c:v>
                </c:pt>
                <c:pt idx="2">
                  <c:v>7433</c:v>
                </c:pt>
                <c:pt idx="3">
                  <c:v>7964</c:v>
                </c:pt>
                <c:pt idx="4">
                  <c:v>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3C9-A685-7094FA13854E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1">
                  <c:v>5367</c:v>
                </c:pt>
                <c:pt idx="2">
                  <c:v>5447</c:v>
                </c:pt>
                <c:pt idx="3">
                  <c:v>5725</c:v>
                </c:pt>
                <c:pt idx="4">
                  <c:v>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3C9-A685-7094FA13854E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1">
                  <c:v>6147</c:v>
                </c:pt>
                <c:pt idx="2">
                  <c:v>6467</c:v>
                </c:pt>
                <c:pt idx="3">
                  <c:v>6884</c:v>
                </c:pt>
                <c:pt idx="4">
                  <c:v>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3C9-A685-7094FA13854E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1">
                  <c:v>967</c:v>
                </c:pt>
                <c:pt idx="2">
                  <c:v>966</c:v>
                </c:pt>
                <c:pt idx="3">
                  <c:v>1086</c:v>
                </c:pt>
                <c:pt idx="4">
                  <c:v>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3C9-A685-7094FA13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6.1647361647361648E-2</c:v>
                </c:pt>
                <c:pt idx="1">
                  <c:v>7.4646074646074643E-3</c:v>
                </c:pt>
                <c:pt idx="2">
                  <c:v>0.1193050193050193</c:v>
                </c:pt>
                <c:pt idx="3">
                  <c:v>7.0785070785070788E-3</c:v>
                </c:pt>
                <c:pt idx="4">
                  <c:v>5.4311454311454309E-2</c:v>
                </c:pt>
                <c:pt idx="5">
                  <c:v>2.483912483912484E-2</c:v>
                </c:pt>
                <c:pt idx="6">
                  <c:v>0.10463320463320464</c:v>
                </c:pt>
                <c:pt idx="7">
                  <c:v>6.2419562419562417E-2</c:v>
                </c:pt>
                <c:pt idx="8">
                  <c:v>4.0926640926640924E-2</c:v>
                </c:pt>
                <c:pt idx="9">
                  <c:v>9.7812097812097817E-3</c:v>
                </c:pt>
                <c:pt idx="10">
                  <c:v>2.664092664092664E-2</c:v>
                </c:pt>
                <c:pt idx="11">
                  <c:v>9.7812097812097817E-3</c:v>
                </c:pt>
                <c:pt idx="12">
                  <c:v>2.7541827541827543E-2</c:v>
                </c:pt>
                <c:pt idx="13">
                  <c:v>5.9716859716859715E-2</c:v>
                </c:pt>
                <c:pt idx="14">
                  <c:v>6.1003861003861001E-2</c:v>
                </c:pt>
                <c:pt idx="15">
                  <c:v>8.0308880308880309E-2</c:v>
                </c:pt>
                <c:pt idx="16">
                  <c:v>0.12187902187902187</c:v>
                </c:pt>
                <c:pt idx="17">
                  <c:v>2.0720720720720721E-2</c:v>
                </c:pt>
                <c:pt idx="18">
                  <c:v>2.7027027027027029E-2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719-987A-97D26E3E18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2-4719-987A-97D26E3E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0</c:v>
                </c:pt>
                <c:pt idx="1">
                  <c:v>124</c:v>
                </c:pt>
                <c:pt idx="2">
                  <c:v>244</c:v>
                </c:pt>
                <c:pt idx="3">
                  <c:v>363</c:v>
                </c:pt>
                <c:pt idx="4">
                  <c:v>398</c:v>
                </c:pt>
                <c:pt idx="5">
                  <c:v>376</c:v>
                </c:pt>
                <c:pt idx="6">
                  <c:v>280</c:v>
                </c:pt>
                <c:pt idx="7">
                  <c:v>295</c:v>
                </c:pt>
                <c:pt idx="8">
                  <c:v>376</c:v>
                </c:pt>
                <c:pt idx="9">
                  <c:v>400</c:v>
                </c:pt>
                <c:pt idx="10">
                  <c:v>425</c:v>
                </c:pt>
                <c:pt idx="11">
                  <c:v>386</c:v>
                </c:pt>
                <c:pt idx="12">
                  <c:v>185</c:v>
                </c:pt>
                <c:pt idx="13">
                  <c:v>82</c:v>
                </c:pt>
                <c:pt idx="14">
                  <c:v>31</c:v>
                </c:pt>
                <c:pt idx="15">
                  <c:v>16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4848-A8E3-F9F6F8066009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126</c:v>
                </c:pt>
                <c:pt idx="2">
                  <c:v>241</c:v>
                </c:pt>
                <c:pt idx="3">
                  <c:v>341</c:v>
                </c:pt>
                <c:pt idx="4">
                  <c:v>333</c:v>
                </c:pt>
                <c:pt idx="5">
                  <c:v>306</c:v>
                </c:pt>
                <c:pt idx="6">
                  <c:v>281</c:v>
                </c:pt>
                <c:pt idx="7">
                  <c:v>311</c:v>
                </c:pt>
                <c:pt idx="8">
                  <c:v>408</c:v>
                </c:pt>
                <c:pt idx="9">
                  <c:v>414</c:v>
                </c:pt>
                <c:pt idx="10">
                  <c:v>466</c:v>
                </c:pt>
                <c:pt idx="11">
                  <c:v>330</c:v>
                </c:pt>
                <c:pt idx="12">
                  <c:v>162</c:v>
                </c:pt>
                <c:pt idx="13">
                  <c:v>70</c:v>
                </c:pt>
                <c:pt idx="14">
                  <c:v>30</c:v>
                </c:pt>
                <c:pt idx="15">
                  <c:v>17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4848-A8E3-F9F6F806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209</c:v>
                </c:pt>
                <c:pt idx="1">
                  <c:v>195</c:v>
                </c:pt>
                <c:pt idx="2">
                  <c:v>549</c:v>
                </c:pt>
                <c:pt idx="3">
                  <c:v>172</c:v>
                </c:pt>
                <c:pt idx="4">
                  <c:v>84</c:v>
                </c:pt>
                <c:pt idx="5">
                  <c:v>149</c:v>
                </c:pt>
                <c:pt idx="6">
                  <c:v>320</c:v>
                </c:pt>
                <c:pt idx="7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D86-ABDF-259BC154B161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148</c:v>
                </c:pt>
                <c:pt idx="1">
                  <c:v>447</c:v>
                </c:pt>
                <c:pt idx="2">
                  <c:v>121</c:v>
                </c:pt>
                <c:pt idx="3">
                  <c:v>472</c:v>
                </c:pt>
                <c:pt idx="4">
                  <c:v>356</c:v>
                </c:pt>
                <c:pt idx="5">
                  <c:v>299</c:v>
                </c:pt>
                <c:pt idx="6">
                  <c:v>26</c:v>
                </c:pt>
                <c:pt idx="7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D86-ABDF-259BC15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8.15'!$U$8:$Y$8</c:f>
              <c:numCache>
                <c:formatCode>#,##0</c:formatCode>
                <c:ptCount val="5"/>
                <c:pt idx="1">
                  <c:v>33624.400000000001</c:v>
                </c:pt>
                <c:pt idx="2">
                  <c:v>33009.5</c:v>
                </c:pt>
                <c:pt idx="3">
                  <c:v>34420.25</c:v>
                </c:pt>
                <c:pt idx="4">
                  <c:v>35630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439-A810-AB5FD64CE4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439-A810-AB5FD64C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8.15'!$V$4:$Z$4</c:f>
              <c:numCache>
                <c:formatCode>#,##0</c:formatCode>
                <c:ptCount val="5"/>
                <c:pt idx="0">
                  <c:v>7110</c:v>
                </c:pt>
                <c:pt idx="1">
                  <c:v>7433</c:v>
                </c:pt>
                <c:pt idx="2">
                  <c:v>7964</c:v>
                </c:pt>
                <c:pt idx="3">
                  <c:v>7834</c:v>
                </c:pt>
                <c:pt idx="4">
                  <c:v>7770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F-4BC8-B903-AA8BDFDAC52C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8.15'!$V$7:$Z$7</c:f>
              <c:numCache>
                <c:formatCode>#,##0</c:formatCode>
                <c:ptCount val="5"/>
                <c:pt idx="0">
                  <c:v>5367</c:v>
                </c:pt>
                <c:pt idx="1">
                  <c:v>5447</c:v>
                </c:pt>
                <c:pt idx="2">
                  <c:v>5725</c:v>
                </c:pt>
                <c:pt idx="3">
                  <c:v>5708</c:v>
                </c:pt>
                <c:pt idx="4">
                  <c:v>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F-4BC8-B903-AA8BDFDAC52C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8.15'!$V$11:$Z$11</c:f>
              <c:numCache>
                <c:formatCode>#,##0</c:formatCode>
                <c:ptCount val="5"/>
                <c:pt idx="0">
                  <c:v>6147</c:v>
                </c:pt>
                <c:pt idx="1">
                  <c:v>6467</c:v>
                </c:pt>
                <c:pt idx="2">
                  <c:v>6884</c:v>
                </c:pt>
                <c:pt idx="3">
                  <c:v>6829</c:v>
                </c:pt>
                <c:pt idx="4">
                  <c:v>6720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BC8-B903-AA8BDFDAC52C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8.15'!$V$12:$Z$12</c:f>
              <c:numCache>
                <c:formatCode>#,##0</c:formatCode>
                <c:ptCount val="5"/>
                <c:pt idx="0">
                  <c:v>967</c:v>
                </c:pt>
                <c:pt idx="1">
                  <c:v>966</c:v>
                </c:pt>
                <c:pt idx="2">
                  <c:v>1086</c:v>
                </c:pt>
                <c:pt idx="3">
                  <c:v>1002</c:v>
                </c:pt>
                <c:pt idx="4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F-4BC8-B903-AA8BDFDA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6.1647361647361648E-2</c:v>
                </c:pt>
                <c:pt idx="1">
                  <c:v>7.4646074646074643E-3</c:v>
                </c:pt>
                <c:pt idx="2">
                  <c:v>0.1193050193050193</c:v>
                </c:pt>
                <c:pt idx="3">
                  <c:v>7.0785070785070788E-3</c:v>
                </c:pt>
                <c:pt idx="4">
                  <c:v>5.4311454311454309E-2</c:v>
                </c:pt>
                <c:pt idx="5">
                  <c:v>2.483912483912484E-2</c:v>
                </c:pt>
                <c:pt idx="6">
                  <c:v>0.10463320463320464</c:v>
                </c:pt>
                <c:pt idx="7">
                  <c:v>6.2419562419562417E-2</c:v>
                </c:pt>
                <c:pt idx="8">
                  <c:v>4.0926640926640924E-2</c:v>
                </c:pt>
                <c:pt idx="9">
                  <c:v>9.7812097812097817E-3</c:v>
                </c:pt>
                <c:pt idx="10">
                  <c:v>2.664092664092664E-2</c:v>
                </c:pt>
                <c:pt idx="11">
                  <c:v>9.7812097812097817E-3</c:v>
                </c:pt>
                <c:pt idx="12">
                  <c:v>2.7541827541827543E-2</c:v>
                </c:pt>
                <c:pt idx="13">
                  <c:v>5.9716859716859715E-2</c:v>
                </c:pt>
                <c:pt idx="14">
                  <c:v>6.1003861003861001E-2</c:v>
                </c:pt>
                <c:pt idx="15">
                  <c:v>8.0308880308880309E-2</c:v>
                </c:pt>
                <c:pt idx="16">
                  <c:v>0.12187902187902187</c:v>
                </c:pt>
                <c:pt idx="17">
                  <c:v>2.0720720720720721E-2</c:v>
                </c:pt>
                <c:pt idx="18">
                  <c:v>2.7027027027027029E-2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1-4D44-B2E2-CD4064CB83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1-4D44-B2E2-CD4064CB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8.15'!$Z$44:$Z$60</c:f>
              <c:numCache>
                <c:formatCode>#,##0</c:formatCode>
                <c:ptCount val="17"/>
                <c:pt idx="0">
                  <c:v>4</c:v>
                </c:pt>
                <c:pt idx="1">
                  <c:v>88</c:v>
                </c:pt>
                <c:pt idx="2">
                  <c:v>220</c:v>
                </c:pt>
                <c:pt idx="3">
                  <c:v>380</c:v>
                </c:pt>
                <c:pt idx="4">
                  <c:v>415</c:v>
                </c:pt>
                <c:pt idx="5">
                  <c:v>368</c:v>
                </c:pt>
                <c:pt idx="6">
                  <c:v>309</c:v>
                </c:pt>
                <c:pt idx="7">
                  <c:v>306</c:v>
                </c:pt>
                <c:pt idx="8">
                  <c:v>353</c:v>
                </c:pt>
                <c:pt idx="9">
                  <c:v>414</c:v>
                </c:pt>
                <c:pt idx="10">
                  <c:v>455</c:v>
                </c:pt>
                <c:pt idx="11">
                  <c:v>382</c:v>
                </c:pt>
                <c:pt idx="12">
                  <c:v>204</c:v>
                </c:pt>
                <c:pt idx="13">
                  <c:v>87</c:v>
                </c:pt>
                <c:pt idx="14">
                  <c:v>34</c:v>
                </c:pt>
                <c:pt idx="15">
                  <c:v>18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652-8868-4970481E562E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8.15'!$Z$63:$Z$79</c:f>
              <c:numCache>
                <c:formatCode>#,##0</c:formatCode>
                <c:ptCount val="17"/>
                <c:pt idx="0">
                  <c:v>0</c:v>
                </c:pt>
                <c:pt idx="1">
                  <c:v>112</c:v>
                </c:pt>
                <c:pt idx="2">
                  <c:v>210</c:v>
                </c:pt>
                <c:pt idx="3">
                  <c:v>354</c:v>
                </c:pt>
                <c:pt idx="4">
                  <c:v>322</c:v>
                </c:pt>
                <c:pt idx="5">
                  <c:v>316</c:v>
                </c:pt>
                <c:pt idx="6">
                  <c:v>280</c:v>
                </c:pt>
                <c:pt idx="7">
                  <c:v>257</c:v>
                </c:pt>
                <c:pt idx="8">
                  <c:v>425</c:v>
                </c:pt>
                <c:pt idx="9">
                  <c:v>385</c:v>
                </c:pt>
                <c:pt idx="10">
                  <c:v>447</c:v>
                </c:pt>
                <c:pt idx="11">
                  <c:v>326</c:v>
                </c:pt>
                <c:pt idx="12">
                  <c:v>170</c:v>
                </c:pt>
                <c:pt idx="13">
                  <c:v>59</c:v>
                </c:pt>
                <c:pt idx="14">
                  <c:v>30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652-8868-4970481E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8.15'!$Z$83:$Z$90</c:f>
              <c:numCache>
                <c:formatCode>#,##0</c:formatCode>
                <c:ptCount val="8"/>
                <c:pt idx="0">
                  <c:v>233</c:v>
                </c:pt>
                <c:pt idx="1">
                  <c:v>195</c:v>
                </c:pt>
                <c:pt idx="2">
                  <c:v>542</c:v>
                </c:pt>
                <c:pt idx="3">
                  <c:v>193</c:v>
                </c:pt>
                <c:pt idx="4">
                  <c:v>90</c:v>
                </c:pt>
                <c:pt idx="5">
                  <c:v>157</c:v>
                </c:pt>
                <c:pt idx="6">
                  <c:v>327</c:v>
                </c:pt>
                <c:pt idx="7">
                  <c:v>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0AC-926F-66FD6DBB862B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8.15'!$Z$93:$Z$100</c:f>
              <c:numCache>
                <c:formatCode>#,##0</c:formatCode>
                <c:ptCount val="8"/>
                <c:pt idx="0">
                  <c:v>155</c:v>
                </c:pt>
                <c:pt idx="1">
                  <c:v>448</c:v>
                </c:pt>
                <c:pt idx="2">
                  <c:v>117</c:v>
                </c:pt>
                <c:pt idx="3">
                  <c:v>516</c:v>
                </c:pt>
                <c:pt idx="4">
                  <c:v>342</c:v>
                </c:pt>
                <c:pt idx="5">
                  <c:v>309</c:v>
                </c:pt>
                <c:pt idx="6">
                  <c:v>29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B-40AC-926F-66FD6DBB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8.2'!$U$8:$Y$8</c:f>
              <c:numCache>
                <c:formatCode>#,##0</c:formatCode>
                <c:ptCount val="5"/>
                <c:pt idx="1">
                  <c:v>35606</c:v>
                </c:pt>
                <c:pt idx="2">
                  <c:v>35979.5</c:v>
                </c:pt>
                <c:pt idx="3">
                  <c:v>37150.71</c:v>
                </c:pt>
                <c:pt idx="4">
                  <c:v>39837.08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80B-8488-3043823C71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80B-8488-3043823C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8.15'!$V$8:$Z$8</c:f>
              <c:numCache>
                <c:formatCode>#,##0</c:formatCode>
                <c:ptCount val="5"/>
                <c:pt idx="0">
                  <c:v>33624.400000000001</c:v>
                </c:pt>
                <c:pt idx="1">
                  <c:v>33009.5</c:v>
                </c:pt>
                <c:pt idx="2">
                  <c:v>34420.25</c:v>
                </c:pt>
                <c:pt idx="3">
                  <c:v>35630</c:v>
                </c:pt>
                <c:pt idx="4">
                  <c:v>37501.54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905-892B-64624DB16A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905-892B-64624DB1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1">
                  <c:v>16419</c:v>
                </c:pt>
                <c:pt idx="2">
                  <c:v>17211</c:v>
                </c:pt>
                <c:pt idx="3">
                  <c:v>17674</c:v>
                </c:pt>
                <c:pt idx="4">
                  <c:v>18650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4-4021-A68D-11832A880E1D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1">
                  <c:v>11699</c:v>
                </c:pt>
                <c:pt idx="2">
                  <c:v>12154</c:v>
                </c:pt>
                <c:pt idx="3">
                  <c:v>12668</c:v>
                </c:pt>
                <c:pt idx="4">
                  <c:v>12945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4-4021-A68D-11832A880E1D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1">
                  <c:v>13846</c:v>
                </c:pt>
                <c:pt idx="2">
                  <c:v>14503</c:v>
                </c:pt>
                <c:pt idx="3">
                  <c:v>14853</c:v>
                </c:pt>
                <c:pt idx="4">
                  <c:v>15888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4-4021-A68D-11832A880E1D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1">
                  <c:v>2574</c:v>
                </c:pt>
                <c:pt idx="2">
                  <c:v>2708</c:v>
                </c:pt>
                <c:pt idx="3">
                  <c:v>2819</c:v>
                </c:pt>
                <c:pt idx="4">
                  <c:v>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4-4021-A68D-11832A88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6.4932225623087009E-2</c:v>
                </c:pt>
                <c:pt idx="1">
                  <c:v>3.224748578924355E-3</c:v>
                </c:pt>
                <c:pt idx="2">
                  <c:v>0.1335264538696983</c:v>
                </c:pt>
                <c:pt idx="3">
                  <c:v>6.558810668998688E-3</c:v>
                </c:pt>
                <c:pt idx="4">
                  <c:v>6.2800612155662433E-2</c:v>
                </c:pt>
                <c:pt idx="5">
                  <c:v>2.2682553563620464E-2</c:v>
                </c:pt>
                <c:pt idx="6">
                  <c:v>7.7448622649759505E-2</c:v>
                </c:pt>
                <c:pt idx="7">
                  <c:v>9.8710100568430256E-2</c:v>
                </c:pt>
                <c:pt idx="8">
                  <c:v>3.7494534324442504E-2</c:v>
                </c:pt>
                <c:pt idx="9">
                  <c:v>5.684302579798863E-3</c:v>
                </c:pt>
                <c:pt idx="10">
                  <c:v>2.4759510275470048E-2</c:v>
                </c:pt>
                <c:pt idx="11">
                  <c:v>1.3882815916047224E-2</c:v>
                </c:pt>
                <c:pt idx="12">
                  <c:v>3.5526891123742896E-2</c:v>
                </c:pt>
                <c:pt idx="13">
                  <c:v>7.1709663314385663E-2</c:v>
                </c:pt>
                <c:pt idx="14">
                  <c:v>4.820725841714036E-2</c:v>
                </c:pt>
                <c:pt idx="15">
                  <c:v>5.6351114997813728E-2</c:v>
                </c:pt>
                <c:pt idx="16">
                  <c:v>0.1145059029296021</c:v>
                </c:pt>
                <c:pt idx="17">
                  <c:v>1.524923480542195E-2</c:v>
                </c:pt>
                <c:pt idx="18">
                  <c:v>2.880411018801924E-2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4-406E-8B83-9A94FB7639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4-406E-8B83-9A94FB76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7</c:v>
                </c:pt>
                <c:pt idx="1">
                  <c:v>273</c:v>
                </c:pt>
                <c:pt idx="2">
                  <c:v>649</c:v>
                </c:pt>
                <c:pt idx="3">
                  <c:v>898</c:v>
                </c:pt>
                <c:pt idx="4">
                  <c:v>1325</c:v>
                </c:pt>
                <c:pt idx="5">
                  <c:v>963</c:v>
                </c:pt>
                <c:pt idx="6">
                  <c:v>783</c:v>
                </c:pt>
                <c:pt idx="7">
                  <c:v>682</c:v>
                </c:pt>
                <c:pt idx="8">
                  <c:v>761</c:v>
                </c:pt>
                <c:pt idx="9">
                  <c:v>780</c:v>
                </c:pt>
                <c:pt idx="10">
                  <c:v>803</c:v>
                </c:pt>
                <c:pt idx="11">
                  <c:v>756</c:v>
                </c:pt>
                <c:pt idx="12">
                  <c:v>454</c:v>
                </c:pt>
                <c:pt idx="13">
                  <c:v>248</c:v>
                </c:pt>
                <c:pt idx="14">
                  <c:v>99</c:v>
                </c:pt>
                <c:pt idx="15">
                  <c:v>53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FCD-A9D2-C56F6D740239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3</c:v>
                </c:pt>
                <c:pt idx="1">
                  <c:v>258</c:v>
                </c:pt>
                <c:pt idx="2">
                  <c:v>601</c:v>
                </c:pt>
                <c:pt idx="3">
                  <c:v>921</c:v>
                </c:pt>
                <c:pt idx="4">
                  <c:v>1137</c:v>
                </c:pt>
                <c:pt idx="5">
                  <c:v>795</c:v>
                </c:pt>
                <c:pt idx="6">
                  <c:v>745</c:v>
                </c:pt>
                <c:pt idx="7">
                  <c:v>698</c:v>
                </c:pt>
                <c:pt idx="8">
                  <c:v>879</c:v>
                </c:pt>
                <c:pt idx="9">
                  <c:v>820</c:v>
                </c:pt>
                <c:pt idx="10">
                  <c:v>849</c:v>
                </c:pt>
                <c:pt idx="11">
                  <c:v>723</c:v>
                </c:pt>
                <c:pt idx="12">
                  <c:v>406</c:v>
                </c:pt>
                <c:pt idx="13">
                  <c:v>145</c:v>
                </c:pt>
                <c:pt idx="14">
                  <c:v>67</c:v>
                </c:pt>
                <c:pt idx="15">
                  <c:v>36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FCD-A9D2-C56F6D74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570</c:v>
                </c:pt>
                <c:pt idx="1">
                  <c:v>444</c:v>
                </c:pt>
                <c:pt idx="2">
                  <c:v>1094</c:v>
                </c:pt>
                <c:pt idx="3">
                  <c:v>328</c:v>
                </c:pt>
                <c:pt idx="4">
                  <c:v>159</c:v>
                </c:pt>
                <c:pt idx="5">
                  <c:v>265</c:v>
                </c:pt>
                <c:pt idx="6">
                  <c:v>685</c:v>
                </c:pt>
                <c:pt idx="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3-42A1-AA16-439F6FC72A47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392</c:v>
                </c:pt>
                <c:pt idx="1">
                  <c:v>999</c:v>
                </c:pt>
                <c:pt idx="2">
                  <c:v>212</c:v>
                </c:pt>
                <c:pt idx="3">
                  <c:v>1011</c:v>
                </c:pt>
                <c:pt idx="4">
                  <c:v>773</c:v>
                </c:pt>
                <c:pt idx="5">
                  <c:v>571</c:v>
                </c:pt>
                <c:pt idx="6">
                  <c:v>40</c:v>
                </c:pt>
                <c:pt idx="7">
                  <c:v>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3-42A1-AA16-439F6FC7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8.16'!$U$8:$Y$8</c:f>
              <c:numCache>
                <c:formatCode>#,##0</c:formatCode>
                <c:ptCount val="5"/>
                <c:pt idx="1">
                  <c:v>35086.300000000003</c:v>
                </c:pt>
                <c:pt idx="2">
                  <c:v>35609</c:v>
                </c:pt>
                <c:pt idx="3">
                  <c:v>34375</c:v>
                </c:pt>
                <c:pt idx="4">
                  <c:v>37168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C-4985-B3F2-163CA1AA38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C-4985-B3F2-163CA1AA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8.16'!$V$4:$Z$4</c:f>
              <c:numCache>
                <c:formatCode>#,##0</c:formatCode>
                <c:ptCount val="5"/>
                <c:pt idx="0">
                  <c:v>16419</c:v>
                </c:pt>
                <c:pt idx="1">
                  <c:v>17211</c:v>
                </c:pt>
                <c:pt idx="2">
                  <c:v>17674</c:v>
                </c:pt>
                <c:pt idx="3">
                  <c:v>18650</c:v>
                </c:pt>
                <c:pt idx="4">
                  <c:v>18294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B06-B168-05771D732869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8.16'!$V$7:$Z$7</c:f>
              <c:numCache>
                <c:formatCode>#,##0</c:formatCode>
                <c:ptCount val="5"/>
                <c:pt idx="0">
                  <c:v>11699</c:v>
                </c:pt>
                <c:pt idx="1">
                  <c:v>12154</c:v>
                </c:pt>
                <c:pt idx="2">
                  <c:v>12668</c:v>
                </c:pt>
                <c:pt idx="3">
                  <c:v>12945</c:v>
                </c:pt>
                <c:pt idx="4">
                  <c:v>13032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B06-B168-05771D732869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8.16'!$V$11:$Z$11</c:f>
              <c:numCache>
                <c:formatCode>#,##0</c:formatCode>
                <c:ptCount val="5"/>
                <c:pt idx="0">
                  <c:v>13846</c:v>
                </c:pt>
                <c:pt idx="1">
                  <c:v>14503</c:v>
                </c:pt>
                <c:pt idx="2">
                  <c:v>14853</c:v>
                </c:pt>
                <c:pt idx="3">
                  <c:v>15888</c:v>
                </c:pt>
                <c:pt idx="4">
                  <c:v>15403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B06-B168-05771D732869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8.16'!$V$12:$Z$12</c:f>
              <c:numCache>
                <c:formatCode>#,##0</c:formatCode>
                <c:ptCount val="5"/>
                <c:pt idx="0">
                  <c:v>2574</c:v>
                </c:pt>
                <c:pt idx="1">
                  <c:v>2708</c:v>
                </c:pt>
                <c:pt idx="2">
                  <c:v>2819</c:v>
                </c:pt>
                <c:pt idx="3">
                  <c:v>2763</c:v>
                </c:pt>
                <c:pt idx="4">
                  <c:v>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F-4B06-B168-05771D73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6.4932225623087009E-2</c:v>
                </c:pt>
                <c:pt idx="1">
                  <c:v>3.224748578924355E-3</c:v>
                </c:pt>
                <c:pt idx="2">
                  <c:v>0.1335264538696983</c:v>
                </c:pt>
                <c:pt idx="3">
                  <c:v>6.558810668998688E-3</c:v>
                </c:pt>
                <c:pt idx="4">
                  <c:v>6.2800612155662433E-2</c:v>
                </c:pt>
                <c:pt idx="5">
                  <c:v>2.2682553563620464E-2</c:v>
                </c:pt>
                <c:pt idx="6">
                  <c:v>7.7448622649759505E-2</c:v>
                </c:pt>
                <c:pt idx="7">
                  <c:v>9.8710100568430256E-2</c:v>
                </c:pt>
                <c:pt idx="8">
                  <c:v>3.7494534324442504E-2</c:v>
                </c:pt>
                <c:pt idx="9">
                  <c:v>5.684302579798863E-3</c:v>
                </c:pt>
                <c:pt idx="10">
                  <c:v>2.4759510275470048E-2</c:v>
                </c:pt>
                <c:pt idx="11">
                  <c:v>1.3882815916047224E-2</c:v>
                </c:pt>
                <c:pt idx="12">
                  <c:v>3.5526891123742896E-2</c:v>
                </c:pt>
                <c:pt idx="13">
                  <c:v>7.1709663314385663E-2</c:v>
                </c:pt>
                <c:pt idx="14">
                  <c:v>4.820725841714036E-2</c:v>
                </c:pt>
                <c:pt idx="15">
                  <c:v>5.6351114997813728E-2</c:v>
                </c:pt>
                <c:pt idx="16">
                  <c:v>0.1145059029296021</c:v>
                </c:pt>
                <c:pt idx="17">
                  <c:v>1.524923480542195E-2</c:v>
                </c:pt>
                <c:pt idx="18">
                  <c:v>2.880411018801924E-2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8-4615-B564-0B68A2C2F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8-4615-B564-0B68A2C2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8.16'!$Z$44:$Z$60</c:f>
              <c:numCache>
                <c:formatCode>#,##0</c:formatCode>
                <c:ptCount val="17"/>
                <c:pt idx="0">
                  <c:v>7</c:v>
                </c:pt>
                <c:pt idx="1">
                  <c:v>276</c:v>
                </c:pt>
                <c:pt idx="2">
                  <c:v>532</c:v>
                </c:pt>
                <c:pt idx="3">
                  <c:v>801</c:v>
                </c:pt>
                <c:pt idx="4">
                  <c:v>1215</c:v>
                </c:pt>
                <c:pt idx="5">
                  <c:v>1023</c:v>
                </c:pt>
                <c:pt idx="6">
                  <c:v>750</c:v>
                </c:pt>
                <c:pt idx="7">
                  <c:v>692</c:v>
                </c:pt>
                <c:pt idx="8">
                  <c:v>780</c:v>
                </c:pt>
                <c:pt idx="9">
                  <c:v>739</c:v>
                </c:pt>
                <c:pt idx="10">
                  <c:v>805</c:v>
                </c:pt>
                <c:pt idx="11">
                  <c:v>768</c:v>
                </c:pt>
                <c:pt idx="12">
                  <c:v>499</c:v>
                </c:pt>
                <c:pt idx="13">
                  <c:v>243</c:v>
                </c:pt>
                <c:pt idx="14">
                  <c:v>93</c:v>
                </c:pt>
                <c:pt idx="15">
                  <c:v>55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4-4CD6-B9BA-FCADF670F154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8.16'!$Z$63:$Z$79</c:f>
              <c:numCache>
                <c:formatCode>#,##0</c:formatCode>
                <c:ptCount val="17"/>
                <c:pt idx="0">
                  <c:v>8</c:v>
                </c:pt>
                <c:pt idx="1">
                  <c:v>279</c:v>
                </c:pt>
                <c:pt idx="2">
                  <c:v>555</c:v>
                </c:pt>
                <c:pt idx="3">
                  <c:v>761</c:v>
                </c:pt>
                <c:pt idx="4">
                  <c:v>1085</c:v>
                </c:pt>
                <c:pt idx="5">
                  <c:v>850</c:v>
                </c:pt>
                <c:pt idx="6">
                  <c:v>785</c:v>
                </c:pt>
                <c:pt idx="7">
                  <c:v>689</c:v>
                </c:pt>
                <c:pt idx="8">
                  <c:v>836</c:v>
                </c:pt>
                <c:pt idx="9">
                  <c:v>903</c:v>
                </c:pt>
                <c:pt idx="10">
                  <c:v>832</c:v>
                </c:pt>
                <c:pt idx="11">
                  <c:v>697</c:v>
                </c:pt>
                <c:pt idx="12">
                  <c:v>381</c:v>
                </c:pt>
                <c:pt idx="13">
                  <c:v>193</c:v>
                </c:pt>
                <c:pt idx="14">
                  <c:v>60</c:v>
                </c:pt>
                <c:pt idx="15">
                  <c:v>32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4-4CD6-B9BA-FCADF670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8.16'!$Z$83:$Z$90</c:f>
              <c:numCache>
                <c:formatCode>#,##0</c:formatCode>
                <c:ptCount val="8"/>
                <c:pt idx="0">
                  <c:v>601</c:v>
                </c:pt>
                <c:pt idx="1">
                  <c:v>449</c:v>
                </c:pt>
                <c:pt idx="2">
                  <c:v>1117</c:v>
                </c:pt>
                <c:pt idx="3">
                  <c:v>303</c:v>
                </c:pt>
                <c:pt idx="4">
                  <c:v>153</c:v>
                </c:pt>
                <c:pt idx="5">
                  <c:v>257</c:v>
                </c:pt>
                <c:pt idx="6">
                  <c:v>699</c:v>
                </c:pt>
                <c:pt idx="7">
                  <c:v>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D-49BF-B7FB-19C2D8EBD889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8.16'!$Z$93:$Z$100</c:f>
              <c:numCache>
                <c:formatCode>#,##0</c:formatCode>
                <c:ptCount val="8"/>
                <c:pt idx="0">
                  <c:v>432</c:v>
                </c:pt>
                <c:pt idx="1">
                  <c:v>1010</c:v>
                </c:pt>
                <c:pt idx="2">
                  <c:v>220</c:v>
                </c:pt>
                <c:pt idx="3">
                  <c:v>1022</c:v>
                </c:pt>
                <c:pt idx="4">
                  <c:v>749</c:v>
                </c:pt>
                <c:pt idx="5">
                  <c:v>596</c:v>
                </c:pt>
                <c:pt idx="6">
                  <c:v>44</c:v>
                </c:pt>
                <c:pt idx="7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D-49BF-B7FB-19C2D8EB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8.2'!$V$4:$Z$4</c:f>
              <c:numCache>
                <c:formatCode>#,##0</c:formatCode>
                <c:ptCount val="5"/>
                <c:pt idx="0">
                  <c:v>8064</c:v>
                </c:pt>
                <c:pt idx="1">
                  <c:v>8317</c:v>
                </c:pt>
                <c:pt idx="2">
                  <c:v>8846</c:v>
                </c:pt>
                <c:pt idx="3">
                  <c:v>8757</c:v>
                </c:pt>
                <c:pt idx="4">
                  <c:v>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A-43F5-8D76-7D99042BB53F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8.2'!$V$7:$Z$7</c:f>
              <c:numCache>
                <c:formatCode>#,##0</c:formatCode>
                <c:ptCount val="5"/>
                <c:pt idx="0">
                  <c:v>5589</c:v>
                </c:pt>
                <c:pt idx="1">
                  <c:v>5748</c:v>
                </c:pt>
                <c:pt idx="2">
                  <c:v>6082</c:v>
                </c:pt>
                <c:pt idx="3">
                  <c:v>5970</c:v>
                </c:pt>
                <c:pt idx="4">
                  <c:v>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A-43F5-8D76-7D99042BB53F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8.2'!$V$11:$Z$11</c:f>
              <c:numCache>
                <c:formatCode>#,##0</c:formatCode>
                <c:ptCount val="5"/>
                <c:pt idx="0">
                  <c:v>6916</c:v>
                </c:pt>
                <c:pt idx="1">
                  <c:v>7140</c:v>
                </c:pt>
                <c:pt idx="2">
                  <c:v>7578</c:v>
                </c:pt>
                <c:pt idx="3">
                  <c:v>7510</c:v>
                </c:pt>
                <c:pt idx="4">
                  <c:v>7590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A-43F5-8D76-7D99042BB53F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8.2'!$V$12:$Z$12</c:f>
              <c:numCache>
                <c:formatCode>#,##0</c:formatCode>
                <c:ptCount val="5"/>
                <c:pt idx="0">
                  <c:v>1147</c:v>
                </c:pt>
                <c:pt idx="1">
                  <c:v>1177</c:v>
                </c:pt>
                <c:pt idx="2">
                  <c:v>1273</c:v>
                </c:pt>
                <c:pt idx="3">
                  <c:v>1250</c:v>
                </c:pt>
                <c:pt idx="4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A-43F5-8D76-7D99042B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8.16'!$V$8:$Z$8</c:f>
              <c:numCache>
                <c:formatCode>#,##0</c:formatCode>
                <c:ptCount val="5"/>
                <c:pt idx="0">
                  <c:v>35086.300000000003</c:v>
                </c:pt>
                <c:pt idx="1">
                  <c:v>35609</c:v>
                </c:pt>
                <c:pt idx="2">
                  <c:v>34375</c:v>
                </c:pt>
                <c:pt idx="3">
                  <c:v>37168</c:v>
                </c:pt>
                <c:pt idx="4">
                  <c:v>38945.339999999997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F-46E1-A9AE-2C01FA678D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F-46E1-A9AE-2C01FA678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1">
                  <c:v>11676</c:v>
                </c:pt>
                <c:pt idx="2">
                  <c:v>12184</c:v>
                </c:pt>
                <c:pt idx="3">
                  <c:v>13517</c:v>
                </c:pt>
                <c:pt idx="4">
                  <c:v>13211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C-4EF0-9F07-7FDFE6D12F8C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1">
                  <c:v>8100</c:v>
                </c:pt>
                <c:pt idx="2">
                  <c:v>8369</c:v>
                </c:pt>
                <c:pt idx="3">
                  <c:v>9254</c:v>
                </c:pt>
                <c:pt idx="4">
                  <c:v>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C-4EF0-9F07-7FDFE6D12F8C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1">
                  <c:v>9060</c:v>
                </c:pt>
                <c:pt idx="2">
                  <c:v>9497</c:v>
                </c:pt>
                <c:pt idx="3">
                  <c:v>10458</c:v>
                </c:pt>
                <c:pt idx="4">
                  <c:v>10466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C-4EF0-9F07-7FDFE6D12F8C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1">
                  <c:v>2611</c:v>
                </c:pt>
                <c:pt idx="2">
                  <c:v>2687</c:v>
                </c:pt>
                <c:pt idx="3">
                  <c:v>3061</c:v>
                </c:pt>
                <c:pt idx="4">
                  <c:v>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C-4EF0-9F07-7FDFE6D1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0.17405016869590728</c:v>
                </c:pt>
                <c:pt idx="1">
                  <c:v>7.5546428047528237E-3</c:v>
                </c:pt>
                <c:pt idx="2">
                  <c:v>6.5131289423500077E-2</c:v>
                </c:pt>
                <c:pt idx="3">
                  <c:v>5.7943376851987676E-3</c:v>
                </c:pt>
                <c:pt idx="4">
                  <c:v>5.3542614053102539E-2</c:v>
                </c:pt>
                <c:pt idx="5">
                  <c:v>2.4717617720404868E-2</c:v>
                </c:pt>
                <c:pt idx="6">
                  <c:v>7.3419392694733757E-2</c:v>
                </c:pt>
                <c:pt idx="7">
                  <c:v>6.1684025231040045E-2</c:v>
                </c:pt>
                <c:pt idx="8">
                  <c:v>3.3812527504767494E-2</c:v>
                </c:pt>
                <c:pt idx="9">
                  <c:v>3.2272260525157692E-3</c:v>
                </c:pt>
                <c:pt idx="10">
                  <c:v>2.0463547014815901E-2</c:v>
                </c:pt>
                <c:pt idx="11">
                  <c:v>1.4449171189672877E-2</c:v>
                </c:pt>
                <c:pt idx="12">
                  <c:v>3.1758838198621096E-2</c:v>
                </c:pt>
                <c:pt idx="13">
                  <c:v>4.7308200088015256E-2</c:v>
                </c:pt>
                <c:pt idx="14">
                  <c:v>3.7406483790523692E-2</c:v>
                </c:pt>
                <c:pt idx="15">
                  <c:v>6.8871937802552449E-2</c:v>
                </c:pt>
                <c:pt idx="16">
                  <c:v>0.10261111926067185</c:v>
                </c:pt>
                <c:pt idx="17">
                  <c:v>1.9216664221798446E-2</c:v>
                </c:pt>
                <c:pt idx="18">
                  <c:v>2.2223852134369958E-2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9C1-A71A-CB003586A2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7-49C1-A71A-CB003586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7</c:v>
                </c:pt>
                <c:pt idx="1">
                  <c:v>182</c:v>
                </c:pt>
                <c:pt idx="2">
                  <c:v>509</c:v>
                </c:pt>
                <c:pt idx="3">
                  <c:v>691</c:v>
                </c:pt>
                <c:pt idx="4">
                  <c:v>646</c:v>
                </c:pt>
                <c:pt idx="5">
                  <c:v>505</c:v>
                </c:pt>
                <c:pt idx="6">
                  <c:v>445</c:v>
                </c:pt>
                <c:pt idx="7">
                  <c:v>481</c:v>
                </c:pt>
                <c:pt idx="8">
                  <c:v>587</c:v>
                </c:pt>
                <c:pt idx="9">
                  <c:v>649</c:v>
                </c:pt>
                <c:pt idx="10">
                  <c:v>672</c:v>
                </c:pt>
                <c:pt idx="11">
                  <c:v>568</c:v>
                </c:pt>
                <c:pt idx="12">
                  <c:v>345</c:v>
                </c:pt>
                <c:pt idx="13">
                  <c:v>182</c:v>
                </c:pt>
                <c:pt idx="14">
                  <c:v>82</c:v>
                </c:pt>
                <c:pt idx="15">
                  <c:v>48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582-9861-8C305165E9F7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164</c:v>
                </c:pt>
                <c:pt idx="2">
                  <c:v>523</c:v>
                </c:pt>
                <c:pt idx="3">
                  <c:v>691</c:v>
                </c:pt>
                <c:pt idx="4">
                  <c:v>525</c:v>
                </c:pt>
                <c:pt idx="5">
                  <c:v>472</c:v>
                </c:pt>
                <c:pt idx="6">
                  <c:v>495</c:v>
                </c:pt>
                <c:pt idx="7">
                  <c:v>520</c:v>
                </c:pt>
                <c:pt idx="8">
                  <c:v>682</c:v>
                </c:pt>
                <c:pt idx="9">
                  <c:v>709</c:v>
                </c:pt>
                <c:pt idx="10">
                  <c:v>709</c:v>
                </c:pt>
                <c:pt idx="11">
                  <c:v>511</c:v>
                </c:pt>
                <c:pt idx="12">
                  <c:v>280</c:v>
                </c:pt>
                <c:pt idx="13">
                  <c:v>127</c:v>
                </c:pt>
                <c:pt idx="14">
                  <c:v>78</c:v>
                </c:pt>
                <c:pt idx="15">
                  <c:v>42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582-9861-8C305165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426</c:v>
                </c:pt>
                <c:pt idx="1">
                  <c:v>282</c:v>
                </c:pt>
                <c:pt idx="2">
                  <c:v>639</c:v>
                </c:pt>
                <c:pt idx="3">
                  <c:v>135</c:v>
                </c:pt>
                <c:pt idx="4">
                  <c:v>99</c:v>
                </c:pt>
                <c:pt idx="5">
                  <c:v>163</c:v>
                </c:pt>
                <c:pt idx="6">
                  <c:v>557</c:v>
                </c:pt>
                <c:pt idx="7">
                  <c:v>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524-BB1E-3D4F3CA903FB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256</c:v>
                </c:pt>
                <c:pt idx="1">
                  <c:v>730</c:v>
                </c:pt>
                <c:pt idx="2">
                  <c:v>147</c:v>
                </c:pt>
                <c:pt idx="3">
                  <c:v>604</c:v>
                </c:pt>
                <c:pt idx="4">
                  <c:v>447</c:v>
                </c:pt>
                <c:pt idx="5">
                  <c:v>364</c:v>
                </c:pt>
                <c:pt idx="6">
                  <c:v>46</c:v>
                </c:pt>
                <c:pt idx="7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524-BB1E-3D4F3CA9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8.17'!$U$8:$Y$8</c:f>
              <c:numCache>
                <c:formatCode>#,##0</c:formatCode>
                <c:ptCount val="5"/>
                <c:pt idx="1">
                  <c:v>30050.41</c:v>
                </c:pt>
                <c:pt idx="2">
                  <c:v>30468</c:v>
                </c:pt>
                <c:pt idx="3">
                  <c:v>30851.67</c:v>
                </c:pt>
                <c:pt idx="4">
                  <c:v>33912.720000000001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8-42AB-AF3D-6385154B37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8-42AB-AF3D-6385154B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8.17'!$V$4:$Z$4</c:f>
              <c:numCache>
                <c:formatCode>#,##0</c:formatCode>
                <c:ptCount val="5"/>
                <c:pt idx="0">
                  <c:v>11676</c:v>
                </c:pt>
                <c:pt idx="1">
                  <c:v>12184</c:v>
                </c:pt>
                <c:pt idx="2">
                  <c:v>13517</c:v>
                </c:pt>
                <c:pt idx="3">
                  <c:v>13211</c:v>
                </c:pt>
                <c:pt idx="4">
                  <c:v>13637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1-4049-A947-E3743E607681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8.17'!$V$7:$Z$7</c:f>
              <c:numCache>
                <c:formatCode>#,##0</c:formatCode>
                <c:ptCount val="5"/>
                <c:pt idx="0">
                  <c:v>8100</c:v>
                </c:pt>
                <c:pt idx="1">
                  <c:v>8369</c:v>
                </c:pt>
                <c:pt idx="2">
                  <c:v>9254</c:v>
                </c:pt>
                <c:pt idx="3">
                  <c:v>8817</c:v>
                </c:pt>
                <c:pt idx="4">
                  <c:v>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1-4049-A947-E3743E607681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8.17'!$V$11:$Z$11</c:f>
              <c:numCache>
                <c:formatCode>#,##0</c:formatCode>
                <c:ptCount val="5"/>
                <c:pt idx="0">
                  <c:v>9060</c:v>
                </c:pt>
                <c:pt idx="1">
                  <c:v>9497</c:v>
                </c:pt>
                <c:pt idx="2">
                  <c:v>10458</c:v>
                </c:pt>
                <c:pt idx="3">
                  <c:v>10466</c:v>
                </c:pt>
                <c:pt idx="4">
                  <c:v>10610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1-4049-A947-E3743E607681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8.17'!$V$12:$Z$12</c:f>
              <c:numCache>
                <c:formatCode>#,##0</c:formatCode>
                <c:ptCount val="5"/>
                <c:pt idx="0">
                  <c:v>2611</c:v>
                </c:pt>
                <c:pt idx="1">
                  <c:v>2687</c:v>
                </c:pt>
                <c:pt idx="2">
                  <c:v>3061</c:v>
                </c:pt>
                <c:pt idx="3">
                  <c:v>2744</c:v>
                </c:pt>
                <c:pt idx="4">
                  <c:v>3028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1-4049-A947-E3743E60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0.17405016869590728</c:v>
                </c:pt>
                <c:pt idx="1">
                  <c:v>7.5546428047528237E-3</c:v>
                </c:pt>
                <c:pt idx="2">
                  <c:v>6.5131289423500077E-2</c:v>
                </c:pt>
                <c:pt idx="3">
                  <c:v>5.7943376851987676E-3</c:v>
                </c:pt>
                <c:pt idx="4">
                  <c:v>5.3542614053102539E-2</c:v>
                </c:pt>
                <c:pt idx="5">
                  <c:v>2.4717617720404868E-2</c:v>
                </c:pt>
                <c:pt idx="6">
                  <c:v>7.3419392694733757E-2</c:v>
                </c:pt>
                <c:pt idx="7">
                  <c:v>6.1684025231040045E-2</c:v>
                </c:pt>
                <c:pt idx="8">
                  <c:v>3.3812527504767494E-2</c:v>
                </c:pt>
                <c:pt idx="9">
                  <c:v>3.2272260525157692E-3</c:v>
                </c:pt>
                <c:pt idx="10">
                  <c:v>2.0463547014815901E-2</c:v>
                </c:pt>
                <c:pt idx="11">
                  <c:v>1.4449171189672877E-2</c:v>
                </c:pt>
                <c:pt idx="12">
                  <c:v>3.1758838198621096E-2</c:v>
                </c:pt>
                <c:pt idx="13">
                  <c:v>4.7308200088015256E-2</c:v>
                </c:pt>
                <c:pt idx="14">
                  <c:v>3.7406483790523692E-2</c:v>
                </c:pt>
                <c:pt idx="15">
                  <c:v>6.8871937802552449E-2</c:v>
                </c:pt>
                <c:pt idx="16">
                  <c:v>0.10261111926067185</c:v>
                </c:pt>
                <c:pt idx="17">
                  <c:v>1.9216664221798446E-2</c:v>
                </c:pt>
                <c:pt idx="18">
                  <c:v>2.2223852134369958E-2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8EA-84A6-CD512BF5F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B-48EA-84A6-CD512BF5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8.17'!$Z$44:$Z$60</c:f>
              <c:numCache>
                <c:formatCode>#,##0</c:formatCode>
                <c:ptCount val="17"/>
                <c:pt idx="0">
                  <c:v>13</c:v>
                </c:pt>
                <c:pt idx="1">
                  <c:v>184</c:v>
                </c:pt>
                <c:pt idx="2">
                  <c:v>452</c:v>
                </c:pt>
                <c:pt idx="3">
                  <c:v>668</c:v>
                </c:pt>
                <c:pt idx="4">
                  <c:v>724</c:v>
                </c:pt>
                <c:pt idx="5">
                  <c:v>543</c:v>
                </c:pt>
                <c:pt idx="6">
                  <c:v>444</c:v>
                </c:pt>
                <c:pt idx="7">
                  <c:v>504</c:v>
                </c:pt>
                <c:pt idx="8">
                  <c:v>575</c:v>
                </c:pt>
                <c:pt idx="9">
                  <c:v>652</c:v>
                </c:pt>
                <c:pt idx="10">
                  <c:v>731</c:v>
                </c:pt>
                <c:pt idx="11">
                  <c:v>601</c:v>
                </c:pt>
                <c:pt idx="12">
                  <c:v>354</c:v>
                </c:pt>
                <c:pt idx="13">
                  <c:v>209</c:v>
                </c:pt>
                <c:pt idx="14">
                  <c:v>95</c:v>
                </c:pt>
                <c:pt idx="15">
                  <c:v>54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4DF-BB4D-FACCDFF51F2F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8.17'!$Z$63:$Z$79</c:f>
              <c:numCache>
                <c:formatCode>#,##0</c:formatCode>
                <c:ptCount val="17"/>
                <c:pt idx="0">
                  <c:v>0</c:v>
                </c:pt>
                <c:pt idx="1">
                  <c:v>169</c:v>
                </c:pt>
                <c:pt idx="2">
                  <c:v>480</c:v>
                </c:pt>
                <c:pt idx="3">
                  <c:v>691</c:v>
                </c:pt>
                <c:pt idx="4">
                  <c:v>638</c:v>
                </c:pt>
                <c:pt idx="5">
                  <c:v>502</c:v>
                </c:pt>
                <c:pt idx="6">
                  <c:v>527</c:v>
                </c:pt>
                <c:pt idx="7">
                  <c:v>506</c:v>
                </c:pt>
                <c:pt idx="8">
                  <c:v>653</c:v>
                </c:pt>
                <c:pt idx="9">
                  <c:v>700</c:v>
                </c:pt>
                <c:pt idx="10">
                  <c:v>704</c:v>
                </c:pt>
                <c:pt idx="11">
                  <c:v>569</c:v>
                </c:pt>
                <c:pt idx="12">
                  <c:v>303</c:v>
                </c:pt>
                <c:pt idx="13">
                  <c:v>166</c:v>
                </c:pt>
                <c:pt idx="14">
                  <c:v>80</c:v>
                </c:pt>
                <c:pt idx="15">
                  <c:v>53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8-44DF-BB4D-FACCDFF5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8.17'!$Z$83:$Z$90</c:f>
              <c:numCache>
                <c:formatCode>#,##0</c:formatCode>
                <c:ptCount val="8"/>
                <c:pt idx="0">
                  <c:v>453</c:v>
                </c:pt>
                <c:pt idx="1">
                  <c:v>297</c:v>
                </c:pt>
                <c:pt idx="2">
                  <c:v>667</c:v>
                </c:pt>
                <c:pt idx="3">
                  <c:v>142</c:v>
                </c:pt>
                <c:pt idx="4">
                  <c:v>106</c:v>
                </c:pt>
                <c:pt idx="5">
                  <c:v>175</c:v>
                </c:pt>
                <c:pt idx="6">
                  <c:v>567</c:v>
                </c:pt>
                <c:pt idx="7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A-41A9-8EBE-6804F5C16229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8.17'!$Z$93:$Z$100</c:f>
              <c:numCache>
                <c:formatCode>#,##0</c:formatCode>
                <c:ptCount val="8"/>
                <c:pt idx="0">
                  <c:v>264</c:v>
                </c:pt>
                <c:pt idx="1">
                  <c:v>791</c:v>
                </c:pt>
                <c:pt idx="2">
                  <c:v>157</c:v>
                </c:pt>
                <c:pt idx="3">
                  <c:v>638</c:v>
                </c:pt>
                <c:pt idx="4">
                  <c:v>472</c:v>
                </c:pt>
                <c:pt idx="5">
                  <c:v>385</c:v>
                </c:pt>
                <c:pt idx="6">
                  <c:v>37</c:v>
                </c:pt>
                <c:pt idx="7">
                  <c:v>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A-41A9-8EBE-6804F5C1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0.13479729729729731</c:v>
                </c:pt>
                <c:pt idx="1">
                  <c:v>1.0135135135135136E-2</c:v>
                </c:pt>
                <c:pt idx="2">
                  <c:v>8.4009009009009011E-2</c:v>
                </c:pt>
                <c:pt idx="3">
                  <c:v>4.9549549549549547E-3</c:v>
                </c:pt>
                <c:pt idx="4">
                  <c:v>4.3468468468468469E-2</c:v>
                </c:pt>
                <c:pt idx="5">
                  <c:v>3.8175675675675674E-2</c:v>
                </c:pt>
                <c:pt idx="6">
                  <c:v>6.2837837837837834E-2</c:v>
                </c:pt>
                <c:pt idx="7">
                  <c:v>6.1148648648648649E-2</c:v>
                </c:pt>
                <c:pt idx="8">
                  <c:v>2.7364864864864866E-2</c:v>
                </c:pt>
                <c:pt idx="9">
                  <c:v>3.4909909909909909E-3</c:v>
                </c:pt>
                <c:pt idx="10">
                  <c:v>1.8018018018018018E-2</c:v>
                </c:pt>
                <c:pt idx="11">
                  <c:v>1.4301801801801801E-2</c:v>
                </c:pt>
                <c:pt idx="12">
                  <c:v>3.4909909909909907E-2</c:v>
                </c:pt>
                <c:pt idx="13">
                  <c:v>4.0315315315315313E-2</c:v>
                </c:pt>
                <c:pt idx="14">
                  <c:v>0.10078828828828829</c:v>
                </c:pt>
                <c:pt idx="15">
                  <c:v>5.6418918918918919E-2</c:v>
                </c:pt>
                <c:pt idx="16">
                  <c:v>0.13750000000000001</c:v>
                </c:pt>
                <c:pt idx="17">
                  <c:v>1.7792792792792791E-2</c:v>
                </c:pt>
                <c:pt idx="18">
                  <c:v>2.3986486486486488E-2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463-88E2-7849FC1671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463-88E2-7849FC16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8.17'!$V$8:$Z$8</c:f>
              <c:numCache>
                <c:formatCode>#,##0</c:formatCode>
                <c:ptCount val="5"/>
                <c:pt idx="0">
                  <c:v>30050.41</c:v>
                </c:pt>
                <c:pt idx="1">
                  <c:v>30468</c:v>
                </c:pt>
                <c:pt idx="2">
                  <c:v>30851.67</c:v>
                </c:pt>
                <c:pt idx="3">
                  <c:v>33912.720000000001</c:v>
                </c:pt>
                <c:pt idx="4">
                  <c:v>33856.239999999998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6-43F7-9104-3EC5DDCC93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6-43F7-9104-3EC5DDCC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1">
                  <c:v>120312</c:v>
                </c:pt>
                <c:pt idx="2">
                  <c:v>127510</c:v>
                </c:pt>
                <c:pt idx="3">
                  <c:v>132765</c:v>
                </c:pt>
                <c:pt idx="4">
                  <c:v>137907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E-40FC-BFBB-04FC86AC152B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1">
                  <c:v>83985</c:v>
                </c:pt>
                <c:pt idx="2">
                  <c:v>87086</c:v>
                </c:pt>
                <c:pt idx="3">
                  <c:v>90233</c:v>
                </c:pt>
                <c:pt idx="4">
                  <c:v>92722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E-40FC-BFBB-04FC86AC152B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1">
                  <c:v>107874</c:v>
                </c:pt>
                <c:pt idx="2">
                  <c:v>114152</c:v>
                </c:pt>
                <c:pt idx="3">
                  <c:v>118571</c:v>
                </c:pt>
                <c:pt idx="4">
                  <c:v>123074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E-40FC-BFBB-04FC86AC152B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1">
                  <c:v>12438</c:v>
                </c:pt>
                <c:pt idx="2">
                  <c:v>13358</c:v>
                </c:pt>
                <c:pt idx="3">
                  <c:v>14194</c:v>
                </c:pt>
                <c:pt idx="4">
                  <c:v>14837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DE-40FC-BFBB-04FC86AC1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3.9445826988077108E-3</c:v>
                </c:pt>
                <c:pt idx="1">
                  <c:v>1.1811462318463766E-3</c:v>
                </c:pt>
                <c:pt idx="2">
                  <c:v>4.1652119006054304E-2</c:v>
                </c:pt>
                <c:pt idx="3">
                  <c:v>6.2994465698473423E-3</c:v>
                </c:pt>
                <c:pt idx="4">
                  <c:v>4.7089848828139512E-2</c:v>
                </c:pt>
                <c:pt idx="5">
                  <c:v>3.2136091817405191E-2</c:v>
                </c:pt>
                <c:pt idx="6">
                  <c:v>8.0808230880659665E-2</c:v>
                </c:pt>
                <c:pt idx="7">
                  <c:v>8.2145377558221599E-2</c:v>
                </c:pt>
                <c:pt idx="8">
                  <c:v>3.1304089440255541E-2</c:v>
                </c:pt>
                <c:pt idx="9">
                  <c:v>2.7500650001857148E-2</c:v>
                </c:pt>
                <c:pt idx="10">
                  <c:v>4.2424692641978977E-2</c:v>
                </c:pt>
                <c:pt idx="11">
                  <c:v>1.3854325298072281E-2</c:v>
                </c:pt>
                <c:pt idx="12">
                  <c:v>0.10443115551758719</c:v>
                </c:pt>
                <c:pt idx="13">
                  <c:v>0.10333915239757828</c:v>
                </c:pt>
                <c:pt idx="14">
                  <c:v>5.4986442818408053E-2</c:v>
                </c:pt>
                <c:pt idx="15">
                  <c:v>0.10382943951268432</c:v>
                </c:pt>
                <c:pt idx="16">
                  <c:v>0.12599635998959996</c:v>
                </c:pt>
                <c:pt idx="17">
                  <c:v>3.7009248597853137E-2</c:v>
                </c:pt>
                <c:pt idx="18">
                  <c:v>3.5404672584778814E-2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198-8489-77B4F694F0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198-8489-77B4F694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7</c:v>
                </c:pt>
                <c:pt idx="1">
                  <c:v>597</c:v>
                </c:pt>
                <c:pt idx="2">
                  <c:v>2691</c:v>
                </c:pt>
                <c:pt idx="3">
                  <c:v>6641</c:v>
                </c:pt>
                <c:pt idx="4">
                  <c:v>11676</c:v>
                </c:pt>
                <c:pt idx="5">
                  <c:v>11086</c:v>
                </c:pt>
                <c:pt idx="6">
                  <c:v>9003</c:v>
                </c:pt>
                <c:pt idx="7">
                  <c:v>6763</c:v>
                </c:pt>
                <c:pt idx="8">
                  <c:v>6306</c:v>
                </c:pt>
                <c:pt idx="9">
                  <c:v>4790</c:v>
                </c:pt>
                <c:pt idx="10">
                  <c:v>3922</c:v>
                </c:pt>
                <c:pt idx="11">
                  <c:v>2697</c:v>
                </c:pt>
                <c:pt idx="12">
                  <c:v>1183</c:v>
                </c:pt>
                <c:pt idx="13">
                  <c:v>454</c:v>
                </c:pt>
                <c:pt idx="14">
                  <c:v>195</c:v>
                </c:pt>
                <c:pt idx="15">
                  <c:v>113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F39-A207-0FCA099225B9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24</c:v>
                </c:pt>
                <c:pt idx="1">
                  <c:v>790</c:v>
                </c:pt>
                <c:pt idx="2">
                  <c:v>2686</c:v>
                </c:pt>
                <c:pt idx="3">
                  <c:v>7042</c:v>
                </c:pt>
                <c:pt idx="4">
                  <c:v>12105</c:v>
                </c:pt>
                <c:pt idx="5">
                  <c:v>11151</c:v>
                </c:pt>
                <c:pt idx="6">
                  <c:v>8767</c:v>
                </c:pt>
                <c:pt idx="7">
                  <c:v>6902</c:v>
                </c:pt>
                <c:pt idx="8">
                  <c:v>6356</c:v>
                </c:pt>
                <c:pt idx="9">
                  <c:v>5373</c:v>
                </c:pt>
                <c:pt idx="10">
                  <c:v>4147</c:v>
                </c:pt>
                <c:pt idx="11">
                  <c:v>2601</c:v>
                </c:pt>
                <c:pt idx="12">
                  <c:v>1054</c:v>
                </c:pt>
                <c:pt idx="13">
                  <c:v>360</c:v>
                </c:pt>
                <c:pt idx="14">
                  <c:v>153</c:v>
                </c:pt>
                <c:pt idx="15">
                  <c:v>97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F39-A207-0FCA099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5657</c:v>
                </c:pt>
                <c:pt idx="1">
                  <c:v>10418</c:v>
                </c:pt>
                <c:pt idx="2">
                  <c:v>6043</c:v>
                </c:pt>
                <c:pt idx="3">
                  <c:v>2938</c:v>
                </c:pt>
                <c:pt idx="4">
                  <c:v>3188</c:v>
                </c:pt>
                <c:pt idx="5">
                  <c:v>2615</c:v>
                </c:pt>
                <c:pt idx="6">
                  <c:v>2407</c:v>
                </c:pt>
                <c:pt idx="7">
                  <c:v>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DD7-840E-CD80E4BECA28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4796</c:v>
                </c:pt>
                <c:pt idx="1">
                  <c:v>13293</c:v>
                </c:pt>
                <c:pt idx="2">
                  <c:v>1483</c:v>
                </c:pt>
                <c:pt idx="3">
                  <c:v>5398</c:v>
                </c:pt>
                <c:pt idx="4">
                  <c:v>7539</c:v>
                </c:pt>
                <c:pt idx="5">
                  <c:v>3718</c:v>
                </c:pt>
                <c:pt idx="6">
                  <c:v>349</c:v>
                </c:pt>
                <c:pt idx="7">
                  <c:v>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2-4DD7-840E-CD80E4BE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8.18'!$U$8:$Y$8</c:f>
              <c:numCache>
                <c:formatCode>#,##0</c:formatCode>
                <c:ptCount val="5"/>
                <c:pt idx="1">
                  <c:v>41954.33</c:v>
                </c:pt>
                <c:pt idx="2">
                  <c:v>42640</c:v>
                </c:pt>
                <c:pt idx="3">
                  <c:v>44037.47</c:v>
                </c:pt>
                <c:pt idx="4">
                  <c:v>44892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F-4BF8-8779-B7AE923508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F-4BF8-8779-B7AE9235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8.18'!$V$4:$Z$4</c:f>
              <c:numCache>
                <c:formatCode>#,##0</c:formatCode>
                <c:ptCount val="5"/>
                <c:pt idx="0">
                  <c:v>120312</c:v>
                </c:pt>
                <c:pt idx="1">
                  <c:v>127510</c:v>
                </c:pt>
                <c:pt idx="2">
                  <c:v>132765</c:v>
                </c:pt>
                <c:pt idx="3">
                  <c:v>137907</c:v>
                </c:pt>
                <c:pt idx="4">
                  <c:v>134610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C-4727-936C-20C29BDE4009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8.18'!$V$7:$Z$7</c:f>
              <c:numCache>
                <c:formatCode>#,##0</c:formatCode>
                <c:ptCount val="5"/>
                <c:pt idx="0">
                  <c:v>83985</c:v>
                </c:pt>
                <c:pt idx="1">
                  <c:v>87086</c:v>
                </c:pt>
                <c:pt idx="2">
                  <c:v>90233</c:v>
                </c:pt>
                <c:pt idx="3">
                  <c:v>92722</c:v>
                </c:pt>
                <c:pt idx="4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C-4727-936C-20C29BDE4009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8.18'!$V$11:$Z$11</c:f>
              <c:numCache>
                <c:formatCode>#,##0</c:formatCode>
                <c:ptCount val="5"/>
                <c:pt idx="0">
                  <c:v>107874</c:v>
                </c:pt>
                <c:pt idx="1">
                  <c:v>114152</c:v>
                </c:pt>
                <c:pt idx="2">
                  <c:v>118571</c:v>
                </c:pt>
                <c:pt idx="3">
                  <c:v>123074</c:v>
                </c:pt>
                <c:pt idx="4">
                  <c:v>119828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C-4727-936C-20C29BDE4009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8.18'!$V$12:$Z$12</c:f>
              <c:numCache>
                <c:formatCode>#,##0</c:formatCode>
                <c:ptCount val="5"/>
                <c:pt idx="0">
                  <c:v>12438</c:v>
                </c:pt>
                <c:pt idx="1">
                  <c:v>13358</c:v>
                </c:pt>
                <c:pt idx="2">
                  <c:v>14194</c:v>
                </c:pt>
                <c:pt idx="3">
                  <c:v>14837</c:v>
                </c:pt>
                <c:pt idx="4">
                  <c:v>14789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C-4727-936C-20C29BDE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3.9445826988077108E-3</c:v>
                </c:pt>
                <c:pt idx="1">
                  <c:v>1.1811462318463766E-3</c:v>
                </c:pt>
                <c:pt idx="2">
                  <c:v>4.1652119006054304E-2</c:v>
                </c:pt>
                <c:pt idx="3">
                  <c:v>6.2994465698473423E-3</c:v>
                </c:pt>
                <c:pt idx="4">
                  <c:v>4.7089848828139512E-2</c:v>
                </c:pt>
                <c:pt idx="5">
                  <c:v>3.2136091817405191E-2</c:v>
                </c:pt>
                <c:pt idx="6">
                  <c:v>8.0808230880659665E-2</c:v>
                </c:pt>
                <c:pt idx="7">
                  <c:v>8.2145377558221599E-2</c:v>
                </c:pt>
                <c:pt idx="8">
                  <c:v>3.1304089440255541E-2</c:v>
                </c:pt>
                <c:pt idx="9">
                  <c:v>2.7500650001857148E-2</c:v>
                </c:pt>
                <c:pt idx="10">
                  <c:v>4.2424692641978977E-2</c:v>
                </c:pt>
                <c:pt idx="11">
                  <c:v>1.3854325298072281E-2</c:v>
                </c:pt>
                <c:pt idx="12">
                  <c:v>0.10443115551758719</c:v>
                </c:pt>
                <c:pt idx="13">
                  <c:v>0.10333915239757828</c:v>
                </c:pt>
                <c:pt idx="14">
                  <c:v>5.4986442818408053E-2</c:v>
                </c:pt>
                <c:pt idx="15">
                  <c:v>0.10382943951268432</c:v>
                </c:pt>
                <c:pt idx="16">
                  <c:v>0.12599635998959996</c:v>
                </c:pt>
                <c:pt idx="17">
                  <c:v>3.7009248597853137E-2</c:v>
                </c:pt>
                <c:pt idx="18">
                  <c:v>3.5404672584778814E-2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40F-8BC7-EF91A85AB5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5-440F-8BC7-EF91A85A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8.18'!$Z$44:$Z$60</c:f>
              <c:numCache>
                <c:formatCode>#,##0</c:formatCode>
                <c:ptCount val="17"/>
                <c:pt idx="0">
                  <c:v>11</c:v>
                </c:pt>
                <c:pt idx="1">
                  <c:v>556</c:v>
                </c:pt>
                <c:pt idx="2">
                  <c:v>2393</c:v>
                </c:pt>
                <c:pt idx="3">
                  <c:v>6371</c:v>
                </c:pt>
                <c:pt idx="4">
                  <c:v>11086</c:v>
                </c:pt>
                <c:pt idx="5">
                  <c:v>10800</c:v>
                </c:pt>
                <c:pt idx="6">
                  <c:v>8837</c:v>
                </c:pt>
                <c:pt idx="7">
                  <c:v>6622</c:v>
                </c:pt>
                <c:pt idx="8">
                  <c:v>6083</c:v>
                </c:pt>
                <c:pt idx="9">
                  <c:v>4905</c:v>
                </c:pt>
                <c:pt idx="10">
                  <c:v>3906</c:v>
                </c:pt>
                <c:pt idx="11">
                  <c:v>2757</c:v>
                </c:pt>
                <c:pt idx="12">
                  <c:v>1237</c:v>
                </c:pt>
                <c:pt idx="13">
                  <c:v>487</c:v>
                </c:pt>
                <c:pt idx="14">
                  <c:v>174</c:v>
                </c:pt>
                <c:pt idx="15">
                  <c:v>106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B-4EAF-991D-9C2B1D760E54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8.18'!$Z$63:$Z$79</c:f>
              <c:numCache>
                <c:formatCode>#,##0</c:formatCode>
                <c:ptCount val="17"/>
                <c:pt idx="0">
                  <c:v>13</c:v>
                </c:pt>
                <c:pt idx="1">
                  <c:v>782</c:v>
                </c:pt>
                <c:pt idx="2">
                  <c:v>2400</c:v>
                </c:pt>
                <c:pt idx="3">
                  <c:v>6357</c:v>
                </c:pt>
                <c:pt idx="4">
                  <c:v>11697</c:v>
                </c:pt>
                <c:pt idx="5">
                  <c:v>11007</c:v>
                </c:pt>
                <c:pt idx="6">
                  <c:v>8745</c:v>
                </c:pt>
                <c:pt idx="7">
                  <c:v>6836</c:v>
                </c:pt>
                <c:pt idx="8">
                  <c:v>6297</c:v>
                </c:pt>
                <c:pt idx="9">
                  <c:v>5528</c:v>
                </c:pt>
                <c:pt idx="10">
                  <c:v>4038</c:v>
                </c:pt>
                <c:pt idx="11">
                  <c:v>2681</c:v>
                </c:pt>
                <c:pt idx="12">
                  <c:v>1114</c:v>
                </c:pt>
                <c:pt idx="13">
                  <c:v>359</c:v>
                </c:pt>
                <c:pt idx="14">
                  <c:v>148</c:v>
                </c:pt>
                <c:pt idx="15">
                  <c:v>97</c:v>
                </c:pt>
                <c:pt idx="1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B-4EAF-991D-9C2B1D76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8.18'!$Z$83:$Z$90</c:f>
              <c:numCache>
                <c:formatCode>#,##0</c:formatCode>
                <c:ptCount val="8"/>
                <c:pt idx="0">
                  <c:v>5791</c:v>
                </c:pt>
                <c:pt idx="1">
                  <c:v>10736</c:v>
                </c:pt>
                <c:pt idx="2">
                  <c:v>5873</c:v>
                </c:pt>
                <c:pt idx="3">
                  <c:v>3041</c:v>
                </c:pt>
                <c:pt idx="4">
                  <c:v>3087</c:v>
                </c:pt>
                <c:pt idx="5">
                  <c:v>2625</c:v>
                </c:pt>
                <c:pt idx="6">
                  <c:v>2271</c:v>
                </c:pt>
                <c:pt idx="7">
                  <c:v>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E-4368-BE28-D4F9AD7BE28D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8.18'!$Z$93:$Z$100</c:f>
              <c:numCache>
                <c:formatCode>#,##0</c:formatCode>
                <c:ptCount val="8"/>
                <c:pt idx="0">
                  <c:v>4960</c:v>
                </c:pt>
                <c:pt idx="1">
                  <c:v>13756</c:v>
                </c:pt>
                <c:pt idx="2">
                  <c:v>1428</c:v>
                </c:pt>
                <c:pt idx="3">
                  <c:v>5469</c:v>
                </c:pt>
                <c:pt idx="4">
                  <c:v>7329</c:v>
                </c:pt>
                <c:pt idx="5">
                  <c:v>3708</c:v>
                </c:pt>
                <c:pt idx="6">
                  <c:v>361</c:v>
                </c:pt>
                <c:pt idx="7">
                  <c:v>2005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E-4368-BE28-D4F9AD7BE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8.2'!$Z$44:$Z$60</c:f>
              <c:numCache>
                <c:formatCode>#,##0</c:formatCode>
                <c:ptCount val="17"/>
                <c:pt idx="0">
                  <c:v>0</c:v>
                </c:pt>
                <c:pt idx="1">
                  <c:v>124</c:v>
                </c:pt>
                <c:pt idx="2">
                  <c:v>281</c:v>
                </c:pt>
                <c:pt idx="3">
                  <c:v>436</c:v>
                </c:pt>
                <c:pt idx="4">
                  <c:v>472</c:v>
                </c:pt>
                <c:pt idx="5">
                  <c:v>463</c:v>
                </c:pt>
                <c:pt idx="6">
                  <c:v>366</c:v>
                </c:pt>
                <c:pt idx="7">
                  <c:v>376</c:v>
                </c:pt>
                <c:pt idx="8">
                  <c:v>347</c:v>
                </c:pt>
                <c:pt idx="9">
                  <c:v>463</c:v>
                </c:pt>
                <c:pt idx="10">
                  <c:v>417</c:v>
                </c:pt>
                <c:pt idx="11">
                  <c:v>384</c:v>
                </c:pt>
                <c:pt idx="12">
                  <c:v>210</c:v>
                </c:pt>
                <c:pt idx="13">
                  <c:v>122</c:v>
                </c:pt>
                <c:pt idx="14">
                  <c:v>49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2-4A55-824F-F8DA8F19F957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8.2'!$Z$63:$Z$79</c:f>
              <c:numCache>
                <c:formatCode>#,##0</c:formatCode>
                <c:ptCount val="17"/>
                <c:pt idx="0">
                  <c:v>5</c:v>
                </c:pt>
                <c:pt idx="1">
                  <c:v>140</c:v>
                </c:pt>
                <c:pt idx="2">
                  <c:v>269</c:v>
                </c:pt>
                <c:pt idx="3">
                  <c:v>369</c:v>
                </c:pt>
                <c:pt idx="4">
                  <c:v>443</c:v>
                </c:pt>
                <c:pt idx="5">
                  <c:v>419</c:v>
                </c:pt>
                <c:pt idx="6">
                  <c:v>334</c:v>
                </c:pt>
                <c:pt idx="7">
                  <c:v>373</c:v>
                </c:pt>
                <c:pt idx="8">
                  <c:v>437</c:v>
                </c:pt>
                <c:pt idx="9">
                  <c:v>432</c:v>
                </c:pt>
                <c:pt idx="10">
                  <c:v>424</c:v>
                </c:pt>
                <c:pt idx="11">
                  <c:v>338</c:v>
                </c:pt>
                <c:pt idx="12">
                  <c:v>191</c:v>
                </c:pt>
                <c:pt idx="13">
                  <c:v>74</c:v>
                </c:pt>
                <c:pt idx="14">
                  <c:v>46</c:v>
                </c:pt>
                <c:pt idx="15">
                  <c:v>21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2-4A55-824F-F8DA8F19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8.18'!$V$8:$Z$8</c:f>
              <c:numCache>
                <c:formatCode>#,##0</c:formatCode>
                <c:ptCount val="5"/>
                <c:pt idx="0">
                  <c:v>41954.33</c:v>
                </c:pt>
                <c:pt idx="1">
                  <c:v>42640</c:v>
                </c:pt>
                <c:pt idx="2">
                  <c:v>44037.47</c:v>
                </c:pt>
                <c:pt idx="3">
                  <c:v>44892</c:v>
                </c:pt>
                <c:pt idx="4">
                  <c:v>46372.95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0-45FC-A047-635315328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0-45FC-A047-63531532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1">
                  <c:v>29579</c:v>
                </c:pt>
                <c:pt idx="2">
                  <c:v>30567</c:v>
                </c:pt>
                <c:pt idx="3">
                  <c:v>32203</c:v>
                </c:pt>
                <c:pt idx="4">
                  <c:v>32337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47E7-905F-A7EF72C08830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1">
                  <c:v>21116</c:v>
                </c:pt>
                <c:pt idx="2">
                  <c:v>21850</c:v>
                </c:pt>
                <c:pt idx="3">
                  <c:v>23013</c:v>
                </c:pt>
                <c:pt idx="4">
                  <c:v>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47E7-905F-A7EF72C08830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1">
                  <c:v>24744</c:v>
                </c:pt>
                <c:pt idx="2">
                  <c:v>25530</c:v>
                </c:pt>
                <c:pt idx="3">
                  <c:v>26851</c:v>
                </c:pt>
                <c:pt idx="4">
                  <c:v>27235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8-47E7-905F-A7EF72C08830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1">
                  <c:v>4835</c:v>
                </c:pt>
                <c:pt idx="2">
                  <c:v>5037</c:v>
                </c:pt>
                <c:pt idx="3">
                  <c:v>5350</c:v>
                </c:pt>
                <c:pt idx="4">
                  <c:v>5111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8-47E7-905F-A7EF72C0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6.8815227703984821E-2</c:v>
                </c:pt>
                <c:pt idx="1">
                  <c:v>5.1885673624288428E-3</c:v>
                </c:pt>
                <c:pt idx="2">
                  <c:v>6.1491935483870969E-2</c:v>
                </c:pt>
                <c:pt idx="3">
                  <c:v>8.8946869070208722E-3</c:v>
                </c:pt>
                <c:pt idx="4">
                  <c:v>7.8925521821631872E-2</c:v>
                </c:pt>
                <c:pt idx="5">
                  <c:v>2.2562855787476282E-2</c:v>
                </c:pt>
                <c:pt idx="6">
                  <c:v>0.10045066413662239</c:v>
                </c:pt>
                <c:pt idx="7">
                  <c:v>7.9103415559772294E-2</c:v>
                </c:pt>
                <c:pt idx="8">
                  <c:v>3.1516840607210626E-2</c:v>
                </c:pt>
                <c:pt idx="9">
                  <c:v>5.3071631878557875E-3</c:v>
                </c:pt>
                <c:pt idx="10">
                  <c:v>2.5794592030360532E-2</c:v>
                </c:pt>
                <c:pt idx="11">
                  <c:v>1.8649193548387098E-2</c:v>
                </c:pt>
                <c:pt idx="12">
                  <c:v>3.7031546489563569E-2</c:v>
                </c:pt>
                <c:pt idx="13">
                  <c:v>6.21738614800759E-2</c:v>
                </c:pt>
                <c:pt idx="14">
                  <c:v>5.4613377609108157E-2</c:v>
                </c:pt>
                <c:pt idx="15">
                  <c:v>7.7057637571157495E-2</c:v>
                </c:pt>
                <c:pt idx="16">
                  <c:v>0.13777870018975333</c:v>
                </c:pt>
                <c:pt idx="17">
                  <c:v>1.4498339658444022E-2</c:v>
                </c:pt>
                <c:pt idx="18">
                  <c:v>3.5371204933586337E-2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6-4DE6-8A70-4709680265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6-4DE6-8A70-47096802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13</c:v>
                </c:pt>
                <c:pt idx="1">
                  <c:v>429</c:v>
                </c:pt>
                <c:pt idx="2">
                  <c:v>948</c:v>
                </c:pt>
                <c:pt idx="3">
                  <c:v>1209</c:v>
                </c:pt>
                <c:pt idx="4">
                  <c:v>1563</c:v>
                </c:pt>
                <c:pt idx="5">
                  <c:v>1382</c:v>
                </c:pt>
                <c:pt idx="6">
                  <c:v>1243</c:v>
                </c:pt>
                <c:pt idx="7">
                  <c:v>1281</c:v>
                </c:pt>
                <c:pt idx="8">
                  <c:v>1443</c:v>
                </c:pt>
                <c:pt idx="9">
                  <c:v>1446</c:v>
                </c:pt>
                <c:pt idx="10">
                  <c:v>1714</c:v>
                </c:pt>
                <c:pt idx="11">
                  <c:v>1566</c:v>
                </c:pt>
                <c:pt idx="12">
                  <c:v>972</c:v>
                </c:pt>
                <c:pt idx="13">
                  <c:v>469</c:v>
                </c:pt>
                <c:pt idx="14">
                  <c:v>197</c:v>
                </c:pt>
                <c:pt idx="15">
                  <c:v>90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32A-9D1D-45A33F111533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12</c:v>
                </c:pt>
                <c:pt idx="1">
                  <c:v>469</c:v>
                </c:pt>
                <c:pt idx="2">
                  <c:v>917</c:v>
                </c:pt>
                <c:pt idx="3">
                  <c:v>1153</c:v>
                </c:pt>
                <c:pt idx="4">
                  <c:v>1566</c:v>
                </c:pt>
                <c:pt idx="5">
                  <c:v>1310</c:v>
                </c:pt>
                <c:pt idx="6">
                  <c:v>1330</c:v>
                </c:pt>
                <c:pt idx="7">
                  <c:v>1337</c:v>
                </c:pt>
                <c:pt idx="8">
                  <c:v>1674</c:v>
                </c:pt>
                <c:pt idx="9">
                  <c:v>1804</c:v>
                </c:pt>
                <c:pt idx="10">
                  <c:v>1823</c:v>
                </c:pt>
                <c:pt idx="11">
                  <c:v>1538</c:v>
                </c:pt>
                <c:pt idx="12">
                  <c:v>796</c:v>
                </c:pt>
                <c:pt idx="13">
                  <c:v>314</c:v>
                </c:pt>
                <c:pt idx="14">
                  <c:v>128</c:v>
                </c:pt>
                <c:pt idx="15">
                  <c:v>81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32A-9D1D-45A33F11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1135</c:v>
                </c:pt>
                <c:pt idx="1">
                  <c:v>1004</c:v>
                </c:pt>
                <c:pt idx="2">
                  <c:v>1857</c:v>
                </c:pt>
                <c:pt idx="3">
                  <c:v>736</c:v>
                </c:pt>
                <c:pt idx="4">
                  <c:v>342</c:v>
                </c:pt>
                <c:pt idx="5">
                  <c:v>644</c:v>
                </c:pt>
                <c:pt idx="6">
                  <c:v>1103</c:v>
                </c:pt>
                <c:pt idx="7">
                  <c:v>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B9B-A2D4-FA85FB1AD56F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776</c:v>
                </c:pt>
                <c:pt idx="1">
                  <c:v>1987</c:v>
                </c:pt>
                <c:pt idx="2">
                  <c:v>374</c:v>
                </c:pt>
                <c:pt idx="3">
                  <c:v>2001</c:v>
                </c:pt>
                <c:pt idx="4">
                  <c:v>1610</c:v>
                </c:pt>
                <c:pt idx="5">
                  <c:v>1166</c:v>
                </c:pt>
                <c:pt idx="6">
                  <c:v>75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1-4B9B-A2D4-FA85FB1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8.19'!$U$8:$Y$8</c:f>
              <c:numCache>
                <c:formatCode>#,##0</c:formatCode>
                <c:ptCount val="5"/>
                <c:pt idx="1">
                  <c:v>33001</c:v>
                </c:pt>
                <c:pt idx="2">
                  <c:v>33364.31</c:v>
                </c:pt>
                <c:pt idx="3">
                  <c:v>35000</c:v>
                </c:pt>
                <c:pt idx="4">
                  <c:v>35840.82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D3F-9CD6-7424956761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D3F-9CD6-7424956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8.19'!$V$4:$Z$4</c:f>
              <c:numCache>
                <c:formatCode>#,##0</c:formatCode>
                <c:ptCount val="5"/>
                <c:pt idx="0">
                  <c:v>29579</c:v>
                </c:pt>
                <c:pt idx="1">
                  <c:v>30567</c:v>
                </c:pt>
                <c:pt idx="2">
                  <c:v>32203</c:v>
                </c:pt>
                <c:pt idx="3">
                  <c:v>32337</c:v>
                </c:pt>
                <c:pt idx="4">
                  <c:v>33729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1-4516-B524-21F231757FBA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8.19'!$V$7:$Z$7</c:f>
              <c:numCache>
                <c:formatCode>#,##0</c:formatCode>
                <c:ptCount val="5"/>
                <c:pt idx="0">
                  <c:v>21116</c:v>
                </c:pt>
                <c:pt idx="1">
                  <c:v>21850</c:v>
                </c:pt>
                <c:pt idx="2">
                  <c:v>23013</c:v>
                </c:pt>
                <c:pt idx="3">
                  <c:v>23079</c:v>
                </c:pt>
                <c:pt idx="4">
                  <c:v>24052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1-4516-B524-21F231757FBA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8.19'!$V$11:$Z$11</c:f>
              <c:numCache>
                <c:formatCode>#,##0</c:formatCode>
                <c:ptCount val="5"/>
                <c:pt idx="0">
                  <c:v>24744</c:v>
                </c:pt>
                <c:pt idx="1">
                  <c:v>25530</c:v>
                </c:pt>
                <c:pt idx="2">
                  <c:v>26851</c:v>
                </c:pt>
                <c:pt idx="3">
                  <c:v>27235</c:v>
                </c:pt>
                <c:pt idx="4">
                  <c:v>28356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1-4516-B524-21F231757FBA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8.19'!$V$12:$Z$12</c:f>
              <c:numCache>
                <c:formatCode>#,##0</c:formatCode>
                <c:ptCount val="5"/>
                <c:pt idx="0">
                  <c:v>4835</c:v>
                </c:pt>
                <c:pt idx="1">
                  <c:v>5037</c:v>
                </c:pt>
                <c:pt idx="2">
                  <c:v>5350</c:v>
                </c:pt>
                <c:pt idx="3">
                  <c:v>5111</c:v>
                </c:pt>
                <c:pt idx="4">
                  <c:v>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1-4516-B524-21F2317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6.8815227703984821E-2</c:v>
                </c:pt>
                <c:pt idx="1">
                  <c:v>5.1885673624288428E-3</c:v>
                </c:pt>
                <c:pt idx="2">
                  <c:v>6.1491935483870969E-2</c:v>
                </c:pt>
                <c:pt idx="3">
                  <c:v>8.8946869070208722E-3</c:v>
                </c:pt>
                <c:pt idx="4">
                  <c:v>7.8925521821631872E-2</c:v>
                </c:pt>
                <c:pt idx="5">
                  <c:v>2.2562855787476282E-2</c:v>
                </c:pt>
                <c:pt idx="6">
                  <c:v>0.10045066413662239</c:v>
                </c:pt>
                <c:pt idx="7">
                  <c:v>7.9103415559772294E-2</c:v>
                </c:pt>
                <c:pt idx="8">
                  <c:v>3.1516840607210626E-2</c:v>
                </c:pt>
                <c:pt idx="9">
                  <c:v>5.3071631878557875E-3</c:v>
                </c:pt>
                <c:pt idx="10">
                  <c:v>2.5794592030360532E-2</c:v>
                </c:pt>
                <c:pt idx="11">
                  <c:v>1.8649193548387098E-2</c:v>
                </c:pt>
                <c:pt idx="12">
                  <c:v>3.7031546489563569E-2</c:v>
                </c:pt>
                <c:pt idx="13">
                  <c:v>6.21738614800759E-2</c:v>
                </c:pt>
                <c:pt idx="14">
                  <c:v>5.4613377609108157E-2</c:v>
                </c:pt>
                <c:pt idx="15">
                  <c:v>7.7057637571157495E-2</c:v>
                </c:pt>
                <c:pt idx="16">
                  <c:v>0.13777870018975333</c:v>
                </c:pt>
                <c:pt idx="17">
                  <c:v>1.4498339658444022E-2</c:v>
                </c:pt>
                <c:pt idx="18">
                  <c:v>3.5371204933586337E-2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6-438B-AC95-7E93334C1F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6-438B-AC95-7E93334C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8.19'!$Z$44:$Z$60</c:f>
              <c:numCache>
                <c:formatCode>#,##0</c:formatCode>
                <c:ptCount val="17"/>
                <c:pt idx="0">
                  <c:v>9</c:v>
                </c:pt>
                <c:pt idx="1">
                  <c:v>491</c:v>
                </c:pt>
                <c:pt idx="2">
                  <c:v>956</c:v>
                </c:pt>
                <c:pt idx="3">
                  <c:v>1238</c:v>
                </c:pt>
                <c:pt idx="4">
                  <c:v>1639</c:v>
                </c:pt>
                <c:pt idx="5">
                  <c:v>1551</c:v>
                </c:pt>
                <c:pt idx="6">
                  <c:v>1381</c:v>
                </c:pt>
                <c:pt idx="7">
                  <c:v>1320</c:v>
                </c:pt>
                <c:pt idx="8">
                  <c:v>1482</c:v>
                </c:pt>
                <c:pt idx="9">
                  <c:v>1526</c:v>
                </c:pt>
                <c:pt idx="10">
                  <c:v>1775</c:v>
                </c:pt>
                <c:pt idx="11">
                  <c:v>1712</c:v>
                </c:pt>
                <c:pt idx="12">
                  <c:v>1044</c:v>
                </c:pt>
                <c:pt idx="13">
                  <c:v>523</c:v>
                </c:pt>
                <c:pt idx="14">
                  <c:v>230</c:v>
                </c:pt>
                <c:pt idx="15">
                  <c:v>102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7-423C-B070-CE08D8C27A6B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8.19'!$Z$63:$Z$79</c:f>
              <c:numCache>
                <c:formatCode>#,##0</c:formatCode>
                <c:ptCount val="17"/>
                <c:pt idx="0">
                  <c:v>12</c:v>
                </c:pt>
                <c:pt idx="1">
                  <c:v>475</c:v>
                </c:pt>
                <c:pt idx="2">
                  <c:v>908</c:v>
                </c:pt>
                <c:pt idx="3">
                  <c:v>1115</c:v>
                </c:pt>
                <c:pt idx="4">
                  <c:v>1595</c:v>
                </c:pt>
                <c:pt idx="5">
                  <c:v>1393</c:v>
                </c:pt>
                <c:pt idx="6">
                  <c:v>1416</c:v>
                </c:pt>
                <c:pt idx="7">
                  <c:v>1389</c:v>
                </c:pt>
                <c:pt idx="8">
                  <c:v>1694</c:v>
                </c:pt>
                <c:pt idx="9">
                  <c:v>1808</c:v>
                </c:pt>
                <c:pt idx="10">
                  <c:v>1828</c:v>
                </c:pt>
                <c:pt idx="11">
                  <c:v>1542</c:v>
                </c:pt>
                <c:pt idx="12">
                  <c:v>865</c:v>
                </c:pt>
                <c:pt idx="13">
                  <c:v>355</c:v>
                </c:pt>
                <c:pt idx="14">
                  <c:v>140</c:v>
                </c:pt>
                <c:pt idx="15">
                  <c:v>95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7-423C-B070-CE08D8C2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8.19'!$Z$83:$Z$90</c:f>
              <c:numCache>
                <c:formatCode>#,##0</c:formatCode>
                <c:ptCount val="8"/>
                <c:pt idx="0">
                  <c:v>1208</c:v>
                </c:pt>
                <c:pt idx="1">
                  <c:v>1048</c:v>
                </c:pt>
                <c:pt idx="2">
                  <c:v>1928</c:v>
                </c:pt>
                <c:pt idx="3">
                  <c:v>794</c:v>
                </c:pt>
                <c:pt idx="4">
                  <c:v>325</c:v>
                </c:pt>
                <c:pt idx="5">
                  <c:v>686</c:v>
                </c:pt>
                <c:pt idx="6">
                  <c:v>1101</c:v>
                </c:pt>
                <c:pt idx="7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3-4597-9425-A6A06DDE2B19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8.19'!$Z$93:$Z$100</c:f>
              <c:numCache>
                <c:formatCode>#,##0</c:formatCode>
                <c:ptCount val="8"/>
                <c:pt idx="0">
                  <c:v>846</c:v>
                </c:pt>
                <c:pt idx="1">
                  <c:v>2055</c:v>
                </c:pt>
                <c:pt idx="2">
                  <c:v>378</c:v>
                </c:pt>
                <c:pt idx="3">
                  <c:v>2099</c:v>
                </c:pt>
                <c:pt idx="4">
                  <c:v>1610</c:v>
                </c:pt>
                <c:pt idx="5">
                  <c:v>1179</c:v>
                </c:pt>
                <c:pt idx="6">
                  <c:v>83</c:v>
                </c:pt>
                <c:pt idx="7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3-4597-9425-A6A06DDE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8.2'!$Z$83:$Z$90</c:f>
              <c:numCache>
                <c:formatCode>#,##0</c:formatCode>
                <c:ptCount val="8"/>
                <c:pt idx="0">
                  <c:v>270</c:v>
                </c:pt>
                <c:pt idx="1">
                  <c:v>231</c:v>
                </c:pt>
                <c:pt idx="2">
                  <c:v>441</c:v>
                </c:pt>
                <c:pt idx="3">
                  <c:v>351</c:v>
                </c:pt>
                <c:pt idx="4">
                  <c:v>75</c:v>
                </c:pt>
                <c:pt idx="5">
                  <c:v>114</c:v>
                </c:pt>
                <c:pt idx="6">
                  <c:v>216</c:v>
                </c:pt>
                <c:pt idx="7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2-4B86-91B0-5A0E912040C4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8.2'!$Z$93:$Z$100</c:f>
              <c:numCache>
                <c:formatCode>#,##0</c:formatCode>
                <c:ptCount val="8"/>
                <c:pt idx="0">
                  <c:v>191</c:v>
                </c:pt>
                <c:pt idx="1">
                  <c:v>492</c:v>
                </c:pt>
                <c:pt idx="2">
                  <c:v>89</c:v>
                </c:pt>
                <c:pt idx="3">
                  <c:v>519</c:v>
                </c:pt>
                <c:pt idx="4">
                  <c:v>354</c:v>
                </c:pt>
                <c:pt idx="5">
                  <c:v>245</c:v>
                </c:pt>
                <c:pt idx="6">
                  <c:v>21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2-4B86-91B0-5A0E912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8.19'!$V$8:$Z$8</c:f>
              <c:numCache>
                <c:formatCode>#,##0</c:formatCode>
                <c:ptCount val="5"/>
                <c:pt idx="0">
                  <c:v>33001</c:v>
                </c:pt>
                <c:pt idx="1">
                  <c:v>33364.31</c:v>
                </c:pt>
                <c:pt idx="2">
                  <c:v>35000</c:v>
                </c:pt>
                <c:pt idx="3">
                  <c:v>35840.82</c:v>
                </c:pt>
                <c:pt idx="4">
                  <c:v>36816.18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8-401A-A67A-42E1A34D87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8-401A-A67A-42E1A34D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1">
                  <c:v>102942</c:v>
                </c:pt>
                <c:pt idx="2">
                  <c:v>105869</c:v>
                </c:pt>
                <c:pt idx="3">
                  <c:v>108828</c:v>
                </c:pt>
                <c:pt idx="4">
                  <c:v>111504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7-4D2F-9711-C79EE501C90D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1">
                  <c:v>75337</c:v>
                </c:pt>
                <c:pt idx="2">
                  <c:v>76614</c:v>
                </c:pt>
                <c:pt idx="3">
                  <c:v>78564</c:v>
                </c:pt>
                <c:pt idx="4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7-4D2F-9711-C79EE501C90D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1">
                  <c:v>93810</c:v>
                </c:pt>
                <c:pt idx="2">
                  <c:v>96477</c:v>
                </c:pt>
                <c:pt idx="3">
                  <c:v>99173</c:v>
                </c:pt>
                <c:pt idx="4">
                  <c:v>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7-4D2F-9711-C79EE501C90D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1">
                  <c:v>9134</c:v>
                </c:pt>
                <c:pt idx="2">
                  <c:v>9392</c:v>
                </c:pt>
                <c:pt idx="3">
                  <c:v>9655</c:v>
                </c:pt>
                <c:pt idx="4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7-4D2F-9711-C79EE501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5.0842799560278486E-3</c:v>
                </c:pt>
                <c:pt idx="1">
                  <c:v>1.3832905826310004E-3</c:v>
                </c:pt>
                <c:pt idx="2">
                  <c:v>7.999267130817149E-2</c:v>
                </c:pt>
                <c:pt idx="3">
                  <c:v>8.0065958226456582E-3</c:v>
                </c:pt>
                <c:pt idx="4">
                  <c:v>0.10386588493953829</c:v>
                </c:pt>
                <c:pt idx="5">
                  <c:v>4.9074752656650789E-2</c:v>
                </c:pt>
                <c:pt idx="6">
                  <c:v>0.10674239648222793</c:v>
                </c:pt>
                <c:pt idx="7">
                  <c:v>5.8482960791498714E-2</c:v>
                </c:pt>
                <c:pt idx="8">
                  <c:v>2.9617075851960425E-2</c:v>
                </c:pt>
                <c:pt idx="9">
                  <c:v>1.2000732869182851E-2</c:v>
                </c:pt>
                <c:pt idx="10">
                  <c:v>3.7999267130817152E-2</c:v>
                </c:pt>
                <c:pt idx="11">
                  <c:v>1.8202638329058263E-2</c:v>
                </c:pt>
                <c:pt idx="12">
                  <c:v>6.1936606815683401E-2</c:v>
                </c:pt>
                <c:pt idx="13">
                  <c:v>9.5337119824111402E-2</c:v>
                </c:pt>
                <c:pt idx="14">
                  <c:v>4.2469769146207405E-2</c:v>
                </c:pt>
                <c:pt idx="15">
                  <c:v>7.0914254305606453E-2</c:v>
                </c:pt>
                <c:pt idx="16">
                  <c:v>0.13055148406009529</c:v>
                </c:pt>
                <c:pt idx="17">
                  <c:v>2.3470135580798829E-2</c:v>
                </c:pt>
                <c:pt idx="18">
                  <c:v>3.7641993404177357E-2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9-4D3E-85AD-7102B1DF70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9-4D3E-85AD-7102B1DF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17</c:v>
                </c:pt>
                <c:pt idx="1">
                  <c:v>1105</c:v>
                </c:pt>
                <c:pt idx="2">
                  <c:v>2964</c:v>
                </c:pt>
                <c:pt idx="3">
                  <c:v>4920</c:v>
                </c:pt>
                <c:pt idx="4">
                  <c:v>6900</c:v>
                </c:pt>
                <c:pt idx="5">
                  <c:v>6703</c:v>
                </c:pt>
                <c:pt idx="6">
                  <c:v>6210</c:v>
                </c:pt>
                <c:pt idx="7">
                  <c:v>5726</c:v>
                </c:pt>
                <c:pt idx="8">
                  <c:v>5856</c:v>
                </c:pt>
                <c:pt idx="9">
                  <c:v>5012</c:v>
                </c:pt>
                <c:pt idx="10">
                  <c:v>4580</c:v>
                </c:pt>
                <c:pt idx="11">
                  <c:v>3409</c:v>
                </c:pt>
                <c:pt idx="12">
                  <c:v>1617</c:v>
                </c:pt>
                <c:pt idx="13">
                  <c:v>630</c:v>
                </c:pt>
                <c:pt idx="14">
                  <c:v>224</c:v>
                </c:pt>
                <c:pt idx="15">
                  <c:v>90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C-4520-8455-E7D88B85D0D5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29</c:v>
                </c:pt>
                <c:pt idx="1">
                  <c:v>1226</c:v>
                </c:pt>
                <c:pt idx="2">
                  <c:v>3401</c:v>
                </c:pt>
                <c:pt idx="3">
                  <c:v>5465</c:v>
                </c:pt>
                <c:pt idx="4">
                  <c:v>6682</c:v>
                </c:pt>
                <c:pt idx="5">
                  <c:v>6454</c:v>
                </c:pt>
                <c:pt idx="6">
                  <c:v>5857</c:v>
                </c:pt>
                <c:pt idx="7">
                  <c:v>5480</c:v>
                </c:pt>
                <c:pt idx="8">
                  <c:v>5792</c:v>
                </c:pt>
                <c:pt idx="9">
                  <c:v>5134</c:v>
                </c:pt>
                <c:pt idx="10">
                  <c:v>4711</c:v>
                </c:pt>
                <c:pt idx="11">
                  <c:v>3065</c:v>
                </c:pt>
                <c:pt idx="12">
                  <c:v>1355</c:v>
                </c:pt>
                <c:pt idx="13">
                  <c:v>479</c:v>
                </c:pt>
                <c:pt idx="14">
                  <c:v>181</c:v>
                </c:pt>
                <c:pt idx="15">
                  <c:v>88</c:v>
                </c:pt>
                <c:pt idx="16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C-4520-8455-E7D88B85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5100</c:v>
                </c:pt>
                <c:pt idx="1">
                  <c:v>4561</c:v>
                </c:pt>
                <c:pt idx="2">
                  <c:v>9084</c:v>
                </c:pt>
                <c:pt idx="3">
                  <c:v>2164</c:v>
                </c:pt>
                <c:pt idx="4">
                  <c:v>1922</c:v>
                </c:pt>
                <c:pt idx="5">
                  <c:v>2410</c:v>
                </c:pt>
                <c:pt idx="6">
                  <c:v>3730</c:v>
                </c:pt>
                <c:pt idx="7">
                  <c:v>4459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46BA-93E3-B7F0BA17A8FE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3751</c:v>
                </c:pt>
                <c:pt idx="1">
                  <c:v>7619</c:v>
                </c:pt>
                <c:pt idx="2">
                  <c:v>1355</c:v>
                </c:pt>
                <c:pt idx="3">
                  <c:v>6240</c:v>
                </c:pt>
                <c:pt idx="4">
                  <c:v>7280</c:v>
                </c:pt>
                <c:pt idx="5">
                  <c:v>4410</c:v>
                </c:pt>
                <c:pt idx="6">
                  <c:v>509</c:v>
                </c:pt>
                <c:pt idx="7">
                  <c:v>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46BA-93E3-B7F0BA17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8.20'!$U$8:$Y$8</c:f>
              <c:numCache>
                <c:formatCode>#,##0</c:formatCode>
                <c:ptCount val="5"/>
                <c:pt idx="1">
                  <c:v>43406.89</c:v>
                </c:pt>
                <c:pt idx="2">
                  <c:v>44231</c:v>
                </c:pt>
                <c:pt idx="3">
                  <c:v>45778.68</c:v>
                </c:pt>
                <c:pt idx="4">
                  <c:v>46384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4-4FE0-A60F-30B83CD50E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4-4FE0-A60F-30B83CD5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8.20'!$V$4:$Z$4</c:f>
              <c:numCache>
                <c:formatCode>#,##0</c:formatCode>
                <c:ptCount val="5"/>
                <c:pt idx="0">
                  <c:v>102942</c:v>
                </c:pt>
                <c:pt idx="1">
                  <c:v>105869</c:v>
                </c:pt>
                <c:pt idx="2">
                  <c:v>108828</c:v>
                </c:pt>
                <c:pt idx="3">
                  <c:v>111504</c:v>
                </c:pt>
                <c:pt idx="4">
                  <c:v>109160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A-409C-9AF2-620B751FD9E5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8.20'!$V$7:$Z$7</c:f>
              <c:numCache>
                <c:formatCode>#,##0</c:formatCode>
                <c:ptCount val="5"/>
                <c:pt idx="0">
                  <c:v>75337</c:v>
                </c:pt>
                <c:pt idx="1">
                  <c:v>76614</c:v>
                </c:pt>
                <c:pt idx="2">
                  <c:v>78564</c:v>
                </c:pt>
                <c:pt idx="3">
                  <c:v>79467</c:v>
                </c:pt>
                <c:pt idx="4">
                  <c:v>79503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A-409C-9AF2-620B751FD9E5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8.20'!$V$11:$Z$11</c:f>
              <c:numCache>
                <c:formatCode>#,##0</c:formatCode>
                <c:ptCount val="5"/>
                <c:pt idx="0">
                  <c:v>93810</c:v>
                </c:pt>
                <c:pt idx="1">
                  <c:v>96477</c:v>
                </c:pt>
                <c:pt idx="2">
                  <c:v>99173</c:v>
                </c:pt>
                <c:pt idx="3">
                  <c:v>101606</c:v>
                </c:pt>
                <c:pt idx="4">
                  <c:v>99299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A-409C-9AF2-620B751FD9E5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8.20'!$V$12:$Z$12</c:f>
              <c:numCache>
                <c:formatCode>#,##0</c:formatCode>
                <c:ptCount val="5"/>
                <c:pt idx="0">
                  <c:v>9134</c:v>
                </c:pt>
                <c:pt idx="1">
                  <c:v>9392</c:v>
                </c:pt>
                <c:pt idx="2">
                  <c:v>9655</c:v>
                </c:pt>
                <c:pt idx="3">
                  <c:v>9899</c:v>
                </c:pt>
                <c:pt idx="4">
                  <c:v>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A-409C-9AF2-620B751FD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5.0842799560278486E-3</c:v>
                </c:pt>
                <c:pt idx="1">
                  <c:v>1.3832905826310004E-3</c:v>
                </c:pt>
                <c:pt idx="2">
                  <c:v>7.999267130817149E-2</c:v>
                </c:pt>
                <c:pt idx="3">
                  <c:v>8.0065958226456582E-3</c:v>
                </c:pt>
                <c:pt idx="4">
                  <c:v>0.10386588493953829</c:v>
                </c:pt>
                <c:pt idx="5">
                  <c:v>4.9074752656650789E-2</c:v>
                </c:pt>
                <c:pt idx="6">
                  <c:v>0.10674239648222793</c:v>
                </c:pt>
                <c:pt idx="7">
                  <c:v>5.8482960791498714E-2</c:v>
                </c:pt>
                <c:pt idx="8">
                  <c:v>2.9617075851960425E-2</c:v>
                </c:pt>
                <c:pt idx="9">
                  <c:v>1.2000732869182851E-2</c:v>
                </c:pt>
                <c:pt idx="10">
                  <c:v>3.7999267130817152E-2</c:v>
                </c:pt>
                <c:pt idx="11">
                  <c:v>1.8202638329058263E-2</c:v>
                </c:pt>
                <c:pt idx="12">
                  <c:v>6.1936606815683401E-2</c:v>
                </c:pt>
                <c:pt idx="13">
                  <c:v>9.5337119824111402E-2</c:v>
                </c:pt>
                <c:pt idx="14">
                  <c:v>4.2469769146207405E-2</c:v>
                </c:pt>
                <c:pt idx="15">
                  <c:v>7.0914254305606453E-2</c:v>
                </c:pt>
                <c:pt idx="16">
                  <c:v>0.13055148406009529</c:v>
                </c:pt>
                <c:pt idx="17">
                  <c:v>2.3470135580798829E-2</c:v>
                </c:pt>
                <c:pt idx="18">
                  <c:v>3.7641993404177357E-2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D-4600-8AE0-3880CCBC78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D-4600-8AE0-3880CCBC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8.20'!$Z$44:$Z$60</c:f>
              <c:numCache>
                <c:formatCode>#,##0</c:formatCode>
                <c:ptCount val="17"/>
                <c:pt idx="0">
                  <c:v>15</c:v>
                </c:pt>
                <c:pt idx="1">
                  <c:v>1078</c:v>
                </c:pt>
                <c:pt idx="2">
                  <c:v>2641</c:v>
                </c:pt>
                <c:pt idx="3">
                  <c:v>4803</c:v>
                </c:pt>
                <c:pt idx="4">
                  <c:v>6565</c:v>
                </c:pt>
                <c:pt idx="5">
                  <c:v>6796</c:v>
                </c:pt>
                <c:pt idx="6">
                  <c:v>6213</c:v>
                </c:pt>
                <c:pt idx="7">
                  <c:v>5624</c:v>
                </c:pt>
                <c:pt idx="8">
                  <c:v>5623</c:v>
                </c:pt>
                <c:pt idx="9">
                  <c:v>4897</c:v>
                </c:pt>
                <c:pt idx="10">
                  <c:v>4555</c:v>
                </c:pt>
                <c:pt idx="11">
                  <c:v>3465</c:v>
                </c:pt>
                <c:pt idx="12">
                  <c:v>1588</c:v>
                </c:pt>
                <c:pt idx="13">
                  <c:v>631</c:v>
                </c:pt>
                <c:pt idx="14">
                  <c:v>228</c:v>
                </c:pt>
                <c:pt idx="15">
                  <c:v>101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953-A1EE-885155A8B572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8.20'!$Z$63:$Z$79</c:f>
              <c:numCache>
                <c:formatCode>#,##0</c:formatCode>
                <c:ptCount val="17"/>
                <c:pt idx="0">
                  <c:v>19</c:v>
                </c:pt>
                <c:pt idx="1">
                  <c:v>1167</c:v>
                </c:pt>
                <c:pt idx="2">
                  <c:v>3026</c:v>
                </c:pt>
                <c:pt idx="3">
                  <c:v>5001</c:v>
                </c:pt>
                <c:pt idx="4">
                  <c:v>6510</c:v>
                </c:pt>
                <c:pt idx="5">
                  <c:v>6437</c:v>
                </c:pt>
                <c:pt idx="6">
                  <c:v>5945</c:v>
                </c:pt>
                <c:pt idx="7">
                  <c:v>5534</c:v>
                </c:pt>
                <c:pt idx="8">
                  <c:v>5637</c:v>
                </c:pt>
                <c:pt idx="9">
                  <c:v>5119</c:v>
                </c:pt>
                <c:pt idx="10">
                  <c:v>4501</c:v>
                </c:pt>
                <c:pt idx="11">
                  <c:v>3129</c:v>
                </c:pt>
                <c:pt idx="12">
                  <c:v>1419</c:v>
                </c:pt>
                <c:pt idx="13">
                  <c:v>480</c:v>
                </c:pt>
                <c:pt idx="14">
                  <c:v>174</c:v>
                </c:pt>
                <c:pt idx="15">
                  <c:v>86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953-A1EE-885155A8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8.20'!$Z$83:$Z$90</c:f>
              <c:numCache>
                <c:formatCode>#,##0</c:formatCode>
                <c:ptCount val="8"/>
                <c:pt idx="0">
                  <c:v>5161</c:v>
                </c:pt>
                <c:pt idx="1">
                  <c:v>4629</c:v>
                </c:pt>
                <c:pt idx="2">
                  <c:v>9040</c:v>
                </c:pt>
                <c:pt idx="3">
                  <c:v>2182</c:v>
                </c:pt>
                <c:pt idx="4">
                  <c:v>1817</c:v>
                </c:pt>
                <c:pt idx="5">
                  <c:v>2349</c:v>
                </c:pt>
                <c:pt idx="6">
                  <c:v>3539</c:v>
                </c:pt>
                <c:pt idx="7">
                  <c:v>4418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F30-94D4-64A20C2AFFB4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8.20'!$Z$93:$Z$100</c:f>
              <c:numCache>
                <c:formatCode>#,##0</c:formatCode>
                <c:ptCount val="8"/>
                <c:pt idx="0">
                  <c:v>3805</c:v>
                </c:pt>
                <c:pt idx="1">
                  <c:v>7774</c:v>
                </c:pt>
                <c:pt idx="2">
                  <c:v>1416</c:v>
                </c:pt>
                <c:pt idx="3">
                  <c:v>6308</c:v>
                </c:pt>
                <c:pt idx="4">
                  <c:v>7162</c:v>
                </c:pt>
                <c:pt idx="5">
                  <c:v>4431</c:v>
                </c:pt>
                <c:pt idx="6">
                  <c:v>484</c:v>
                </c:pt>
                <c:pt idx="7">
                  <c:v>2269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F30-94D4-64A20C2A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7.248310209889719E-2</c:v>
                </c:pt>
                <c:pt idx="1">
                  <c:v>3.5574528637495554E-3</c:v>
                </c:pt>
                <c:pt idx="2">
                  <c:v>6.2522234080398434E-2</c:v>
                </c:pt>
                <c:pt idx="3">
                  <c:v>8.8936321593738876E-3</c:v>
                </c:pt>
                <c:pt idx="4">
                  <c:v>7.3995019565990749E-2</c:v>
                </c:pt>
                <c:pt idx="5">
                  <c:v>1.3874066168623266E-2</c:v>
                </c:pt>
                <c:pt idx="6">
                  <c:v>7.8263963002490222E-2</c:v>
                </c:pt>
                <c:pt idx="7">
                  <c:v>0.12726787620064034</c:v>
                </c:pt>
                <c:pt idx="8">
                  <c:v>4.5980078263963005E-2</c:v>
                </c:pt>
                <c:pt idx="9">
                  <c:v>4.3578797580932057E-3</c:v>
                </c:pt>
                <c:pt idx="10">
                  <c:v>2.8014941302027748E-2</c:v>
                </c:pt>
                <c:pt idx="11">
                  <c:v>2.4190679473496977E-2</c:v>
                </c:pt>
                <c:pt idx="12">
                  <c:v>4.9715403770900037E-2</c:v>
                </c:pt>
                <c:pt idx="13">
                  <c:v>5.0337958022056206E-2</c:v>
                </c:pt>
                <c:pt idx="14">
                  <c:v>4.5624332977588049E-2</c:v>
                </c:pt>
                <c:pt idx="15">
                  <c:v>7.1504802561366057E-2</c:v>
                </c:pt>
                <c:pt idx="16">
                  <c:v>9.8719316969050161E-2</c:v>
                </c:pt>
                <c:pt idx="17">
                  <c:v>3.6463891853432941E-2</c:v>
                </c:pt>
                <c:pt idx="18">
                  <c:v>2.454642475987193E-2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B-4226-80B7-CB7C49BCBC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B-4226-80B7-CB7C49BC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8.2'!$V$8:$Z$8</c:f>
              <c:numCache>
                <c:formatCode>#,##0</c:formatCode>
                <c:ptCount val="5"/>
                <c:pt idx="0">
                  <c:v>35606</c:v>
                </c:pt>
                <c:pt idx="1">
                  <c:v>35979.5</c:v>
                </c:pt>
                <c:pt idx="2">
                  <c:v>37150.71</c:v>
                </c:pt>
                <c:pt idx="3">
                  <c:v>39837.08</c:v>
                </c:pt>
                <c:pt idx="4">
                  <c:v>36482.050000000003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3-4C38-8D2D-053A08AD88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3-4C38-8D2D-053A08AD8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8.20'!$V$8:$Z$8</c:f>
              <c:numCache>
                <c:formatCode>#,##0</c:formatCode>
                <c:ptCount val="5"/>
                <c:pt idx="0">
                  <c:v>43406.89</c:v>
                </c:pt>
                <c:pt idx="1">
                  <c:v>44231</c:v>
                </c:pt>
                <c:pt idx="2">
                  <c:v>45778.68</c:v>
                </c:pt>
                <c:pt idx="3">
                  <c:v>46384</c:v>
                </c:pt>
                <c:pt idx="4">
                  <c:v>47499.86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F-433F-90E3-61B23B2427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F-433F-90E3-61B23B24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1">
                  <c:v>6971</c:v>
                </c:pt>
                <c:pt idx="2">
                  <c:v>7538</c:v>
                </c:pt>
                <c:pt idx="3">
                  <c:v>8064</c:v>
                </c:pt>
                <c:pt idx="4">
                  <c:v>7673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1-4762-A676-252DAEA31103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1">
                  <c:v>4980</c:v>
                </c:pt>
                <c:pt idx="2">
                  <c:v>5247</c:v>
                </c:pt>
                <c:pt idx="3">
                  <c:v>5628</c:v>
                </c:pt>
                <c:pt idx="4">
                  <c:v>5310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1-4762-A676-252DAEA31103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1">
                  <c:v>5557</c:v>
                </c:pt>
                <c:pt idx="2">
                  <c:v>5995</c:v>
                </c:pt>
                <c:pt idx="3">
                  <c:v>6391</c:v>
                </c:pt>
                <c:pt idx="4">
                  <c:v>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1-4762-A676-252DAEA31103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1">
                  <c:v>1413</c:v>
                </c:pt>
                <c:pt idx="2">
                  <c:v>1543</c:v>
                </c:pt>
                <c:pt idx="3">
                  <c:v>1677</c:v>
                </c:pt>
                <c:pt idx="4">
                  <c:v>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1-4762-A676-252DAEA3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0.12832489944206565</c:v>
                </c:pt>
                <c:pt idx="1">
                  <c:v>4.4115738938627219E-3</c:v>
                </c:pt>
                <c:pt idx="2">
                  <c:v>6.915790839496562E-2</c:v>
                </c:pt>
                <c:pt idx="3">
                  <c:v>1.4532243415077202E-2</c:v>
                </c:pt>
                <c:pt idx="4">
                  <c:v>6.1632282340729205E-2</c:v>
                </c:pt>
                <c:pt idx="5">
                  <c:v>3.5552095497599585E-2</c:v>
                </c:pt>
                <c:pt idx="6">
                  <c:v>8.7452964837161029E-2</c:v>
                </c:pt>
                <c:pt idx="7">
                  <c:v>6.5135591021149603E-2</c:v>
                </c:pt>
                <c:pt idx="8">
                  <c:v>3.3216556377319323E-2</c:v>
                </c:pt>
                <c:pt idx="9">
                  <c:v>3.5033086804203972E-3</c:v>
                </c:pt>
                <c:pt idx="10">
                  <c:v>2.3614895549500452E-2</c:v>
                </c:pt>
                <c:pt idx="11">
                  <c:v>1.3753730374983781E-2</c:v>
                </c:pt>
                <c:pt idx="12">
                  <c:v>3.2308291163876998E-2</c:v>
                </c:pt>
                <c:pt idx="13">
                  <c:v>4.3596730245231606E-2</c:v>
                </c:pt>
                <c:pt idx="14">
                  <c:v>5.2809134553003761E-2</c:v>
                </c:pt>
                <c:pt idx="15">
                  <c:v>6.2151291034124818E-2</c:v>
                </c:pt>
                <c:pt idx="16">
                  <c:v>0.10315297781237835</c:v>
                </c:pt>
                <c:pt idx="17">
                  <c:v>1.2715712988192553E-2</c:v>
                </c:pt>
                <c:pt idx="18">
                  <c:v>2.9064486830154404E-2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4E55-A4B6-BE22F203BD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4E55-A4B6-BE22F203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5</c:v>
                </c:pt>
                <c:pt idx="1">
                  <c:v>109</c:v>
                </c:pt>
                <c:pt idx="2">
                  <c:v>281</c:v>
                </c:pt>
                <c:pt idx="3">
                  <c:v>332</c:v>
                </c:pt>
                <c:pt idx="4">
                  <c:v>396</c:v>
                </c:pt>
                <c:pt idx="5">
                  <c:v>277</c:v>
                </c:pt>
                <c:pt idx="6">
                  <c:v>341</c:v>
                </c:pt>
                <c:pt idx="7">
                  <c:v>292</c:v>
                </c:pt>
                <c:pt idx="8">
                  <c:v>343</c:v>
                </c:pt>
                <c:pt idx="9">
                  <c:v>386</c:v>
                </c:pt>
                <c:pt idx="10">
                  <c:v>393</c:v>
                </c:pt>
                <c:pt idx="11">
                  <c:v>347</c:v>
                </c:pt>
                <c:pt idx="12">
                  <c:v>276</c:v>
                </c:pt>
                <c:pt idx="13">
                  <c:v>105</c:v>
                </c:pt>
                <c:pt idx="14">
                  <c:v>57</c:v>
                </c:pt>
                <c:pt idx="15">
                  <c:v>33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B93-96D4-C3FF5ED1286D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0</c:v>
                </c:pt>
                <c:pt idx="1">
                  <c:v>119</c:v>
                </c:pt>
                <c:pt idx="2">
                  <c:v>279</c:v>
                </c:pt>
                <c:pt idx="3">
                  <c:v>279</c:v>
                </c:pt>
                <c:pt idx="4">
                  <c:v>311</c:v>
                </c:pt>
                <c:pt idx="5">
                  <c:v>261</c:v>
                </c:pt>
                <c:pt idx="6">
                  <c:v>282</c:v>
                </c:pt>
                <c:pt idx="7">
                  <c:v>276</c:v>
                </c:pt>
                <c:pt idx="8">
                  <c:v>381</c:v>
                </c:pt>
                <c:pt idx="9">
                  <c:v>391</c:v>
                </c:pt>
                <c:pt idx="10">
                  <c:v>426</c:v>
                </c:pt>
                <c:pt idx="11">
                  <c:v>331</c:v>
                </c:pt>
                <c:pt idx="12">
                  <c:v>180</c:v>
                </c:pt>
                <c:pt idx="13">
                  <c:v>100</c:v>
                </c:pt>
                <c:pt idx="14">
                  <c:v>48</c:v>
                </c:pt>
                <c:pt idx="15">
                  <c:v>20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B93-96D4-C3FF5ED1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313</c:v>
                </c:pt>
                <c:pt idx="1">
                  <c:v>177</c:v>
                </c:pt>
                <c:pt idx="2">
                  <c:v>438</c:v>
                </c:pt>
                <c:pt idx="3">
                  <c:v>88</c:v>
                </c:pt>
                <c:pt idx="4">
                  <c:v>59</c:v>
                </c:pt>
                <c:pt idx="5">
                  <c:v>121</c:v>
                </c:pt>
                <c:pt idx="6">
                  <c:v>358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A-43A0-B72E-C5A19F1FCD6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149</c:v>
                </c:pt>
                <c:pt idx="1">
                  <c:v>392</c:v>
                </c:pt>
                <c:pt idx="2">
                  <c:v>67</c:v>
                </c:pt>
                <c:pt idx="3">
                  <c:v>363</c:v>
                </c:pt>
                <c:pt idx="4">
                  <c:v>370</c:v>
                </c:pt>
                <c:pt idx="5">
                  <c:v>274</c:v>
                </c:pt>
                <c:pt idx="6">
                  <c:v>32</c:v>
                </c:pt>
                <c:pt idx="7">
                  <c:v>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A-43A0-B72E-C5A19F1FC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8.21'!$U$8:$Y$8</c:f>
              <c:numCache>
                <c:formatCode>#,##0</c:formatCode>
                <c:ptCount val="5"/>
                <c:pt idx="1">
                  <c:v>30670</c:v>
                </c:pt>
                <c:pt idx="2">
                  <c:v>32410.77</c:v>
                </c:pt>
                <c:pt idx="3">
                  <c:v>34320</c:v>
                </c:pt>
                <c:pt idx="4">
                  <c:v>34681.120000000003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B-4CAF-BB88-43A370B8F5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CAF-BB88-43A370B8F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8.21'!$V$4:$Z$4</c:f>
              <c:numCache>
                <c:formatCode>#,##0</c:formatCode>
                <c:ptCount val="5"/>
                <c:pt idx="0">
                  <c:v>6971</c:v>
                </c:pt>
                <c:pt idx="1">
                  <c:v>7538</c:v>
                </c:pt>
                <c:pt idx="2">
                  <c:v>8064</c:v>
                </c:pt>
                <c:pt idx="3">
                  <c:v>7673</c:v>
                </c:pt>
                <c:pt idx="4">
                  <c:v>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0-46E5-A674-B3DD02CB42AE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8.21'!$V$7:$Z$7</c:f>
              <c:numCache>
                <c:formatCode>#,##0</c:formatCode>
                <c:ptCount val="5"/>
                <c:pt idx="0">
                  <c:v>4980</c:v>
                </c:pt>
                <c:pt idx="1">
                  <c:v>5247</c:v>
                </c:pt>
                <c:pt idx="2">
                  <c:v>5628</c:v>
                </c:pt>
                <c:pt idx="3">
                  <c:v>5310</c:v>
                </c:pt>
                <c:pt idx="4">
                  <c:v>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0-46E5-A674-B3DD02CB42AE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8.21'!$V$11:$Z$11</c:f>
              <c:numCache>
                <c:formatCode>#,##0</c:formatCode>
                <c:ptCount val="5"/>
                <c:pt idx="0">
                  <c:v>5557</c:v>
                </c:pt>
                <c:pt idx="1">
                  <c:v>5995</c:v>
                </c:pt>
                <c:pt idx="2">
                  <c:v>6391</c:v>
                </c:pt>
                <c:pt idx="3">
                  <c:v>6230</c:v>
                </c:pt>
                <c:pt idx="4">
                  <c:v>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0-46E5-A674-B3DD02CB42AE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8.21'!$V$12:$Z$12</c:f>
              <c:numCache>
                <c:formatCode>#,##0</c:formatCode>
                <c:ptCount val="5"/>
                <c:pt idx="0">
                  <c:v>1413</c:v>
                </c:pt>
                <c:pt idx="1">
                  <c:v>1543</c:v>
                </c:pt>
                <c:pt idx="2">
                  <c:v>1677</c:v>
                </c:pt>
                <c:pt idx="3">
                  <c:v>1441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0-46E5-A674-B3DD02CB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0.12832489944206565</c:v>
                </c:pt>
                <c:pt idx="1">
                  <c:v>4.4115738938627219E-3</c:v>
                </c:pt>
                <c:pt idx="2">
                  <c:v>6.915790839496562E-2</c:v>
                </c:pt>
                <c:pt idx="3">
                  <c:v>1.4532243415077202E-2</c:v>
                </c:pt>
                <c:pt idx="4">
                  <c:v>6.1632282340729205E-2</c:v>
                </c:pt>
                <c:pt idx="5">
                  <c:v>3.5552095497599585E-2</c:v>
                </c:pt>
                <c:pt idx="6">
                  <c:v>8.7452964837161029E-2</c:v>
                </c:pt>
                <c:pt idx="7">
                  <c:v>6.5135591021149603E-2</c:v>
                </c:pt>
                <c:pt idx="8">
                  <c:v>3.3216556377319323E-2</c:v>
                </c:pt>
                <c:pt idx="9">
                  <c:v>3.5033086804203972E-3</c:v>
                </c:pt>
                <c:pt idx="10">
                  <c:v>2.3614895549500452E-2</c:v>
                </c:pt>
                <c:pt idx="11">
                  <c:v>1.3753730374983781E-2</c:v>
                </c:pt>
                <c:pt idx="12">
                  <c:v>3.2308291163876998E-2</c:v>
                </c:pt>
                <c:pt idx="13">
                  <c:v>4.3596730245231606E-2</c:v>
                </c:pt>
                <c:pt idx="14">
                  <c:v>5.2809134553003761E-2</c:v>
                </c:pt>
                <c:pt idx="15">
                  <c:v>6.2151291034124818E-2</c:v>
                </c:pt>
                <c:pt idx="16">
                  <c:v>0.10315297781237835</c:v>
                </c:pt>
                <c:pt idx="17">
                  <c:v>1.2715712988192553E-2</c:v>
                </c:pt>
                <c:pt idx="18">
                  <c:v>2.9064486830154404E-2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9-44CB-ADC5-FA1357400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9-44CB-ADC5-FA135740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8.21'!$Z$44:$Z$60</c:f>
              <c:numCache>
                <c:formatCode>#,##0</c:formatCode>
                <c:ptCount val="17"/>
                <c:pt idx="0">
                  <c:v>7</c:v>
                </c:pt>
                <c:pt idx="1">
                  <c:v>102</c:v>
                </c:pt>
                <c:pt idx="2">
                  <c:v>266</c:v>
                </c:pt>
                <c:pt idx="3">
                  <c:v>326</c:v>
                </c:pt>
                <c:pt idx="4">
                  <c:v>400</c:v>
                </c:pt>
                <c:pt idx="5">
                  <c:v>291</c:v>
                </c:pt>
                <c:pt idx="6">
                  <c:v>328</c:v>
                </c:pt>
                <c:pt idx="7">
                  <c:v>280</c:v>
                </c:pt>
                <c:pt idx="8">
                  <c:v>342</c:v>
                </c:pt>
                <c:pt idx="9">
                  <c:v>381</c:v>
                </c:pt>
                <c:pt idx="10">
                  <c:v>413</c:v>
                </c:pt>
                <c:pt idx="11">
                  <c:v>343</c:v>
                </c:pt>
                <c:pt idx="12">
                  <c:v>291</c:v>
                </c:pt>
                <c:pt idx="13">
                  <c:v>125</c:v>
                </c:pt>
                <c:pt idx="14">
                  <c:v>61</c:v>
                </c:pt>
                <c:pt idx="15">
                  <c:v>37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9-40A2-9623-C1D657A764EB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8.21'!$Z$63:$Z$79</c:f>
              <c:numCache>
                <c:formatCode>#,##0</c:formatCode>
                <c:ptCount val="17"/>
                <c:pt idx="0">
                  <c:v>0</c:v>
                </c:pt>
                <c:pt idx="1">
                  <c:v>116</c:v>
                </c:pt>
                <c:pt idx="2">
                  <c:v>252</c:v>
                </c:pt>
                <c:pt idx="3">
                  <c:v>313</c:v>
                </c:pt>
                <c:pt idx="4">
                  <c:v>294</c:v>
                </c:pt>
                <c:pt idx="5">
                  <c:v>242</c:v>
                </c:pt>
                <c:pt idx="6">
                  <c:v>317</c:v>
                </c:pt>
                <c:pt idx="7">
                  <c:v>253</c:v>
                </c:pt>
                <c:pt idx="8">
                  <c:v>330</c:v>
                </c:pt>
                <c:pt idx="9">
                  <c:v>418</c:v>
                </c:pt>
                <c:pt idx="10">
                  <c:v>435</c:v>
                </c:pt>
                <c:pt idx="11">
                  <c:v>353</c:v>
                </c:pt>
                <c:pt idx="12">
                  <c:v>181</c:v>
                </c:pt>
                <c:pt idx="13">
                  <c:v>108</c:v>
                </c:pt>
                <c:pt idx="14">
                  <c:v>48</c:v>
                </c:pt>
                <c:pt idx="15">
                  <c:v>27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9-40A2-9623-C1D657A7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8.21'!$Z$83:$Z$90</c:f>
              <c:numCache>
                <c:formatCode>#,##0</c:formatCode>
                <c:ptCount val="8"/>
                <c:pt idx="0">
                  <c:v>296</c:v>
                </c:pt>
                <c:pt idx="1">
                  <c:v>182</c:v>
                </c:pt>
                <c:pt idx="2">
                  <c:v>466</c:v>
                </c:pt>
                <c:pt idx="3">
                  <c:v>95</c:v>
                </c:pt>
                <c:pt idx="4">
                  <c:v>55</c:v>
                </c:pt>
                <c:pt idx="5">
                  <c:v>118</c:v>
                </c:pt>
                <c:pt idx="6">
                  <c:v>347</c:v>
                </c:pt>
                <c:pt idx="7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6-4EB6-90F3-AE952AB7C08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8.21'!$Z$93:$Z$100</c:f>
              <c:numCache>
                <c:formatCode>#,##0</c:formatCode>
                <c:ptCount val="8"/>
                <c:pt idx="0">
                  <c:v>166</c:v>
                </c:pt>
                <c:pt idx="1">
                  <c:v>403</c:v>
                </c:pt>
                <c:pt idx="2">
                  <c:v>73</c:v>
                </c:pt>
                <c:pt idx="3">
                  <c:v>366</c:v>
                </c:pt>
                <c:pt idx="4">
                  <c:v>368</c:v>
                </c:pt>
                <c:pt idx="5">
                  <c:v>279</c:v>
                </c:pt>
                <c:pt idx="6">
                  <c:v>37</c:v>
                </c:pt>
                <c:pt idx="7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6-4EB6-90F3-AE952AB7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1">
                  <c:v>71700</c:v>
                </c:pt>
                <c:pt idx="2">
                  <c:v>75250</c:v>
                </c:pt>
                <c:pt idx="3">
                  <c:v>77387</c:v>
                </c:pt>
                <c:pt idx="4">
                  <c:v>81572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F-4BBF-9480-93E20D8976F7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1">
                  <c:v>52140</c:v>
                </c:pt>
                <c:pt idx="2">
                  <c:v>53638</c:v>
                </c:pt>
                <c:pt idx="3">
                  <c:v>55529</c:v>
                </c:pt>
                <c:pt idx="4">
                  <c:v>57450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F-4BBF-9480-93E20D8976F7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1">
                  <c:v>64861</c:v>
                </c:pt>
                <c:pt idx="2">
                  <c:v>68178</c:v>
                </c:pt>
                <c:pt idx="3">
                  <c:v>70024</c:v>
                </c:pt>
                <c:pt idx="4">
                  <c:v>74151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F-4BBF-9480-93E20D8976F7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1">
                  <c:v>6837</c:v>
                </c:pt>
                <c:pt idx="2">
                  <c:v>7072</c:v>
                </c:pt>
                <c:pt idx="3">
                  <c:v>7361</c:v>
                </c:pt>
                <c:pt idx="4">
                  <c:v>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F-4BBF-9480-93E20D89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8.21'!$V$8:$Z$8</c:f>
              <c:numCache>
                <c:formatCode>#,##0</c:formatCode>
                <c:ptCount val="5"/>
                <c:pt idx="0">
                  <c:v>30670</c:v>
                </c:pt>
                <c:pt idx="1">
                  <c:v>32410.77</c:v>
                </c:pt>
                <c:pt idx="2">
                  <c:v>34320</c:v>
                </c:pt>
                <c:pt idx="3">
                  <c:v>34681.120000000003</c:v>
                </c:pt>
                <c:pt idx="4">
                  <c:v>35896.65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8-452D-B72E-C8280EFA68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8-452D-B72E-C8280EF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1">
                  <c:v>115704</c:v>
                </c:pt>
                <c:pt idx="2">
                  <c:v>120396</c:v>
                </c:pt>
                <c:pt idx="3">
                  <c:v>124734</c:v>
                </c:pt>
                <c:pt idx="4">
                  <c:v>129738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C9F-AAA8-55E3207F643F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1">
                  <c:v>82662</c:v>
                </c:pt>
                <c:pt idx="2">
                  <c:v>84828</c:v>
                </c:pt>
                <c:pt idx="3">
                  <c:v>87628</c:v>
                </c:pt>
                <c:pt idx="4">
                  <c:v>89920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C9F-AAA8-55E3207F643F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1">
                  <c:v>103265</c:v>
                </c:pt>
                <c:pt idx="2">
                  <c:v>107475</c:v>
                </c:pt>
                <c:pt idx="3">
                  <c:v>111305</c:v>
                </c:pt>
                <c:pt idx="4">
                  <c:v>115744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C9F-AAA8-55E3207F643F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1">
                  <c:v>12439</c:v>
                </c:pt>
                <c:pt idx="2">
                  <c:v>12921</c:v>
                </c:pt>
                <c:pt idx="3">
                  <c:v>13429</c:v>
                </c:pt>
                <c:pt idx="4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C9F-AAA8-55E3207F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4.9498410922286717E-3</c:v>
                </c:pt>
                <c:pt idx="1">
                  <c:v>1.4608636190564996E-3</c:v>
                </c:pt>
                <c:pt idx="2">
                  <c:v>3.5938799139022932E-2</c:v>
                </c:pt>
                <c:pt idx="3">
                  <c:v>5.4083036109751261E-3</c:v>
                </c:pt>
                <c:pt idx="4">
                  <c:v>4.3903614083346934E-2</c:v>
                </c:pt>
                <c:pt idx="5">
                  <c:v>4.0383554405513986E-2</c:v>
                </c:pt>
                <c:pt idx="6">
                  <c:v>8.8475495566900555E-2</c:v>
                </c:pt>
                <c:pt idx="7">
                  <c:v>7.3486102369241052E-2</c:v>
                </c:pt>
                <c:pt idx="8">
                  <c:v>2.366132829801618E-2</c:v>
                </c:pt>
                <c:pt idx="9">
                  <c:v>2.5580654435819132E-2</c:v>
                </c:pt>
                <c:pt idx="10">
                  <c:v>5.4588121935488884E-2</c:v>
                </c:pt>
                <c:pt idx="11">
                  <c:v>2.0825077122720314E-2</c:v>
                </c:pt>
                <c:pt idx="12">
                  <c:v>0.13313285311327133</c:v>
                </c:pt>
                <c:pt idx="13">
                  <c:v>9.7613663737168871E-2</c:v>
                </c:pt>
                <c:pt idx="14">
                  <c:v>3.896931409344865E-2</c:v>
                </c:pt>
                <c:pt idx="15">
                  <c:v>0.10178644971287813</c:v>
                </c:pt>
                <c:pt idx="16">
                  <c:v>0.1165582674779122</c:v>
                </c:pt>
                <c:pt idx="17">
                  <c:v>2.7997295848194513E-2</c:v>
                </c:pt>
                <c:pt idx="18">
                  <c:v>3.3607633789464686E-2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C1D-9618-3786BCB1F4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C-4C1D-9618-3786BCB1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34</c:v>
                </c:pt>
                <c:pt idx="1">
                  <c:v>692</c:v>
                </c:pt>
                <c:pt idx="2">
                  <c:v>2786</c:v>
                </c:pt>
                <c:pt idx="3">
                  <c:v>6827</c:v>
                </c:pt>
                <c:pt idx="4">
                  <c:v>10174</c:v>
                </c:pt>
                <c:pt idx="5">
                  <c:v>8393</c:v>
                </c:pt>
                <c:pt idx="6">
                  <c:v>7480</c:v>
                </c:pt>
                <c:pt idx="7">
                  <c:v>6276</c:v>
                </c:pt>
                <c:pt idx="8">
                  <c:v>5824</c:v>
                </c:pt>
                <c:pt idx="9">
                  <c:v>4878</c:v>
                </c:pt>
                <c:pt idx="10">
                  <c:v>4369</c:v>
                </c:pt>
                <c:pt idx="11">
                  <c:v>3231</c:v>
                </c:pt>
                <c:pt idx="12">
                  <c:v>1933</c:v>
                </c:pt>
                <c:pt idx="13">
                  <c:v>1039</c:v>
                </c:pt>
                <c:pt idx="14">
                  <c:v>340</c:v>
                </c:pt>
                <c:pt idx="15">
                  <c:v>165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5-47E6-9378-C1596C9F5D3C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34</c:v>
                </c:pt>
                <c:pt idx="1">
                  <c:v>954</c:v>
                </c:pt>
                <c:pt idx="2">
                  <c:v>3158</c:v>
                </c:pt>
                <c:pt idx="3">
                  <c:v>6816</c:v>
                </c:pt>
                <c:pt idx="4">
                  <c:v>9859</c:v>
                </c:pt>
                <c:pt idx="5">
                  <c:v>8205</c:v>
                </c:pt>
                <c:pt idx="6">
                  <c:v>6991</c:v>
                </c:pt>
                <c:pt idx="7">
                  <c:v>6214</c:v>
                </c:pt>
                <c:pt idx="8">
                  <c:v>6417</c:v>
                </c:pt>
                <c:pt idx="9">
                  <c:v>5491</c:v>
                </c:pt>
                <c:pt idx="10">
                  <c:v>4613</c:v>
                </c:pt>
                <c:pt idx="11">
                  <c:v>3242</c:v>
                </c:pt>
                <c:pt idx="12">
                  <c:v>1755</c:v>
                </c:pt>
                <c:pt idx="13">
                  <c:v>844</c:v>
                </c:pt>
                <c:pt idx="14">
                  <c:v>270</c:v>
                </c:pt>
                <c:pt idx="15">
                  <c:v>150</c:v>
                </c:pt>
                <c:pt idx="16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5-47E6-9378-C1596C9F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7668</c:v>
                </c:pt>
                <c:pt idx="1">
                  <c:v>12154</c:v>
                </c:pt>
                <c:pt idx="2">
                  <c:v>4391</c:v>
                </c:pt>
                <c:pt idx="3">
                  <c:v>2342</c:v>
                </c:pt>
                <c:pt idx="4">
                  <c:v>3134</c:v>
                </c:pt>
                <c:pt idx="5">
                  <c:v>2983</c:v>
                </c:pt>
                <c:pt idx="6">
                  <c:v>1299</c:v>
                </c:pt>
                <c:pt idx="7">
                  <c:v>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4-4EC5-AF76-EB4C26E4DF71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5149</c:v>
                </c:pt>
                <c:pt idx="1">
                  <c:v>13674</c:v>
                </c:pt>
                <c:pt idx="2">
                  <c:v>1141</c:v>
                </c:pt>
                <c:pt idx="3">
                  <c:v>4348</c:v>
                </c:pt>
                <c:pt idx="4">
                  <c:v>7728</c:v>
                </c:pt>
                <c:pt idx="5">
                  <c:v>3693</c:v>
                </c:pt>
                <c:pt idx="6">
                  <c:v>169</c:v>
                </c:pt>
                <c:pt idx="7">
                  <c:v>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4-4EC5-AF76-EB4C26E4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8.22'!$U$8:$Y$8</c:f>
              <c:numCache>
                <c:formatCode>#,##0</c:formatCode>
                <c:ptCount val="5"/>
                <c:pt idx="1">
                  <c:v>44872.25</c:v>
                </c:pt>
                <c:pt idx="2">
                  <c:v>45694.09</c:v>
                </c:pt>
                <c:pt idx="3">
                  <c:v>47200</c:v>
                </c:pt>
                <c:pt idx="4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C-451C-B0D4-D524F0505B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C-451C-B0D4-D524F05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8.22'!$V$4:$Z$4</c:f>
              <c:numCache>
                <c:formatCode>#,##0</c:formatCode>
                <c:ptCount val="5"/>
                <c:pt idx="0">
                  <c:v>115704</c:v>
                </c:pt>
                <c:pt idx="1">
                  <c:v>120396</c:v>
                </c:pt>
                <c:pt idx="2">
                  <c:v>124734</c:v>
                </c:pt>
                <c:pt idx="3">
                  <c:v>129738</c:v>
                </c:pt>
                <c:pt idx="4">
                  <c:v>128691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0-4DCE-8FC0-C769A30AE999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8.22'!$V$7:$Z$7</c:f>
              <c:numCache>
                <c:formatCode>#,##0</c:formatCode>
                <c:ptCount val="5"/>
                <c:pt idx="0">
                  <c:v>82662</c:v>
                </c:pt>
                <c:pt idx="1">
                  <c:v>84828</c:v>
                </c:pt>
                <c:pt idx="2">
                  <c:v>87628</c:v>
                </c:pt>
                <c:pt idx="3">
                  <c:v>89920</c:v>
                </c:pt>
                <c:pt idx="4">
                  <c:v>91141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0-4DCE-8FC0-C769A30AE999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8.22'!$V$11:$Z$11</c:f>
              <c:numCache>
                <c:formatCode>#,##0</c:formatCode>
                <c:ptCount val="5"/>
                <c:pt idx="0">
                  <c:v>103265</c:v>
                </c:pt>
                <c:pt idx="1">
                  <c:v>107475</c:v>
                </c:pt>
                <c:pt idx="2">
                  <c:v>111305</c:v>
                </c:pt>
                <c:pt idx="3">
                  <c:v>115744</c:v>
                </c:pt>
                <c:pt idx="4">
                  <c:v>114609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0-4DCE-8FC0-C769A30AE999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8.22'!$V$12:$Z$12</c:f>
              <c:numCache>
                <c:formatCode>#,##0</c:formatCode>
                <c:ptCount val="5"/>
                <c:pt idx="0">
                  <c:v>12439</c:v>
                </c:pt>
                <c:pt idx="1">
                  <c:v>12921</c:v>
                </c:pt>
                <c:pt idx="2">
                  <c:v>13429</c:v>
                </c:pt>
                <c:pt idx="3">
                  <c:v>13998</c:v>
                </c:pt>
                <c:pt idx="4">
                  <c:v>14082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0-4DCE-8FC0-C769A30AE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4.9498410922286717E-3</c:v>
                </c:pt>
                <c:pt idx="1">
                  <c:v>1.4608636190564996E-3</c:v>
                </c:pt>
                <c:pt idx="2">
                  <c:v>3.5938799139022932E-2</c:v>
                </c:pt>
                <c:pt idx="3">
                  <c:v>5.4083036109751261E-3</c:v>
                </c:pt>
                <c:pt idx="4">
                  <c:v>4.3903614083346934E-2</c:v>
                </c:pt>
                <c:pt idx="5">
                  <c:v>4.0383554405513986E-2</c:v>
                </c:pt>
                <c:pt idx="6">
                  <c:v>8.8475495566900555E-2</c:v>
                </c:pt>
                <c:pt idx="7">
                  <c:v>7.3486102369241052E-2</c:v>
                </c:pt>
                <c:pt idx="8">
                  <c:v>2.366132829801618E-2</c:v>
                </c:pt>
                <c:pt idx="9">
                  <c:v>2.5580654435819132E-2</c:v>
                </c:pt>
                <c:pt idx="10">
                  <c:v>5.4588121935488884E-2</c:v>
                </c:pt>
                <c:pt idx="11">
                  <c:v>2.0825077122720314E-2</c:v>
                </c:pt>
                <c:pt idx="12">
                  <c:v>0.13313285311327133</c:v>
                </c:pt>
                <c:pt idx="13">
                  <c:v>9.7613663737168871E-2</c:v>
                </c:pt>
                <c:pt idx="14">
                  <c:v>3.896931409344865E-2</c:v>
                </c:pt>
                <c:pt idx="15">
                  <c:v>0.10178644971287813</c:v>
                </c:pt>
                <c:pt idx="16">
                  <c:v>0.1165582674779122</c:v>
                </c:pt>
                <c:pt idx="17">
                  <c:v>2.7997295848194513E-2</c:v>
                </c:pt>
                <c:pt idx="18">
                  <c:v>3.3607633789464686E-2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5-4970-B49D-E583C65997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5-4970-B49D-E583C659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8.22'!$Z$44:$Z$60</c:f>
              <c:numCache>
                <c:formatCode>#,##0</c:formatCode>
                <c:ptCount val="17"/>
                <c:pt idx="0">
                  <c:v>20</c:v>
                </c:pt>
                <c:pt idx="1">
                  <c:v>786</c:v>
                </c:pt>
                <c:pt idx="2">
                  <c:v>2571</c:v>
                </c:pt>
                <c:pt idx="3">
                  <c:v>6402</c:v>
                </c:pt>
                <c:pt idx="4">
                  <c:v>10333</c:v>
                </c:pt>
                <c:pt idx="5">
                  <c:v>8246</c:v>
                </c:pt>
                <c:pt idx="6">
                  <c:v>7345</c:v>
                </c:pt>
                <c:pt idx="7">
                  <c:v>6234</c:v>
                </c:pt>
                <c:pt idx="8">
                  <c:v>5876</c:v>
                </c:pt>
                <c:pt idx="9">
                  <c:v>4845</c:v>
                </c:pt>
                <c:pt idx="10">
                  <c:v>4335</c:v>
                </c:pt>
                <c:pt idx="11">
                  <c:v>3225</c:v>
                </c:pt>
                <c:pt idx="12">
                  <c:v>1992</c:v>
                </c:pt>
                <c:pt idx="13">
                  <c:v>1098</c:v>
                </c:pt>
                <c:pt idx="14">
                  <c:v>350</c:v>
                </c:pt>
                <c:pt idx="15">
                  <c:v>162</c:v>
                </c:pt>
                <c:pt idx="1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A-4769-9167-2909A95AC7B6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8.22'!$Z$63:$Z$79</c:f>
              <c:numCache>
                <c:formatCode>#,##0</c:formatCode>
                <c:ptCount val="17"/>
                <c:pt idx="0">
                  <c:v>22</c:v>
                </c:pt>
                <c:pt idx="1">
                  <c:v>943</c:v>
                </c:pt>
                <c:pt idx="2">
                  <c:v>2985</c:v>
                </c:pt>
                <c:pt idx="3">
                  <c:v>6684</c:v>
                </c:pt>
                <c:pt idx="4">
                  <c:v>9798</c:v>
                </c:pt>
                <c:pt idx="5">
                  <c:v>8236</c:v>
                </c:pt>
                <c:pt idx="6">
                  <c:v>7148</c:v>
                </c:pt>
                <c:pt idx="7">
                  <c:v>6059</c:v>
                </c:pt>
                <c:pt idx="8">
                  <c:v>6282</c:v>
                </c:pt>
                <c:pt idx="9">
                  <c:v>5518</c:v>
                </c:pt>
                <c:pt idx="10">
                  <c:v>4573</c:v>
                </c:pt>
                <c:pt idx="11">
                  <c:v>3235</c:v>
                </c:pt>
                <c:pt idx="12">
                  <c:v>1790</c:v>
                </c:pt>
                <c:pt idx="13">
                  <c:v>885</c:v>
                </c:pt>
                <c:pt idx="14">
                  <c:v>268</c:v>
                </c:pt>
                <c:pt idx="15">
                  <c:v>141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A-4769-9167-2909A95AC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8.22'!$Z$83:$Z$90</c:f>
              <c:numCache>
                <c:formatCode>#,##0</c:formatCode>
                <c:ptCount val="8"/>
                <c:pt idx="0">
                  <c:v>8036</c:v>
                </c:pt>
                <c:pt idx="1">
                  <c:v>12428</c:v>
                </c:pt>
                <c:pt idx="2">
                  <c:v>4334</c:v>
                </c:pt>
                <c:pt idx="3">
                  <c:v>2316</c:v>
                </c:pt>
                <c:pt idx="4">
                  <c:v>3079</c:v>
                </c:pt>
                <c:pt idx="5">
                  <c:v>2996</c:v>
                </c:pt>
                <c:pt idx="6">
                  <c:v>1245</c:v>
                </c:pt>
                <c:pt idx="7">
                  <c:v>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5-4F11-8904-F425E5B8617F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8.22'!$Z$93:$Z$100</c:f>
              <c:numCache>
                <c:formatCode>#,##0</c:formatCode>
                <c:ptCount val="8"/>
                <c:pt idx="0">
                  <c:v>5376</c:v>
                </c:pt>
                <c:pt idx="1">
                  <c:v>14022</c:v>
                </c:pt>
                <c:pt idx="2">
                  <c:v>1208</c:v>
                </c:pt>
                <c:pt idx="3">
                  <c:v>4560</c:v>
                </c:pt>
                <c:pt idx="4">
                  <c:v>7547</c:v>
                </c:pt>
                <c:pt idx="5">
                  <c:v>3749</c:v>
                </c:pt>
                <c:pt idx="6">
                  <c:v>202</c:v>
                </c:pt>
                <c:pt idx="7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5-4F11-8904-F425E5B8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1.506982552624311E-2</c:v>
                </c:pt>
                <c:pt idx="1">
                  <c:v>5.6676953373599589E-3</c:v>
                </c:pt>
                <c:pt idx="2">
                  <c:v>5.943875406765211E-2</c:v>
                </c:pt>
                <c:pt idx="3">
                  <c:v>7.1326504881182532E-3</c:v>
                </c:pt>
                <c:pt idx="4">
                  <c:v>7.2203076405816594E-2</c:v>
                </c:pt>
                <c:pt idx="5">
                  <c:v>2.4976284537518462E-2</c:v>
                </c:pt>
                <c:pt idx="6">
                  <c:v>0.10267894667323095</c:v>
                </c:pt>
                <c:pt idx="7">
                  <c:v>8.3394373131281591E-2</c:v>
                </c:pt>
                <c:pt idx="8">
                  <c:v>2.9875478812185545E-2</c:v>
                </c:pt>
                <c:pt idx="9">
                  <c:v>1.5141872500870568E-2</c:v>
                </c:pt>
                <c:pt idx="10">
                  <c:v>2.9070954262178941E-2</c:v>
                </c:pt>
                <c:pt idx="11">
                  <c:v>1.3112549382197193E-2</c:v>
                </c:pt>
                <c:pt idx="12">
                  <c:v>5.7469470094501617E-2</c:v>
                </c:pt>
                <c:pt idx="13">
                  <c:v>7.0786152571476607E-2</c:v>
                </c:pt>
                <c:pt idx="14">
                  <c:v>5.7121243050468909E-2</c:v>
                </c:pt>
                <c:pt idx="15">
                  <c:v>0.10599310750609398</c:v>
                </c:pt>
                <c:pt idx="16">
                  <c:v>0.16146927796923594</c:v>
                </c:pt>
                <c:pt idx="17">
                  <c:v>2.7017615485296412E-2</c:v>
                </c:pt>
                <c:pt idx="18">
                  <c:v>3.1136300868166045E-2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FE5-98D2-A789CA21CB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3-4FE5-98D2-A789CA21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8.22'!$V$8:$Z$8</c:f>
              <c:numCache>
                <c:formatCode>#,##0</c:formatCode>
                <c:ptCount val="5"/>
                <c:pt idx="0">
                  <c:v>44872.25</c:v>
                </c:pt>
                <c:pt idx="1">
                  <c:v>45694.09</c:v>
                </c:pt>
                <c:pt idx="2">
                  <c:v>47200</c:v>
                </c:pt>
                <c:pt idx="3">
                  <c:v>48000</c:v>
                </c:pt>
                <c:pt idx="4">
                  <c:v>49194.22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F-4E50-96BA-E8A8D72148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F-4E50-96BA-E8A8D721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1">
                  <c:v>15010</c:v>
                </c:pt>
                <c:pt idx="2">
                  <c:v>15368</c:v>
                </c:pt>
                <c:pt idx="3">
                  <c:v>16001</c:v>
                </c:pt>
                <c:pt idx="4">
                  <c:v>16075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F-4592-95A2-73C8BCED2887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1">
                  <c:v>10267</c:v>
                </c:pt>
                <c:pt idx="2">
                  <c:v>10443</c:v>
                </c:pt>
                <c:pt idx="3">
                  <c:v>10906</c:v>
                </c:pt>
                <c:pt idx="4">
                  <c:v>10886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F-4592-95A2-73C8BCED2887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1">
                  <c:v>12782</c:v>
                </c:pt>
                <c:pt idx="2">
                  <c:v>13027</c:v>
                </c:pt>
                <c:pt idx="3">
                  <c:v>13560</c:v>
                </c:pt>
                <c:pt idx="4">
                  <c:v>13736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592-95A2-73C8BCED2887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1">
                  <c:v>2227</c:v>
                </c:pt>
                <c:pt idx="2">
                  <c:v>2341</c:v>
                </c:pt>
                <c:pt idx="3">
                  <c:v>2440</c:v>
                </c:pt>
                <c:pt idx="4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F-4592-95A2-73C8BCED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0.12851706282363218</c:v>
                </c:pt>
                <c:pt idx="1">
                  <c:v>3.5560546509451618E-3</c:v>
                </c:pt>
                <c:pt idx="2">
                  <c:v>7.9293780023707031E-2</c:v>
                </c:pt>
                <c:pt idx="3">
                  <c:v>6.8625616070871545E-3</c:v>
                </c:pt>
                <c:pt idx="4">
                  <c:v>6.3010792937800236E-2</c:v>
                </c:pt>
                <c:pt idx="5">
                  <c:v>2.1461101753072555E-2</c:v>
                </c:pt>
                <c:pt idx="6">
                  <c:v>7.4053278432840472E-2</c:v>
                </c:pt>
                <c:pt idx="7">
                  <c:v>7.0185289163391354E-2</c:v>
                </c:pt>
                <c:pt idx="8">
                  <c:v>6.8126520681265207E-2</c:v>
                </c:pt>
                <c:pt idx="9">
                  <c:v>3.6808284983467464E-3</c:v>
                </c:pt>
                <c:pt idx="10">
                  <c:v>2.4330900243309004E-2</c:v>
                </c:pt>
                <c:pt idx="11">
                  <c:v>1.1791128579449747E-2</c:v>
                </c:pt>
                <c:pt idx="12">
                  <c:v>2.963378875787635E-2</c:v>
                </c:pt>
                <c:pt idx="13">
                  <c:v>6.0952024455674089E-2</c:v>
                </c:pt>
                <c:pt idx="14">
                  <c:v>5.1968307442760001E-2</c:v>
                </c:pt>
                <c:pt idx="15">
                  <c:v>5.8643708278744773E-2</c:v>
                </c:pt>
                <c:pt idx="16">
                  <c:v>0.11123588495851269</c:v>
                </c:pt>
                <c:pt idx="17">
                  <c:v>1.5908665543702041E-2</c:v>
                </c:pt>
                <c:pt idx="18">
                  <c:v>3.4499968806538148E-2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D-4700-B721-561565A182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D-4700-B721-561565A1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6</c:v>
                </c:pt>
                <c:pt idx="1">
                  <c:v>226</c:v>
                </c:pt>
                <c:pt idx="2">
                  <c:v>532</c:v>
                </c:pt>
                <c:pt idx="3">
                  <c:v>742</c:v>
                </c:pt>
                <c:pt idx="4">
                  <c:v>867</c:v>
                </c:pt>
                <c:pt idx="5">
                  <c:v>627</c:v>
                </c:pt>
                <c:pt idx="6">
                  <c:v>636</c:v>
                </c:pt>
                <c:pt idx="7">
                  <c:v>669</c:v>
                </c:pt>
                <c:pt idx="8">
                  <c:v>735</c:v>
                </c:pt>
                <c:pt idx="9">
                  <c:v>875</c:v>
                </c:pt>
                <c:pt idx="10">
                  <c:v>940</c:v>
                </c:pt>
                <c:pt idx="11">
                  <c:v>793</c:v>
                </c:pt>
                <c:pt idx="12">
                  <c:v>450</c:v>
                </c:pt>
                <c:pt idx="13">
                  <c:v>188</c:v>
                </c:pt>
                <c:pt idx="14">
                  <c:v>81</c:v>
                </c:pt>
                <c:pt idx="15">
                  <c:v>52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1BD-8FAC-0C3CA495F06E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4</c:v>
                </c:pt>
                <c:pt idx="1">
                  <c:v>273</c:v>
                </c:pt>
                <c:pt idx="2">
                  <c:v>488</c:v>
                </c:pt>
                <c:pt idx="3">
                  <c:v>632</c:v>
                </c:pt>
                <c:pt idx="4">
                  <c:v>678</c:v>
                </c:pt>
                <c:pt idx="5">
                  <c:v>582</c:v>
                </c:pt>
                <c:pt idx="6">
                  <c:v>585</c:v>
                </c:pt>
                <c:pt idx="7">
                  <c:v>710</c:v>
                </c:pt>
                <c:pt idx="8">
                  <c:v>826</c:v>
                </c:pt>
                <c:pt idx="9">
                  <c:v>886</c:v>
                </c:pt>
                <c:pt idx="10">
                  <c:v>807</c:v>
                </c:pt>
                <c:pt idx="11">
                  <c:v>670</c:v>
                </c:pt>
                <c:pt idx="12">
                  <c:v>278</c:v>
                </c:pt>
                <c:pt idx="13">
                  <c:v>118</c:v>
                </c:pt>
                <c:pt idx="14">
                  <c:v>54</c:v>
                </c:pt>
                <c:pt idx="15">
                  <c:v>37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1BD-8FAC-0C3CA495F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429</c:v>
                </c:pt>
                <c:pt idx="1">
                  <c:v>404</c:v>
                </c:pt>
                <c:pt idx="2">
                  <c:v>1121</c:v>
                </c:pt>
                <c:pt idx="3">
                  <c:v>220</c:v>
                </c:pt>
                <c:pt idx="4">
                  <c:v>132</c:v>
                </c:pt>
                <c:pt idx="5">
                  <c:v>183</c:v>
                </c:pt>
                <c:pt idx="6">
                  <c:v>789</c:v>
                </c:pt>
                <c:pt idx="7">
                  <c:v>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299-9DB9-7DA7D9CEE875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299</c:v>
                </c:pt>
                <c:pt idx="1">
                  <c:v>912</c:v>
                </c:pt>
                <c:pt idx="2">
                  <c:v>188</c:v>
                </c:pt>
                <c:pt idx="3">
                  <c:v>839</c:v>
                </c:pt>
                <c:pt idx="4">
                  <c:v>671</c:v>
                </c:pt>
                <c:pt idx="5">
                  <c:v>485</c:v>
                </c:pt>
                <c:pt idx="6">
                  <c:v>58</c:v>
                </c:pt>
                <c:pt idx="7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9-4299-9DB9-7DA7D9CE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8.23'!$U$8:$Y$8</c:f>
              <c:numCache>
                <c:formatCode>#,##0</c:formatCode>
                <c:ptCount val="5"/>
                <c:pt idx="1">
                  <c:v>31690.240000000002</c:v>
                </c:pt>
                <c:pt idx="2">
                  <c:v>33820</c:v>
                </c:pt>
                <c:pt idx="3">
                  <c:v>35204</c:v>
                </c:pt>
                <c:pt idx="4">
                  <c:v>36678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8-4E1A-9FC0-77A154F580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8-4E1A-9FC0-77A154F5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8.23'!$V$4:$Z$4</c:f>
              <c:numCache>
                <c:formatCode>#,##0</c:formatCode>
                <c:ptCount val="5"/>
                <c:pt idx="0">
                  <c:v>15010</c:v>
                </c:pt>
                <c:pt idx="1">
                  <c:v>15368</c:v>
                </c:pt>
                <c:pt idx="2">
                  <c:v>16001</c:v>
                </c:pt>
                <c:pt idx="3">
                  <c:v>16075</c:v>
                </c:pt>
                <c:pt idx="4">
                  <c:v>16027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0B4-B462-5E23539FC551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8.23'!$V$7:$Z$7</c:f>
              <c:numCache>
                <c:formatCode>#,##0</c:formatCode>
                <c:ptCount val="5"/>
                <c:pt idx="0">
                  <c:v>10267</c:v>
                </c:pt>
                <c:pt idx="1">
                  <c:v>10443</c:v>
                </c:pt>
                <c:pt idx="2">
                  <c:v>10906</c:v>
                </c:pt>
                <c:pt idx="3">
                  <c:v>10886</c:v>
                </c:pt>
                <c:pt idx="4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0B4-B462-5E23539FC551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8.23'!$V$11:$Z$11</c:f>
              <c:numCache>
                <c:formatCode>#,##0</c:formatCode>
                <c:ptCount val="5"/>
                <c:pt idx="0">
                  <c:v>12782</c:v>
                </c:pt>
                <c:pt idx="1">
                  <c:v>13027</c:v>
                </c:pt>
                <c:pt idx="2">
                  <c:v>13560</c:v>
                </c:pt>
                <c:pt idx="3">
                  <c:v>13736</c:v>
                </c:pt>
                <c:pt idx="4">
                  <c:v>13597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0B4-B462-5E23539FC551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8.23'!$V$12:$Z$12</c:f>
              <c:numCache>
                <c:formatCode>#,##0</c:formatCode>
                <c:ptCount val="5"/>
                <c:pt idx="0">
                  <c:v>2227</c:v>
                </c:pt>
                <c:pt idx="1">
                  <c:v>2341</c:v>
                </c:pt>
                <c:pt idx="2">
                  <c:v>2440</c:v>
                </c:pt>
                <c:pt idx="3">
                  <c:v>2340</c:v>
                </c:pt>
                <c:pt idx="4">
                  <c:v>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8-40B4-B462-5E23539FC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0.12851706282363218</c:v>
                </c:pt>
                <c:pt idx="1">
                  <c:v>3.5560546509451618E-3</c:v>
                </c:pt>
                <c:pt idx="2">
                  <c:v>7.9293780023707031E-2</c:v>
                </c:pt>
                <c:pt idx="3">
                  <c:v>6.8625616070871545E-3</c:v>
                </c:pt>
                <c:pt idx="4">
                  <c:v>6.3010792937800236E-2</c:v>
                </c:pt>
                <c:pt idx="5">
                  <c:v>2.1461101753072555E-2</c:v>
                </c:pt>
                <c:pt idx="6">
                  <c:v>7.4053278432840472E-2</c:v>
                </c:pt>
                <c:pt idx="7">
                  <c:v>7.0185289163391354E-2</c:v>
                </c:pt>
                <c:pt idx="8">
                  <c:v>6.8126520681265207E-2</c:v>
                </c:pt>
                <c:pt idx="9">
                  <c:v>3.6808284983467464E-3</c:v>
                </c:pt>
                <c:pt idx="10">
                  <c:v>2.4330900243309004E-2</c:v>
                </c:pt>
                <c:pt idx="11">
                  <c:v>1.1791128579449747E-2</c:v>
                </c:pt>
                <c:pt idx="12">
                  <c:v>2.963378875787635E-2</c:v>
                </c:pt>
                <c:pt idx="13">
                  <c:v>6.0952024455674089E-2</c:v>
                </c:pt>
                <c:pt idx="14">
                  <c:v>5.1968307442760001E-2</c:v>
                </c:pt>
                <c:pt idx="15">
                  <c:v>5.8643708278744773E-2</c:v>
                </c:pt>
                <c:pt idx="16">
                  <c:v>0.11123588495851269</c:v>
                </c:pt>
                <c:pt idx="17">
                  <c:v>1.5908665543702041E-2</c:v>
                </c:pt>
                <c:pt idx="18">
                  <c:v>3.4499968806538148E-2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EDC-AEF9-DF373572FB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EDC-AEF9-DF373572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8.23'!$Z$44:$Z$60</c:f>
              <c:numCache>
                <c:formatCode>#,##0</c:formatCode>
                <c:ptCount val="17"/>
                <c:pt idx="0">
                  <c:v>3</c:v>
                </c:pt>
                <c:pt idx="1">
                  <c:v>206</c:v>
                </c:pt>
                <c:pt idx="2">
                  <c:v>565</c:v>
                </c:pt>
                <c:pt idx="3">
                  <c:v>663</c:v>
                </c:pt>
                <c:pt idx="4">
                  <c:v>883</c:v>
                </c:pt>
                <c:pt idx="5">
                  <c:v>709</c:v>
                </c:pt>
                <c:pt idx="6">
                  <c:v>703</c:v>
                </c:pt>
                <c:pt idx="7">
                  <c:v>658</c:v>
                </c:pt>
                <c:pt idx="8">
                  <c:v>734</c:v>
                </c:pt>
                <c:pt idx="9">
                  <c:v>809</c:v>
                </c:pt>
                <c:pt idx="10">
                  <c:v>960</c:v>
                </c:pt>
                <c:pt idx="11">
                  <c:v>788</c:v>
                </c:pt>
                <c:pt idx="12">
                  <c:v>444</c:v>
                </c:pt>
                <c:pt idx="13">
                  <c:v>198</c:v>
                </c:pt>
                <c:pt idx="14">
                  <c:v>81</c:v>
                </c:pt>
                <c:pt idx="15">
                  <c:v>47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B-46F5-8EE9-F7A4FE2E726D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8.23'!$Z$63:$Z$79</c:f>
              <c:numCache>
                <c:formatCode>#,##0</c:formatCode>
                <c:ptCount val="17"/>
                <c:pt idx="0">
                  <c:v>4</c:v>
                </c:pt>
                <c:pt idx="1">
                  <c:v>243</c:v>
                </c:pt>
                <c:pt idx="2">
                  <c:v>466</c:v>
                </c:pt>
                <c:pt idx="3">
                  <c:v>599</c:v>
                </c:pt>
                <c:pt idx="4">
                  <c:v>735</c:v>
                </c:pt>
                <c:pt idx="5">
                  <c:v>606</c:v>
                </c:pt>
                <c:pt idx="6">
                  <c:v>612</c:v>
                </c:pt>
                <c:pt idx="7">
                  <c:v>640</c:v>
                </c:pt>
                <c:pt idx="8">
                  <c:v>801</c:v>
                </c:pt>
                <c:pt idx="9">
                  <c:v>803</c:v>
                </c:pt>
                <c:pt idx="10">
                  <c:v>816</c:v>
                </c:pt>
                <c:pt idx="11">
                  <c:v>644</c:v>
                </c:pt>
                <c:pt idx="12">
                  <c:v>315</c:v>
                </c:pt>
                <c:pt idx="13">
                  <c:v>139</c:v>
                </c:pt>
                <c:pt idx="14">
                  <c:v>57</c:v>
                </c:pt>
                <c:pt idx="15">
                  <c:v>31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B-46F5-8EE9-F7A4FE2E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8.23'!$Z$83:$Z$90</c:f>
              <c:numCache>
                <c:formatCode>#,##0</c:formatCode>
                <c:ptCount val="8"/>
                <c:pt idx="0">
                  <c:v>433</c:v>
                </c:pt>
                <c:pt idx="1">
                  <c:v>409</c:v>
                </c:pt>
                <c:pt idx="2">
                  <c:v>1105</c:v>
                </c:pt>
                <c:pt idx="3">
                  <c:v>239</c:v>
                </c:pt>
                <c:pt idx="4">
                  <c:v>133</c:v>
                </c:pt>
                <c:pt idx="5">
                  <c:v>201</c:v>
                </c:pt>
                <c:pt idx="6">
                  <c:v>786</c:v>
                </c:pt>
                <c:pt idx="7">
                  <c:v>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E-44C2-9B5F-DBDC5A7EBE2F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8.23'!$Z$93:$Z$100</c:f>
              <c:numCache>
                <c:formatCode>#,##0</c:formatCode>
                <c:ptCount val="8"/>
                <c:pt idx="0">
                  <c:v>319</c:v>
                </c:pt>
                <c:pt idx="1">
                  <c:v>920</c:v>
                </c:pt>
                <c:pt idx="2">
                  <c:v>201</c:v>
                </c:pt>
                <c:pt idx="3">
                  <c:v>872</c:v>
                </c:pt>
                <c:pt idx="4">
                  <c:v>658</c:v>
                </c:pt>
                <c:pt idx="5">
                  <c:v>504</c:v>
                </c:pt>
                <c:pt idx="6">
                  <c:v>61</c:v>
                </c:pt>
                <c:pt idx="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E-44C2-9B5F-DBDC5A7E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36</c:v>
                </c:pt>
                <c:pt idx="1">
                  <c:v>1045</c:v>
                </c:pt>
                <c:pt idx="2">
                  <c:v>2572</c:v>
                </c:pt>
                <c:pt idx="3">
                  <c:v>4114</c:v>
                </c:pt>
                <c:pt idx="4">
                  <c:v>5209</c:v>
                </c:pt>
                <c:pt idx="5">
                  <c:v>4522</c:v>
                </c:pt>
                <c:pt idx="6">
                  <c:v>3997</c:v>
                </c:pt>
                <c:pt idx="7">
                  <c:v>3651</c:v>
                </c:pt>
                <c:pt idx="8">
                  <c:v>3779</c:v>
                </c:pt>
                <c:pt idx="9">
                  <c:v>3331</c:v>
                </c:pt>
                <c:pt idx="10">
                  <c:v>3273</c:v>
                </c:pt>
                <c:pt idx="11">
                  <c:v>2567</c:v>
                </c:pt>
                <c:pt idx="12">
                  <c:v>1335</c:v>
                </c:pt>
                <c:pt idx="13">
                  <c:v>589</c:v>
                </c:pt>
                <c:pt idx="14">
                  <c:v>213</c:v>
                </c:pt>
                <c:pt idx="15">
                  <c:v>92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E-41D4-ABCF-B00C6B9DDF5C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15</c:v>
                </c:pt>
                <c:pt idx="1">
                  <c:v>1123</c:v>
                </c:pt>
                <c:pt idx="2">
                  <c:v>2847</c:v>
                </c:pt>
                <c:pt idx="3">
                  <c:v>4362</c:v>
                </c:pt>
                <c:pt idx="4">
                  <c:v>4900</c:v>
                </c:pt>
                <c:pt idx="5">
                  <c:v>4289</c:v>
                </c:pt>
                <c:pt idx="6">
                  <c:v>3954</c:v>
                </c:pt>
                <c:pt idx="7">
                  <c:v>3940</c:v>
                </c:pt>
                <c:pt idx="8">
                  <c:v>4250</c:v>
                </c:pt>
                <c:pt idx="9">
                  <c:v>3622</c:v>
                </c:pt>
                <c:pt idx="10">
                  <c:v>3525</c:v>
                </c:pt>
                <c:pt idx="11">
                  <c:v>2505</c:v>
                </c:pt>
                <c:pt idx="12">
                  <c:v>1152</c:v>
                </c:pt>
                <c:pt idx="13">
                  <c:v>375</c:v>
                </c:pt>
                <c:pt idx="14">
                  <c:v>157</c:v>
                </c:pt>
                <c:pt idx="15">
                  <c:v>66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E-41D4-ABCF-B00C6B9DD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8.23'!$V$8:$Z$8</c:f>
              <c:numCache>
                <c:formatCode>#,##0</c:formatCode>
                <c:ptCount val="5"/>
                <c:pt idx="0">
                  <c:v>31690.240000000002</c:v>
                </c:pt>
                <c:pt idx="1">
                  <c:v>33820</c:v>
                </c:pt>
                <c:pt idx="2">
                  <c:v>35204</c:v>
                </c:pt>
                <c:pt idx="3">
                  <c:v>36678</c:v>
                </c:pt>
                <c:pt idx="4">
                  <c:v>35911.61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F-464A-934A-A3B44ED68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F-464A-934A-A3B44ED6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1">
                  <c:v>16188</c:v>
                </c:pt>
                <c:pt idx="2">
                  <c:v>17264</c:v>
                </c:pt>
                <c:pt idx="3">
                  <c:v>18183</c:v>
                </c:pt>
                <c:pt idx="4">
                  <c:v>18635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706-AA24-07B5B4A2E6C2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1">
                  <c:v>11679</c:v>
                </c:pt>
                <c:pt idx="2">
                  <c:v>12289</c:v>
                </c:pt>
                <c:pt idx="3">
                  <c:v>12994</c:v>
                </c:pt>
                <c:pt idx="4">
                  <c:v>13238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E-4706-AA24-07B5B4A2E6C2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1">
                  <c:v>14149</c:v>
                </c:pt>
                <c:pt idx="2">
                  <c:v>15072</c:v>
                </c:pt>
                <c:pt idx="3">
                  <c:v>15857</c:v>
                </c:pt>
                <c:pt idx="4">
                  <c:v>16360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E-4706-AA24-07B5B4A2E6C2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1">
                  <c:v>2036</c:v>
                </c:pt>
                <c:pt idx="2">
                  <c:v>2192</c:v>
                </c:pt>
                <c:pt idx="3">
                  <c:v>2324</c:v>
                </c:pt>
                <c:pt idx="4">
                  <c:v>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E-4706-AA24-07B5B4A2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5.0364236675226666E-2</c:v>
                </c:pt>
                <c:pt idx="1">
                  <c:v>6.0793459462292329E-3</c:v>
                </c:pt>
                <c:pt idx="2">
                  <c:v>6.3518683507153714E-2</c:v>
                </c:pt>
                <c:pt idx="3">
                  <c:v>9.2238352287615961E-3</c:v>
                </c:pt>
                <c:pt idx="4">
                  <c:v>0.10371573816885908</c:v>
                </c:pt>
                <c:pt idx="5">
                  <c:v>3.8729626329856923E-2</c:v>
                </c:pt>
                <c:pt idx="6">
                  <c:v>9.2028719668780457E-2</c:v>
                </c:pt>
                <c:pt idx="7">
                  <c:v>5.6338766312038151E-2</c:v>
                </c:pt>
                <c:pt idx="8">
                  <c:v>3.8572401865730306E-2</c:v>
                </c:pt>
                <c:pt idx="9">
                  <c:v>9.538284157014831E-3</c:v>
                </c:pt>
                <c:pt idx="10">
                  <c:v>3.6161626749122162E-2</c:v>
                </c:pt>
                <c:pt idx="11">
                  <c:v>1.5041140401446464E-2</c:v>
                </c:pt>
                <c:pt idx="12">
                  <c:v>5.0311828520517791E-2</c:v>
                </c:pt>
                <c:pt idx="13">
                  <c:v>6.6191499397306217E-2</c:v>
                </c:pt>
                <c:pt idx="14">
                  <c:v>5.822545988155757E-2</c:v>
                </c:pt>
                <c:pt idx="15">
                  <c:v>7.305696766416854E-2</c:v>
                </c:pt>
                <c:pt idx="16">
                  <c:v>0.12609402022954772</c:v>
                </c:pt>
                <c:pt idx="17">
                  <c:v>1.9338609087574028E-2</c:v>
                </c:pt>
                <c:pt idx="18">
                  <c:v>3.3855667941931768E-2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3EB-992F-F56BDA6FE1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3EB-992F-F56BDA6F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3</c:v>
                </c:pt>
                <c:pt idx="1">
                  <c:v>235</c:v>
                </c:pt>
                <c:pt idx="2">
                  <c:v>590</c:v>
                </c:pt>
                <c:pt idx="3">
                  <c:v>764</c:v>
                </c:pt>
                <c:pt idx="4">
                  <c:v>863</c:v>
                </c:pt>
                <c:pt idx="5">
                  <c:v>910</c:v>
                </c:pt>
                <c:pt idx="6">
                  <c:v>968</c:v>
                </c:pt>
                <c:pt idx="7">
                  <c:v>938</c:v>
                </c:pt>
                <c:pt idx="8">
                  <c:v>1162</c:v>
                </c:pt>
                <c:pt idx="9">
                  <c:v>1025</c:v>
                </c:pt>
                <c:pt idx="10">
                  <c:v>818</c:v>
                </c:pt>
                <c:pt idx="11">
                  <c:v>737</c:v>
                </c:pt>
                <c:pt idx="12">
                  <c:v>360</c:v>
                </c:pt>
                <c:pt idx="13">
                  <c:v>118</c:v>
                </c:pt>
                <c:pt idx="14">
                  <c:v>54</c:v>
                </c:pt>
                <c:pt idx="15">
                  <c:v>18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ABB-AF1B-950901EE19AA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0</c:v>
                </c:pt>
                <c:pt idx="1">
                  <c:v>312</c:v>
                </c:pt>
                <c:pt idx="2">
                  <c:v>642</c:v>
                </c:pt>
                <c:pt idx="3">
                  <c:v>753</c:v>
                </c:pt>
                <c:pt idx="4">
                  <c:v>773</c:v>
                </c:pt>
                <c:pt idx="5">
                  <c:v>843</c:v>
                </c:pt>
                <c:pt idx="6">
                  <c:v>951</c:v>
                </c:pt>
                <c:pt idx="7">
                  <c:v>993</c:v>
                </c:pt>
                <c:pt idx="8">
                  <c:v>1151</c:v>
                </c:pt>
                <c:pt idx="9">
                  <c:v>923</c:v>
                </c:pt>
                <c:pt idx="10">
                  <c:v>769</c:v>
                </c:pt>
                <c:pt idx="11">
                  <c:v>574</c:v>
                </c:pt>
                <c:pt idx="12">
                  <c:v>214</c:v>
                </c:pt>
                <c:pt idx="13">
                  <c:v>95</c:v>
                </c:pt>
                <c:pt idx="14">
                  <c:v>40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ABB-AF1B-950901EE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786</c:v>
                </c:pt>
                <c:pt idx="1">
                  <c:v>668</c:v>
                </c:pt>
                <c:pt idx="2">
                  <c:v>1643</c:v>
                </c:pt>
                <c:pt idx="3">
                  <c:v>383</c:v>
                </c:pt>
                <c:pt idx="4">
                  <c:v>235</c:v>
                </c:pt>
                <c:pt idx="5">
                  <c:v>290</c:v>
                </c:pt>
                <c:pt idx="6">
                  <c:v>744</c:v>
                </c:pt>
                <c:pt idx="7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DBD-A239-CE1B9B6E2118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531</c:v>
                </c:pt>
                <c:pt idx="1">
                  <c:v>1234</c:v>
                </c:pt>
                <c:pt idx="2">
                  <c:v>275</c:v>
                </c:pt>
                <c:pt idx="3">
                  <c:v>1033</c:v>
                </c:pt>
                <c:pt idx="4">
                  <c:v>1121</c:v>
                </c:pt>
                <c:pt idx="5">
                  <c:v>620</c:v>
                </c:pt>
                <c:pt idx="6">
                  <c:v>68</c:v>
                </c:pt>
                <c:pt idx="7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DBD-A239-CE1B9B6E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8.24'!$U$8:$Y$8</c:f>
              <c:numCache>
                <c:formatCode>#,##0</c:formatCode>
                <c:ptCount val="5"/>
                <c:pt idx="1">
                  <c:v>40899</c:v>
                </c:pt>
                <c:pt idx="2">
                  <c:v>41494</c:v>
                </c:pt>
                <c:pt idx="3">
                  <c:v>42323.24</c:v>
                </c:pt>
                <c:pt idx="4">
                  <c:v>44160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EBF-A35E-B2C83D504A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EBF-A35E-B2C83D50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8.24'!$V$4:$Z$4</c:f>
              <c:numCache>
                <c:formatCode>#,##0</c:formatCode>
                <c:ptCount val="5"/>
                <c:pt idx="0">
                  <c:v>16188</c:v>
                </c:pt>
                <c:pt idx="1">
                  <c:v>17264</c:v>
                </c:pt>
                <c:pt idx="2">
                  <c:v>18183</c:v>
                </c:pt>
                <c:pt idx="3">
                  <c:v>18635</c:v>
                </c:pt>
                <c:pt idx="4">
                  <c:v>19079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EA3-A898-BBAFA7FB148D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8.24'!$V$7:$Z$7</c:f>
              <c:numCache>
                <c:formatCode>#,##0</c:formatCode>
                <c:ptCount val="5"/>
                <c:pt idx="0">
                  <c:v>11679</c:v>
                </c:pt>
                <c:pt idx="1">
                  <c:v>12289</c:v>
                </c:pt>
                <c:pt idx="2">
                  <c:v>12994</c:v>
                </c:pt>
                <c:pt idx="3">
                  <c:v>13238</c:v>
                </c:pt>
                <c:pt idx="4">
                  <c:v>13823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EA3-A898-BBAFA7FB148D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8.24'!$V$11:$Z$11</c:f>
              <c:numCache>
                <c:formatCode>#,##0</c:formatCode>
                <c:ptCount val="5"/>
                <c:pt idx="0">
                  <c:v>14149</c:v>
                </c:pt>
                <c:pt idx="1">
                  <c:v>15072</c:v>
                </c:pt>
                <c:pt idx="2">
                  <c:v>15857</c:v>
                </c:pt>
                <c:pt idx="3">
                  <c:v>16360</c:v>
                </c:pt>
                <c:pt idx="4">
                  <c:v>16738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EA3-A898-BBAFA7FB148D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8.24'!$V$12:$Z$12</c:f>
              <c:numCache>
                <c:formatCode>#,##0</c:formatCode>
                <c:ptCount val="5"/>
                <c:pt idx="0">
                  <c:v>2036</c:v>
                </c:pt>
                <c:pt idx="1">
                  <c:v>2192</c:v>
                </c:pt>
                <c:pt idx="2">
                  <c:v>2324</c:v>
                </c:pt>
                <c:pt idx="3">
                  <c:v>2271</c:v>
                </c:pt>
                <c:pt idx="4">
                  <c:v>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E-4EA3-A898-BBAFA7FB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5.0364236675226666E-2</c:v>
                </c:pt>
                <c:pt idx="1">
                  <c:v>6.0793459462292329E-3</c:v>
                </c:pt>
                <c:pt idx="2">
                  <c:v>6.3518683507153714E-2</c:v>
                </c:pt>
                <c:pt idx="3">
                  <c:v>9.2238352287615961E-3</c:v>
                </c:pt>
                <c:pt idx="4">
                  <c:v>0.10371573816885908</c:v>
                </c:pt>
                <c:pt idx="5">
                  <c:v>3.8729626329856923E-2</c:v>
                </c:pt>
                <c:pt idx="6">
                  <c:v>9.2028719668780457E-2</c:v>
                </c:pt>
                <c:pt idx="7">
                  <c:v>5.6338766312038151E-2</c:v>
                </c:pt>
                <c:pt idx="8">
                  <c:v>3.8572401865730306E-2</c:v>
                </c:pt>
                <c:pt idx="9">
                  <c:v>9.538284157014831E-3</c:v>
                </c:pt>
                <c:pt idx="10">
                  <c:v>3.6161626749122162E-2</c:v>
                </c:pt>
                <c:pt idx="11">
                  <c:v>1.5041140401446464E-2</c:v>
                </c:pt>
                <c:pt idx="12">
                  <c:v>5.0311828520517791E-2</c:v>
                </c:pt>
                <c:pt idx="13">
                  <c:v>6.6191499397306217E-2</c:v>
                </c:pt>
                <c:pt idx="14">
                  <c:v>5.822545988155757E-2</c:v>
                </c:pt>
                <c:pt idx="15">
                  <c:v>7.305696766416854E-2</c:v>
                </c:pt>
                <c:pt idx="16">
                  <c:v>0.12609402022954772</c:v>
                </c:pt>
                <c:pt idx="17">
                  <c:v>1.9338609087574028E-2</c:v>
                </c:pt>
                <c:pt idx="18">
                  <c:v>3.3855667941931768E-2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2-41A5-BCA7-7CDAB6BB1B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2-41A5-BCA7-7CDAB6BB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8.24'!$Z$44:$Z$60</c:f>
              <c:numCache>
                <c:formatCode>#,##0</c:formatCode>
                <c:ptCount val="17"/>
                <c:pt idx="0">
                  <c:v>8</c:v>
                </c:pt>
                <c:pt idx="1">
                  <c:v>290</c:v>
                </c:pt>
                <c:pt idx="2">
                  <c:v>603</c:v>
                </c:pt>
                <c:pt idx="3">
                  <c:v>787</c:v>
                </c:pt>
                <c:pt idx="4">
                  <c:v>943</c:v>
                </c:pt>
                <c:pt idx="5">
                  <c:v>932</c:v>
                </c:pt>
                <c:pt idx="6">
                  <c:v>952</c:v>
                </c:pt>
                <c:pt idx="7">
                  <c:v>969</c:v>
                </c:pt>
                <c:pt idx="8">
                  <c:v>1119</c:v>
                </c:pt>
                <c:pt idx="9">
                  <c:v>1046</c:v>
                </c:pt>
                <c:pt idx="10">
                  <c:v>847</c:v>
                </c:pt>
                <c:pt idx="11">
                  <c:v>724</c:v>
                </c:pt>
                <c:pt idx="12">
                  <c:v>402</c:v>
                </c:pt>
                <c:pt idx="13">
                  <c:v>156</c:v>
                </c:pt>
                <c:pt idx="14">
                  <c:v>68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2-45C0-BA03-C2205D317833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8.24'!$Z$63:$Z$79</c:f>
              <c:numCache>
                <c:formatCode>#,##0</c:formatCode>
                <c:ptCount val="17"/>
                <c:pt idx="0">
                  <c:v>5</c:v>
                </c:pt>
                <c:pt idx="1">
                  <c:v>316</c:v>
                </c:pt>
                <c:pt idx="2">
                  <c:v>684</c:v>
                </c:pt>
                <c:pt idx="3">
                  <c:v>737</c:v>
                </c:pt>
                <c:pt idx="4">
                  <c:v>811</c:v>
                </c:pt>
                <c:pt idx="5">
                  <c:v>884</c:v>
                </c:pt>
                <c:pt idx="6">
                  <c:v>922</c:v>
                </c:pt>
                <c:pt idx="7">
                  <c:v>980</c:v>
                </c:pt>
                <c:pt idx="8">
                  <c:v>1070</c:v>
                </c:pt>
                <c:pt idx="9">
                  <c:v>989</c:v>
                </c:pt>
                <c:pt idx="10">
                  <c:v>821</c:v>
                </c:pt>
                <c:pt idx="11">
                  <c:v>580</c:v>
                </c:pt>
                <c:pt idx="12">
                  <c:v>243</c:v>
                </c:pt>
                <c:pt idx="13">
                  <c:v>94</c:v>
                </c:pt>
                <c:pt idx="14">
                  <c:v>42</c:v>
                </c:pt>
                <c:pt idx="15">
                  <c:v>15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2-45C0-BA03-C2205D31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8.24'!$Z$83:$Z$90</c:f>
              <c:numCache>
                <c:formatCode>#,##0</c:formatCode>
                <c:ptCount val="8"/>
                <c:pt idx="0">
                  <c:v>825</c:v>
                </c:pt>
                <c:pt idx="1">
                  <c:v>680</c:v>
                </c:pt>
                <c:pt idx="2">
                  <c:v>1701</c:v>
                </c:pt>
                <c:pt idx="3">
                  <c:v>389</c:v>
                </c:pt>
                <c:pt idx="4">
                  <c:v>249</c:v>
                </c:pt>
                <c:pt idx="5">
                  <c:v>299</c:v>
                </c:pt>
                <c:pt idx="6">
                  <c:v>777</c:v>
                </c:pt>
                <c:pt idx="7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A-460F-A7D0-ADF53C680A2C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8.24'!$Z$93:$Z$100</c:f>
              <c:numCache>
                <c:formatCode>#,##0</c:formatCode>
                <c:ptCount val="8"/>
                <c:pt idx="0">
                  <c:v>580</c:v>
                </c:pt>
                <c:pt idx="1">
                  <c:v>1252</c:v>
                </c:pt>
                <c:pt idx="2">
                  <c:v>280</c:v>
                </c:pt>
                <c:pt idx="3">
                  <c:v>1047</c:v>
                </c:pt>
                <c:pt idx="4">
                  <c:v>1179</c:v>
                </c:pt>
                <c:pt idx="5">
                  <c:v>658</c:v>
                </c:pt>
                <c:pt idx="6">
                  <c:v>79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A-460F-A7D0-ADF53C680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3524</c:v>
                </c:pt>
                <c:pt idx="1">
                  <c:v>4444</c:v>
                </c:pt>
                <c:pt idx="2">
                  <c:v>5445</c:v>
                </c:pt>
                <c:pt idx="3">
                  <c:v>1973</c:v>
                </c:pt>
                <c:pt idx="4">
                  <c:v>1378</c:v>
                </c:pt>
                <c:pt idx="5">
                  <c:v>1753</c:v>
                </c:pt>
                <c:pt idx="6">
                  <c:v>2110</c:v>
                </c:pt>
                <c:pt idx="7">
                  <c:v>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272-ACA4-FACE5A0A360C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2487</c:v>
                </c:pt>
                <c:pt idx="1">
                  <c:v>6895</c:v>
                </c:pt>
                <c:pt idx="2">
                  <c:v>975</c:v>
                </c:pt>
                <c:pt idx="3">
                  <c:v>4533</c:v>
                </c:pt>
                <c:pt idx="4">
                  <c:v>4735</c:v>
                </c:pt>
                <c:pt idx="5">
                  <c:v>3011</c:v>
                </c:pt>
                <c:pt idx="6">
                  <c:v>184</c:v>
                </c:pt>
                <c:pt idx="7">
                  <c:v>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272-ACA4-FACE5A0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8.24'!$V$8:$Z$8</c:f>
              <c:numCache>
                <c:formatCode>#,##0</c:formatCode>
                <c:ptCount val="5"/>
                <c:pt idx="0">
                  <c:v>40899</c:v>
                </c:pt>
                <c:pt idx="1">
                  <c:v>41494</c:v>
                </c:pt>
                <c:pt idx="2">
                  <c:v>42323.24</c:v>
                </c:pt>
                <c:pt idx="3">
                  <c:v>44160</c:v>
                </c:pt>
                <c:pt idx="4">
                  <c:v>44559.14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F17-B637-37706D955A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F17-B637-37706D95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1">
                  <c:v>77773</c:v>
                </c:pt>
                <c:pt idx="2">
                  <c:v>82578</c:v>
                </c:pt>
                <c:pt idx="3">
                  <c:v>85531</c:v>
                </c:pt>
                <c:pt idx="4">
                  <c:v>87764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0-45D9-9047-BB5BBF545E43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1">
                  <c:v>55970</c:v>
                </c:pt>
                <c:pt idx="2">
                  <c:v>58193</c:v>
                </c:pt>
                <c:pt idx="3">
                  <c:v>61004</c:v>
                </c:pt>
                <c:pt idx="4">
                  <c:v>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0-45D9-9047-BB5BBF545E43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1">
                  <c:v>70325</c:v>
                </c:pt>
                <c:pt idx="2">
                  <c:v>74869</c:v>
                </c:pt>
                <c:pt idx="3">
                  <c:v>77416</c:v>
                </c:pt>
                <c:pt idx="4">
                  <c:v>79826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0-45D9-9047-BB5BBF545E43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1">
                  <c:v>7447</c:v>
                </c:pt>
                <c:pt idx="2">
                  <c:v>7709</c:v>
                </c:pt>
                <c:pt idx="3">
                  <c:v>8115</c:v>
                </c:pt>
                <c:pt idx="4">
                  <c:v>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0-45D9-9047-BB5BBF54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2.1861245257955939E-2</c:v>
                </c:pt>
                <c:pt idx="1">
                  <c:v>1.5208312226312293E-2</c:v>
                </c:pt>
                <c:pt idx="2">
                  <c:v>8.081456215595556E-2</c:v>
                </c:pt>
                <c:pt idx="3">
                  <c:v>8.6679499735458666E-3</c:v>
                </c:pt>
                <c:pt idx="4">
                  <c:v>7.418414328008735E-2</c:v>
                </c:pt>
                <c:pt idx="5">
                  <c:v>2.2705526099535082E-2</c:v>
                </c:pt>
                <c:pt idx="6">
                  <c:v>9.7711436065426135E-2</c:v>
                </c:pt>
                <c:pt idx="7">
                  <c:v>7.9542512354642977E-2</c:v>
                </c:pt>
                <c:pt idx="8">
                  <c:v>3.0540452309389527E-2</c:v>
                </c:pt>
                <c:pt idx="9">
                  <c:v>9.5234878930127321E-3</c:v>
                </c:pt>
                <c:pt idx="10">
                  <c:v>4.2900723830108178E-2</c:v>
                </c:pt>
                <c:pt idx="11">
                  <c:v>1.2258957819729155E-2</c:v>
                </c:pt>
                <c:pt idx="12">
                  <c:v>4.212398545585537E-2</c:v>
                </c:pt>
                <c:pt idx="13">
                  <c:v>7.3441176139497716E-2</c:v>
                </c:pt>
                <c:pt idx="14">
                  <c:v>5.5519908142244438E-2</c:v>
                </c:pt>
                <c:pt idx="15">
                  <c:v>8.4923395584974054E-2</c:v>
                </c:pt>
                <c:pt idx="16">
                  <c:v>0.15511127621492013</c:v>
                </c:pt>
                <c:pt idx="17">
                  <c:v>2.2480384541780644E-2</c:v>
                </c:pt>
                <c:pt idx="18">
                  <c:v>3.4086431844021929E-2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C-488B-A318-41744D835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C-488B-A318-41744D83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10</c:v>
                </c:pt>
                <c:pt idx="1">
                  <c:v>1080</c:v>
                </c:pt>
                <c:pt idx="2">
                  <c:v>2757</c:v>
                </c:pt>
                <c:pt idx="3">
                  <c:v>4318</c:v>
                </c:pt>
                <c:pt idx="4">
                  <c:v>5295</c:v>
                </c:pt>
                <c:pt idx="5">
                  <c:v>4826</c:v>
                </c:pt>
                <c:pt idx="6">
                  <c:v>4148</c:v>
                </c:pt>
                <c:pt idx="7">
                  <c:v>3921</c:v>
                </c:pt>
                <c:pt idx="8">
                  <c:v>3987</c:v>
                </c:pt>
                <c:pt idx="9">
                  <c:v>3655</c:v>
                </c:pt>
                <c:pt idx="10">
                  <c:v>3670</c:v>
                </c:pt>
                <c:pt idx="11">
                  <c:v>2912</c:v>
                </c:pt>
                <c:pt idx="12">
                  <c:v>1677</c:v>
                </c:pt>
                <c:pt idx="13">
                  <c:v>657</c:v>
                </c:pt>
                <c:pt idx="14">
                  <c:v>242</c:v>
                </c:pt>
                <c:pt idx="15">
                  <c:v>137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585-99D5-A6B24EB777AE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21</c:v>
                </c:pt>
                <c:pt idx="1">
                  <c:v>1233</c:v>
                </c:pt>
                <c:pt idx="2">
                  <c:v>2984</c:v>
                </c:pt>
                <c:pt idx="3">
                  <c:v>4669</c:v>
                </c:pt>
                <c:pt idx="4">
                  <c:v>5230</c:v>
                </c:pt>
                <c:pt idx="5">
                  <c:v>4621</c:v>
                </c:pt>
                <c:pt idx="6">
                  <c:v>4244</c:v>
                </c:pt>
                <c:pt idx="7">
                  <c:v>4052</c:v>
                </c:pt>
                <c:pt idx="8">
                  <c:v>4377</c:v>
                </c:pt>
                <c:pt idx="9">
                  <c:v>3997</c:v>
                </c:pt>
                <c:pt idx="10">
                  <c:v>4005</c:v>
                </c:pt>
                <c:pt idx="11">
                  <c:v>2886</c:v>
                </c:pt>
                <c:pt idx="12">
                  <c:v>1248</c:v>
                </c:pt>
                <c:pt idx="13">
                  <c:v>421</c:v>
                </c:pt>
                <c:pt idx="14">
                  <c:v>210</c:v>
                </c:pt>
                <c:pt idx="15">
                  <c:v>107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585-99D5-A6B24EB7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3364</c:v>
                </c:pt>
                <c:pt idx="1">
                  <c:v>4201</c:v>
                </c:pt>
                <c:pt idx="2">
                  <c:v>5876</c:v>
                </c:pt>
                <c:pt idx="3">
                  <c:v>2078</c:v>
                </c:pt>
                <c:pt idx="4">
                  <c:v>1483</c:v>
                </c:pt>
                <c:pt idx="5">
                  <c:v>1796</c:v>
                </c:pt>
                <c:pt idx="6">
                  <c:v>2774</c:v>
                </c:pt>
                <c:pt idx="7">
                  <c:v>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8-4EA0-90CF-C4254F7EDAEB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2383</c:v>
                </c:pt>
                <c:pt idx="1">
                  <c:v>7101</c:v>
                </c:pt>
                <c:pt idx="2">
                  <c:v>1049</c:v>
                </c:pt>
                <c:pt idx="3">
                  <c:v>4791</c:v>
                </c:pt>
                <c:pt idx="4">
                  <c:v>5102</c:v>
                </c:pt>
                <c:pt idx="5">
                  <c:v>3224</c:v>
                </c:pt>
                <c:pt idx="6">
                  <c:v>296</c:v>
                </c:pt>
                <c:pt idx="7">
                  <c:v>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8-4EA0-90CF-C4254F7E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8.25'!$U$8:$Y$8</c:f>
              <c:numCache>
                <c:formatCode>#,##0</c:formatCode>
                <c:ptCount val="5"/>
                <c:pt idx="1">
                  <c:v>38202</c:v>
                </c:pt>
                <c:pt idx="2">
                  <c:v>38655</c:v>
                </c:pt>
                <c:pt idx="3">
                  <c:v>40382.54</c:v>
                </c:pt>
                <c:pt idx="4">
                  <c:v>41963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C-4696-A9AA-6BA0799F5F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C-4696-A9AA-6BA0799F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8.25'!$V$4:$Z$4</c:f>
              <c:numCache>
                <c:formatCode>#,##0</c:formatCode>
                <c:ptCount val="5"/>
                <c:pt idx="0">
                  <c:v>77773</c:v>
                </c:pt>
                <c:pt idx="1">
                  <c:v>82578</c:v>
                </c:pt>
                <c:pt idx="2">
                  <c:v>85531</c:v>
                </c:pt>
                <c:pt idx="3">
                  <c:v>87764</c:v>
                </c:pt>
                <c:pt idx="4">
                  <c:v>88831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7-4248-884B-46F41E33EE88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8.25'!$V$7:$Z$7</c:f>
              <c:numCache>
                <c:formatCode>#,##0</c:formatCode>
                <c:ptCount val="5"/>
                <c:pt idx="0">
                  <c:v>55970</c:v>
                </c:pt>
                <c:pt idx="1">
                  <c:v>58193</c:v>
                </c:pt>
                <c:pt idx="2">
                  <c:v>61004</c:v>
                </c:pt>
                <c:pt idx="3">
                  <c:v>61889</c:v>
                </c:pt>
                <c:pt idx="4">
                  <c:v>63622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248-884B-46F41E33EE88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8.25'!$V$11:$Z$11</c:f>
              <c:numCache>
                <c:formatCode>#,##0</c:formatCode>
                <c:ptCount val="5"/>
                <c:pt idx="0">
                  <c:v>70325</c:v>
                </c:pt>
                <c:pt idx="1">
                  <c:v>74869</c:v>
                </c:pt>
                <c:pt idx="2">
                  <c:v>77416</c:v>
                </c:pt>
                <c:pt idx="3">
                  <c:v>79826</c:v>
                </c:pt>
                <c:pt idx="4">
                  <c:v>80621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248-884B-46F41E33EE88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8.25'!$V$12:$Z$12</c:f>
              <c:numCache>
                <c:formatCode>#,##0</c:formatCode>
                <c:ptCount val="5"/>
                <c:pt idx="0">
                  <c:v>7447</c:v>
                </c:pt>
                <c:pt idx="1">
                  <c:v>7709</c:v>
                </c:pt>
                <c:pt idx="2">
                  <c:v>8115</c:v>
                </c:pt>
                <c:pt idx="3">
                  <c:v>7935</c:v>
                </c:pt>
                <c:pt idx="4">
                  <c:v>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C7-4248-884B-46F41E33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2.1861245257955939E-2</c:v>
                </c:pt>
                <c:pt idx="1">
                  <c:v>1.5208312226312293E-2</c:v>
                </c:pt>
                <c:pt idx="2">
                  <c:v>8.081456215595556E-2</c:v>
                </c:pt>
                <c:pt idx="3">
                  <c:v>8.6679499735458666E-3</c:v>
                </c:pt>
                <c:pt idx="4">
                  <c:v>7.418414328008735E-2</c:v>
                </c:pt>
                <c:pt idx="5">
                  <c:v>2.2705526099535082E-2</c:v>
                </c:pt>
                <c:pt idx="6">
                  <c:v>9.7711436065426135E-2</c:v>
                </c:pt>
                <c:pt idx="7">
                  <c:v>7.9542512354642977E-2</c:v>
                </c:pt>
                <c:pt idx="8">
                  <c:v>3.0540452309389527E-2</c:v>
                </c:pt>
                <c:pt idx="9">
                  <c:v>9.5234878930127321E-3</c:v>
                </c:pt>
                <c:pt idx="10">
                  <c:v>4.2900723830108178E-2</c:v>
                </c:pt>
                <c:pt idx="11">
                  <c:v>1.2258957819729155E-2</c:v>
                </c:pt>
                <c:pt idx="12">
                  <c:v>4.212398545585537E-2</c:v>
                </c:pt>
                <c:pt idx="13">
                  <c:v>7.3441176139497716E-2</c:v>
                </c:pt>
                <c:pt idx="14">
                  <c:v>5.5519908142244438E-2</c:v>
                </c:pt>
                <c:pt idx="15">
                  <c:v>8.4923395584974054E-2</c:v>
                </c:pt>
                <c:pt idx="16">
                  <c:v>0.15511127621492013</c:v>
                </c:pt>
                <c:pt idx="17">
                  <c:v>2.2480384541780644E-2</c:v>
                </c:pt>
                <c:pt idx="18">
                  <c:v>3.4086431844021929E-2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8EC-BC93-D32C680335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6-48EC-BC93-D32C6803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8.25'!$Z$44:$Z$60</c:f>
              <c:numCache>
                <c:formatCode>#,##0</c:formatCode>
                <c:ptCount val="17"/>
                <c:pt idx="0">
                  <c:v>14</c:v>
                </c:pt>
                <c:pt idx="1">
                  <c:v>1019</c:v>
                </c:pt>
                <c:pt idx="2">
                  <c:v>2687</c:v>
                </c:pt>
                <c:pt idx="3">
                  <c:v>4240</c:v>
                </c:pt>
                <c:pt idx="4">
                  <c:v>5403</c:v>
                </c:pt>
                <c:pt idx="5">
                  <c:v>4992</c:v>
                </c:pt>
                <c:pt idx="6">
                  <c:v>4520</c:v>
                </c:pt>
                <c:pt idx="7">
                  <c:v>3904</c:v>
                </c:pt>
                <c:pt idx="8">
                  <c:v>4018</c:v>
                </c:pt>
                <c:pt idx="9">
                  <c:v>3722</c:v>
                </c:pt>
                <c:pt idx="10">
                  <c:v>3829</c:v>
                </c:pt>
                <c:pt idx="11">
                  <c:v>3020</c:v>
                </c:pt>
                <c:pt idx="12">
                  <c:v>1748</c:v>
                </c:pt>
                <c:pt idx="13">
                  <c:v>690</c:v>
                </c:pt>
                <c:pt idx="14">
                  <c:v>240</c:v>
                </c:pt>
                <c:pt idx="15">
                  <c:v>129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7-456A-B33A-F7F1766AA069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8.25'!$Z$63:$Z$79</c:f>
              <c:numCache>
                <c:formatCode>#,##0</c:formatCode>
                <c:ptCount val="17"/>
                <c:pt idx="0">
                  <c:v>21</c:v>
                </c:pt>
                <c:pt idx="1">
                  <c:v>1247</c:v>
                </c:pt>
                <c:pt idx="2">
                  <c:v>2855</c:v>
                </c:pt>
                <c:pt idx="3">
                  <c:v>4438</c:v>
                </c:pt>
                <c:pt idx="4">
                  <c:v>5166</c:v>
                </c:pt>
                <c:pt idx="5">
                  <c:v>4769</c:v>
                </c:pt>
                <c:pt idx="6">
                  <c:v>4367</c:v>
                </c:pt>
                <c:pt idx="7">
                  <c:v>4081</c:v>
                </c:pt>
                <c:pt idx="8">
                  <c:v>4418</c:v>
                </c:pt>
                <c:pt idx="9">
                  <c:v>4022</c:v>
                </c:pt>
                <c:pt idx="10">
                  <c:v>3995</c:v>
                </c:pt>
                <c:pt idx="11">
                  <c:v>2995</c:v>
                </c:pt>
                <c:pt idx="12">
                  <c:v>1323</c:v>
                </c:pt>
                <c:pt idx="13">
                  <c:v>456</c:v>
                </c:pt>
                <c:pt idx="14">
                  <c:v>208</c:v>
                </c:pt>
                <c:pt idx="15">
                  <c:v>132</c:v>
                </c:pt>
                <c:pt idx="1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7-456A-B33A-F7F1766A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8.25'!$Z$83:$Z$90</c:f>
              <c:numCache>
                <c:formatCode>#,##0</c:formatCode>
                <c:ptCount val="8"/>
                <c:pt idx="0">
                  <c:v>3536</c:v>
                </c:pt>
                <c:pt idx="1">
                  <c:v>4296</c:v>
                </c:pt>
                <c:pt idx="2">
                  <c:v>5986</c:v>
                </c:pt>
                <c:pt idx="3">
                  <c:v>2193</c:v>
                </c:pt>
                <c:pt idx="4">
                  <c:v>1511</c:v>
                </c:pt>
                <c:pt idx="5">
                  <c:v>1871</c:v>
                </c:pt>
                <c:pt idx="6">
                  <c:v>2852</c:v>
                </c:pt>
                <c:pt idx="7">
                  <c:v>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C-4726-9C58-2D3219B7EA7D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8.25'!$Z$93:$Z$100</c:f>
              <c:numCache>
                <c:formatCode>#,##0</c:formatCode>
                <c:ptCount val="8"/>
                <c:pt idx="0">
                  <c:v>2536</c:v>
                </c:pt>
                <c:pt idx="1">
                  <c:v>7272</c:v>
                </c:pt>
                <c:pt idx="2">
                  <c:v>1086</c:v>
                </c:pt>
                <c:pt idx="3">
                  <c:v>5117</c:v>
                </c:pt>
                <c:pt idx="4">
                  <c:v>5152</c:v>
                </c:pt>
                <c:pt idx="5">
                  <c:v>3188</c:v>
                </c:pt>
                <c:pt idx="6">
                  <c:v>307</c:v>
                </c:pt>
                <c:pt idx="7">
                  <c:v>2550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C-4726-9C58-2D3219B7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8.3'!$U$8:$Y$8</c:f>
              <c:numCache>
                <c:formatCode>#,##0</c:formatCode>
                <c:ptCount val="5"/>
                <c:pt idx="1">
                  <c:v>38448</c:v>
                </c:pt>
                <c:pt idx="2">
                  <c:v>39120.699999999997</c:v>
                </c:pt>
                <c:pt idx="3">
                  <c:v>39287.5</c:v>
                </c:pt>
                <c:pt idx="4">
                  <c:v>40885.1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407-B9AF-33A145C0F6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2-4407-B9AF-33A145C0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8.25'!$V$8:$Z$8</c:f>
              <c:numCache>
                <c:formatCode>#,##0</c:formatCode>
                <c:ptCount val="5"/>
                <c:pt idx="0">
                  <c:v>38202</c:v>
                </c:pt>
                <c:pt idx="1">
                  <c:v>38655</c:v>
                </c:pt>
                <c:pt idx="2">
                  <c:v>40382.54</c:v>
                </c:pt>
                <c:pt idx="3">
                  <c:v>41963</c:v>
                </c:pt>
                <c:pt idx="4">
                  <c:v>42654.14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9-4236-A9E8-30895B2C14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236-A9E8-30895B2C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1">
                  <c:v>105485</c:v>
                </c:pt>
                <c:pt idx="2">
                  <c:v>112197</c:v>
                </c:pt>
                <c:pt idx="3">
                  <c:v>118984</c:v>
                </c:pt>
                <c:pt idx="4">
                  <c:v>125864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1-463E-9D75-864255EB0790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1">
                  <c:v>76711</c:v>
                </c:pt>
                <c:pt idx="2">
                  <c:v>79659</c:v>
                </c:pt>
                <c:pt idx="3">
                  <c:v>83328</c:v>
                </c:pt>
                <c:pt idx="4">
                  <c:v>86518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1-463E-9D75-864255EB0790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1">
                  <c:v>93589</c:v>
                </c:pt>
                <c:pt idx="2">
                  <c:v>99299</c:v>
                </c:pt>
                <c:pt idx="3">
                  <c:v>105222</c:v>
                </c:pt>
                <c:pt idx="4">
                  <c:v>111283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1-463E-9D75-864255EB0790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1">
                  <c:v>11896</c:v>
                </c:pt>
                <c:pt idx="2">
                  <c:v>12898</c:v>
                </c:pt>
                <c:pt idx="3">
                  <c:v>13762</c:v>
                </c:pt>
                <c:pt idx="4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1-463E-9D75-864255EB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1.5628103572932473E-2</c:v>
                </c:pt>
                <c:pt idx="1">
                  <c:v>5.8794085632791213E-4</c:v>
                </c:pt>
                <c:pt idx="2">
                  <c:v>0.11538736562770631</c:v>
                </c:pt>
                <c:pt idx="3">
                  <c:v>8.1835011083479653E-3</c:v>
                </c:pt>
                <c:pt idx="4">
                  <c:v>5.7506971866235511E-2</c:v>
                </c:pt>
                <c:pt idx="5">
                  <c:v>5.2644542081469535E-2</c:v>
                </c:pt>
                <c:pt idx="6">
                  <c:v>9.1337406545211858E-2</c:v>
                </c:pt>
                <c:pt idx="7">
                  <c:v>7.4303012005116673E-2</c:v>
                </c:pt>
                <c:pt idx="8">
                  <c:v>4.9363196491423213E-2</c:v>
                </c:pt>
                <c:pt idx="9">
                  <c:v>1.0376361599516935E-2</c:v>
                </c:pt>
                <c:pt idx="10">
                  <c:v>3.476796199041815E-2</c:v>
                </c:pt>
                <c:pt idx="11">
                  <c:v>1.1218547150473133E-2</c:v>
                </c:pt>
                <c:pt idx="12">
                  <c:v>5.7395739812335637E-2</c:v>
                </c:pt>
                <c:pt idx="13">
                  <c:v>0.16596616956532104</c:v>
                </c:pt>
                <c:pt idx="14">
                  <c:v>2.5511866076607104E-2</c:v>
                </c:pt>
                <c:pt idx="15">
                  <c:v>4.066326084711154E-2</c:v>
                </c:pt>
                <c:pt idx="16">
                  <c:v>0.10544004195037461</c:v>
                </c:pt>
                <c:pt idx="17">
                  <c:v>1.1059644216330454E-2</c:v>
                </c:pt>
                <c:pt idx="18">
                  <c:v>4.113996964953958E-2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D-4A0E-83C7-B280E48C1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D-4A0E-83C7-B280E48C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15</c:v>
                </c:pt>
                <c:pt idx="1">
                  <c:v>681</c:v>
                </c:pt>
                <c:pt idx="2">
                  <c:v>3458</c:v>
                </c:pt>
                <c:pt idx="3">
                  <c:v>9065</c:v>
                </c:pt>
                <c:pt idx="4">
                  <c:v>13063</c:v>
                </c:pt>
                <c:pt idx="5">
                  <c:v>11105</c:v>
                </c:pt>
                <c:pt idx="6">
                  <c:v>9128</c:v>
                </c:pt>
                <c:pt idx="7">
                  <c:v>6362</c:v>
                </c:pt>
                <c:pt idx="8">
                  <c:v>5553</c:v>
                </c:pt>
                <c:pt idx="9">
                  <c:v>4780</c:v>
                </c:pt>
                <c:pt idx="10">
                  <c:v>3915</c:v>
                </c:pt>
                <c:pt idx="11">
                  <c:v>2935</c:v>
                </c:pt>
                <c:pt idx="12">
                  <c:v>1312</c:v>
                </c:pt>
                <c:pt idx="13">
                  <c:v>550</c:v>
                </c:pt>
                <c:pt idx="14">
                  <c:v>146</c:v>
                </c:pt>
                <c:pt idx="15">
                  <c:v>79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B-48E8-B821-02878E0C757E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14</c:v>
                </c:pt>
                <c:pt idx="1">
                  <c:v>832</c:v>
                </c:pt>
                <c:pt idx="2">
                  <c:v>2875</c:v>
                </c:pt>
                <c:pt idx="3">
                  <c:v>6503</c:v>
                </c:pt>
                <c:pt idx="4">
                  <c:v>9535</c:v>
                </c:pt>
                <c:pt idx="5">
                  <c:v>8106</c:v>
                </c:pt>
                <c:pt idx="6">
                  <c:v>6296</c:v>
                </c:pt>
                <c:pt idx="7">
                  <c:v>4708</c:v>
                </c:pt>
                <c:pt idx="8">
                  <c:v>4521</c:v>
                </c:pt>
                <c:pt idx="9">
                  <c:v>3676</c:v>
                </c:pt>
                <c:pt idx="10">
                  <c:v>3070</c:v>
                </c:pt>
                <c:pt idx="11">
                  <c:v>2091</c:v>
                </c:pt>
                <c:pt idx="12">
                  <c:v>926</c:v>
                </c:pt>
                <c:pt idx="13">
                  <c:v>305</c:v>
                </c:pt>
                <c:pt idx="14">
                  <c:v>114</c:v>
                </c:pt>
                <c:pt idx="15">
                  <c:v>67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B-48E8-B821-02878E0C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3851</c:v>
                </c:pt>
                <c:pt idx="1">
                  <c:v>5250</c:v>
                </c:pt>
                <c:pt idx="2">
                  <c:v>7364</c:v>
                </c:pt>
                <c:pt idx="3">
                  <c:v>2142</c:v>
                </c:pt>
                <c:pt idx="4">
                  <c:v>2380</c:v>
                </c:pt>
                <c:pt idx="5">
                  <c:v>2430</c:v>
                </c:pt>
                <c:pt idx="6">
                  <c:v>5836</c:v>
                </c:pt>
                <c:pt idx="7">
                  <c:v>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7-4144-9482-9723F1D949B6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2533</c:v>
                </c:pt>
                <c:pt idx="1">
                  <c:v>5551</c:v>
                </c:pt>
                <c:pt idx="2">
                  <c:v>1468</c:v>
                </c:pt>
                <c:pt idx="3">
                  <c:v>5503</c:v>
                </c:pt>
                <c:pt idx="4">
                  <c:v>5163</c:v>
                </c:pt>
                <c:pt idx="5">
                  <c:v>3599</c:v>
                </c:pt>
                <c:pt idx="6">
                  <c:v>970</c:v>
                </c:pt>
                <c:pt idx="7">
                  <c:v>6555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7-4144-9482-9723F1D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8.26'!$U$8:$Y$8</c:f>
              <c:numCache>
                <c:formatCode>#,##0</c:formatCode>
                <c:ptCount val="5"/>
                <c:pt idx="1">
                  <c:v>38356.9</c:v>
                </c:pt>
                <c:pt idx="2">
                  <c:v>38438</c:v>
                </c:pt>
                <c:pt idx="3">
                  <c:v>39050.86</c:v>
                </c:pt>
                <c:pt idx="4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8-45FC-88E5-593ACE3D9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8-45FC-88E5-593ACE3D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8.26'!$V$4:$Z$4</c:f>
              <c:numCache>
                <c:formatCode>#,##0</c:formatCode>
                <c:ptCount val="5"/>
                <c:pt idx="0">
                  <c:v>105485</c:v>
                </c:pt>
                <c:pt idx="1">
                  <c:v>112197</c:v>
                </c:pt>
                <c:pt idx="2">
                  <c:v>118984</c:v>
                </c:pt>
                <c:pt idx="3">
                  <c:v>125864</c:v>
                </c:pt>
                <c:pt idx="4">
                  <c:v>125860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9-479E-8452-F83D2860EA79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8.26'!$V$7:$Z$7</c:f>
              <c:numCache>
                <c:formatCode>#,##0</c:formatCode>
                <c:ptCount val="5"/>
                <c:pt idx="0">
                  <c:v>76711</c:v>
                </c:pt>
                <c:pt idx="1">
                  <c:v>79659</c:v>
                </c:pt>
                <c:pt idx="2">
                  <c:v>83328</c:v>
                </c:pt>
                <c:pt idx="3">
                  <c:v>86518</c:v>
                </c:pt>
                <c:pt idx="4">
                  <c:v>87720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9-479E-8452-F83D2860EA79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8.26'!$V$11:$Z$11</c:f>
              <c:numCache>
                <c:formatCode>#,##0</c:formatCode>
                <c:ptCount val="5"/>
                <c:pt idx="0">
                  <c:v>93589</c:v>
                </c:pt>
                <c:pt idx="1">
                  <c:v>99299</c:v>
                </c:pt>
                <c:pt idx="2">
                  <c:v>105222</c:v>
                </c:pt>
                <c:pt idx="3">
                  <c:v>111283</c:v>
                </c:pt>
                <c:pt idx="4">
                  <c:v>111290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9-479E-8452-F83D2860EA79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8.26'!$V$12:$Z$12</c:f>
              <c:numCache>
                <c:formatCode>#,##0</c:formatCode>
                <c:ptCount val="5"/>
                <c:pt idx="0">
                  <c:v>11896</c:v>
                </c:pt>
                <c:pt idx="1">
                  <c:v>12898</c:v>
                </c:pt>
                <c:pt idx="2">
                  <c:v>13762</c:v>
                </c:pt>
                <c:pt idx="3">
                  <c:v>14587</c:v>
                </c:pt>
                <c:pt idx="4">
                  <c:v>14576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9-479E-8452-F83D2860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1.5628103572932473E-2</c:v>
                </c:pt>
                <c:pt idx="1">
                  <c:v>5.8794085632791213E-4</c:v>
                </c:pt>
                <c:pt idx="2">
                  <c:v>0.11538736562770631</c:v>
                </c:pt>
                <c:pt idx="3">
                  <c:v>8.1835011083479653E-3</c:v>
                </c:pt>
                <c:pt idx="4">
                  <c:v>5.7506971866235511E-2</c:v>
                </c:pt>
                <c:pt idx="5">
                  <c:v>5.2644542081469535E-2</c:v>
                </c:pt>
                <c:pt idx="6">
                  <c:v>9.1337406545211858E-2</c:v>
                </c:pt>
                <c:pt idx="7">
                  <c:v>7.4303012005116673E-2</c:v>
                </c:pt>
                <c:pt idx="8">
                  <c:v>4.9363196491423213E-2</c:v>
                </c:pt>
                <c:pt idx="9">
                  <c:v>1.0376361599516935E-2</c:v>
                </c:pt>
                <c:pt idx="10">
                  <c:v>3.476796199041815E-2</c:v>
                </c:pt>
                <c:pt idx="11">
                  <c:v>1.1218547150473133E-2</c:v>
                </c:pt>
                <c:pt idx="12">
                  <c:v>5.7395739812335637E-2</c:v>
                </c:pt>
                <c:pt idx="13">
                  <c:v>0.16596616956532104</c:v>
                </c:pt>
                <c:pt idx="14">
                  <c:v>2.5511866076607104E-2</c:v>
                </c:pt>
                <c:pt idx="15">
                  <c:v>4.066326084711154E-2</c:v>
                </c:pt>
                <c:pt idx="16">
                  <c:v>0.10544004195037461</c:v>
                </c:pt>
                <c:pt idx="17">
                  <c:v>1.1059644216330454E-2</c:v>
                </c:pt>
                <c:pt idx="18">
                  <c:v>4.113996964953958E-2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752-8A61-75C7B0EF7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752-8A61-75C7B0EF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8.26'!$Z$44:$Z$60</c:f>
              <c:numCache>
                <c:formatCode>#,##0</c:formatCode>
                <c:ptCount val="17"/>
                <c:pt idx="0">
                  <c:v>14</c:v>
                </c:pt>
                <c:pt idx="1">
                  <c:v>668</c:v>
                </c:pt>
                <c:pt idx="2">
                  <c:v>3292</c:v>
                </c:pt>
                <c:pt idx="3">
                  <c:v>8178</c:v>
                </c:pt>
                <c:pt idx="4">
                  <c:v>13202</c:v>
                </c:pt>
                <c:pt idx="5">
                  <c:v>10805</c:v>
                </c:pt>
                <c:pt idx="6">
                  <c:v>8992</c:v>
                </c:pt>
                <c:pt idx="7">
                  <c:v>6440</c:v>
                </c:pt>
                <c:pt idx="8">
                  <c:v>5545</c:v>
                </c:pt>
                <c:pt idx="9">
                  <c:v>4825</c:v>
                </c:pt>
                <c:pt idx="10">
                  <c:v>3951</c:v>
                </c:pt>
                <c:pt idx="11">
                  <c:v>3012</c:v>
                </c:pt>
                <c:pt idx="12">
                  <c:v>1397</c:v>
                </c:pt>
                <c:pt idx="13">
                  <c:v>569</c:v>
                </c:pt>
                <c:pt idx="14">
                  <c:v>155</c:v>
                </c:pt>
                <c:pt idx="15">
                  <c:v>85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D-4345-AF59-29B7937C4D4A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8.26'!$Z$63:$Z$79</c:f>
              <c:numCache>
                <c:formatCode>#,##0</c:formatCode>
                <c:ptCount val="17"/>
                <c:pt idx="0">
                  <c:v>7</c:v>
                </c:pt>
                <c:pt idx="1">
                  <c:v>855</c:v>
                </c:pt>
                <c:pt idx="2">
                  <c:v>2885</c:v>
                </c:pt>
                <c:pt idx="3">
                  <c:v>6702</c:v>
                </c:pt>
                <c:pt idx="4">
                  <c:v>9982</c:v>
                </c:pt>
                <c:pt idx="5">
                  <c:v>8023</c:v>
                </c:pt>
                <c:pt idx="6">
                  <c:v>6514</c:v>
                </c:pt>
                <c:pt idx="7">
                  <c:v>4762</c:v>
                </c:pt>
                <c:pt idx="8">
                  <c:v>4613</c:v>
                </c:pt>
                <c:pt idx="9">
                  <c:v>3652</c:v>
                </c:pt>
                <c:pt idx="10">
                  <c:v>3000</c:v>
                </c:pt>
                <c:pt idx="11">
                  <c:v>2160</c:v>
                </c:pt>
                <c:pt idx="12">
                  <c:v>974</c:v>
                </c:pt>
                <c:pt idx="13">
                  <c:v>328</c:v>
                </c:pt>
                <c:pt idx="14">
                  <c:v>109</c:v>
                </c:pt>
                <c:pt idx="15">
                  <c:v>79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D-4345-AF59-29B7937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8.26'!$Z$83:$Z$90</c:f>
              <c:numCache>
                <c:formatCode>#,##0</c:formatCode>
                <c:ptCount val="8"/>
                <c:pt idx="0">
                  <c:v>4101</c:v>
                </c:pt>
                <c:pt idx="1">
                  <c:v>5408</c:v>
                </c:pt>
                <c:pt idx="2">
                  <c:v>7201</c:v>
                </c:pt>
                <c:pt idx="3">
                  <c:v>2189</c:v>
                </c:pt>
                <c:pt idx="4">
                  <c:v>2318</c:v>
                </c:pt>
                <c:pt idx="5">
                  <c:v>2372</c:v>
                </c:pt>
                <c:pt idx="6">
                  <c:v>5864</c:v>
                </c:pt>
                <c:pt idx="7">
                  <c:v>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8-46EB-8BD4-F2531CED4195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8.26'!$Z$93:$Z$100</c:f>
              <c:numCache>
                <c:formatCode>#,##0</c:formatCode>
                <c:ptCount val="8"/>
                <c:pt idx="0">
                  <c:v>2605</c:v>
                </c:pt>
                <c:pt idx="1">
                  <c:v>5787</c:v>
                </c:pt>
                <c:pt idx="2">
                  <c:v>1470</c:v>
                </c:pt>
                <c:pt idx="3">
                  <c:v>5805</c:v>
                </c:pt>
                <c:pt idx="4">
                  <c:v>5083</c:v>
                </c:pt>
                <c:pt idx="5">
                  <c:v>3671</c:v>
                </c:pt>
                <c:pt idx="6">
                  <c:v>1003</c:v>
                </c:pt>
                <c:pt idx="7">
                  <c:v>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8-46EB-8BD4-F2531CED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8.3'!$V$4:$Z$4</c:f>
              <c:numCache>
                <c:formatCode>#,##0</c:formatCode>
                <c:ptCount val="5"/>
                <c:pt idx="0">
                  <c:v>71700</c:v>
                </c:pt>
                <c:pt idx="1">
                  <c:v>75250</c:v>
                </c:pt>
                <c:pt idx="2">
                  <c:v>77387</c:v>
                </c:pt>
                <c:pt idx="3">
                  <c:v>81572</c:v>
                </c:pt>
                <c:pt idx="4">
                  <c:v>83280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8-4144-BA64-725588968A3D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8.3'!$V$7:$Z$7</c:f>
              <c:numCache>
                <c:formatCode>#,##0</c:formatCode>
                <c:ptCount val="5"/>
                <c:pt idx="0">
                  <c:v>52140</c:v>
                </c:pt>
                <c:pt idx="1">
                  <c:v>53638</c:v>
                </c:pt>
                <c:pt idx="2">
                  <c:v>55529</c:v>
                </c:pt>
                <c:pt idx="3">
                  <c:v>57450</c:v>
                </c:pt>
                <c:pt idx="4">
                  <c:v>59216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144-BA64-725588968A3D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8.3'!$V$11:$Z$11</c:f>
              <c:numCache>
                <c:formatCode>#,##0</c:formatCode>
                <c:ptCount val="5"/>
                <c:pt idx="0">
                  <c:v>64861</c:v>
                </c:pt>
                <c:pt idx="1">
                  <c:v>68178</c:v>
                </c:pt>
                <c:pt idx="2">
                  <c:v>70024</c:v>
                </c:pt>
                <c:pt idx="3">
                  <c:v>74151</c:v>
                </c:pt>
                <c:pt idx="4">
                  <c:v>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8-4144-BA64-725588968A3D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8.3'!$V$12:$Z$12</c:f>
              <c:numCache>
                <c:formatCode>#,##0</c:formatCode>
                <c:ptCount val="5"/>
                <c:pt idx="0">
                  <c:v>6837</c:v>
                </c:pt>
                <c:pt idx="1">
                  <c:v>7072</c:v>
                </c:pt>
                <c:pt idx="2">
                  <c:v>7361</c:v>
                </c:pt>
                <c:pt idx="3">
                  <c:v>7422</c:v>
                </c:pt>
                <c:pt idx="4">
                  <c:v>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8-4144-BA64-72558896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8.26'!$V$8:$Z$8</c:f>
              <c:numCache>
                <c:formatCode>#,##0</c:formatCode>
                <c:ptCount val="5"/>
                <c:pt idx="0">
                  <c:v>38356.9</c:v>
                </c:pt>
                <c:pt idx="1">
                  <c:v>38438</c:v>
                </c:pt>
                <c:pt idx="2">
                  <c:v>39050.86</c:v>
                </c:pt>
                <c:pt idx="3">
                  <c:v>38504</c:v>
                </c:pt>
                <c:pt idx="4">
                  <c:v>38137.51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2-4BD2-9358-39801D285A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2-4BD2-9358-39801D28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1">
                  <c:v>169672</c:v>
                </c:pt>
                <c:pt idx="2">
                  <c:v>181898</c:v>
                </c:pt>
                <c:pt idx="3">
                  <c:v>190839</c:v>
                </c:pt>
                <c:pt idx="4">
                  <c:v>197794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3-4EEB-BDC1-3A1AE8F1C871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1">
                  <c:v>122459</c:v>
                </c:pt>
                <c:pt idx="2">
                  <c:v>127904</c:v>
                </c:pt>
                <c:pt idx="3">
                  <c:v>132952</c:v>
                </c:pt>
                <c:pt idx="4">
                  <c:v>137917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3-4EEB-BDC1-3A1AE8F1C871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1">
                  <c:v>153839</c:v>
                </c:pt>
                <c:pt idx="2">
                  <c:v>165210</c:v>
                </c:pt>
                <c:pt idx="3">
                  <c:v>173160</c:v>
                </c:pt>
                <c:pt idx="4">
                  <c:v>179375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3-4EEB-BDC1-3A1AE8F1C871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1">
                  <c:v>15833</c:v>
                </c:pt>
                <c:pt idx="2">
                  <c:v>16688</c:v>
                </c:pt>
                <c:pt idx="3">
                  <c:v>17679</c:v>
                </c:pt>
                <c:pt idx="4">
                  <c:v>18419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63-4EEB-BDC1-3A1AE8F1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9.3087263165655028E-3</c:v>
                </c:pt>
                <c:pt idx="1">
                  <c:v>2.6933379205268718E-3</c:v>
                </c:pt>
                <c:pt idx="2">
                  <c:v>5.1576438208045611E-2</c:v>
                </c:pt>
                <c:pt idx="3">
                  <c:v>8.7533482417123335E-3</c:v>
                </c:pt>
                <c:pt idx="4">
                  <c:v>8.2200869928488934E-2</c:v>
                </c:pt>
                <c:pt idx="5">
                  <c:v>3.1022534588258422E-2</c:v>
                </c:pt>
                <c:pt idx="6">
                  <c:v>0.10188484505934682</c:v>
                </c:pt>
                <c:pt idx="7">
                  <c:v>8.1974786818371712E-2</c:v>
                </c:pt>
                <c:pt idx="8">
                  <c:v>3.7785368490895241E-2</c:v>
                </c:pt>
                <c:pt idx="9">
                  <c:v>9.7264885852603646E-3</c:v>
                </c:pt>
                <c:pt idx="10">
                  <c:v>4.2577347455336298E-2</c:v>
                </c:pt>
                <c:pt idx="11">
                  <c:v>1.5668542501167278E-2</c:v>
                </c:pt>
                <c:pt idx="12">
                  <c:v>5.9794067775784533E-2</c:v>
                </c:pt>
                <c:pt idx="13">
                  <c:v>9.3554173936549287E-2</c:v>
                </c:pt>
                <c:pt idx="14">
                  <c:v>5.2977170520728381E-2</c:v>
                </c:pt>
                <c:pt idx="15">
                  <c:v>9.0251394588749909E-2</c:v>
                </c:pt>
                <c:pt idx="16">
                  <c:v>0.14476691322831936</c:v>
                </c:pt>
                <c:pt idx="17">
                  <c:v>2.311454058437569E-2</c:v>
                </c:pt>
                <c:pt idx="18">
                  <c:v>3.4649694050573811E-2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164-9CEA-CDDEA5B1B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164-9CEA-CDDEA5B1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36</c:v>
                </c:pt>
                <c:pt idx="1">
                  <c:v>2092</c:v>
                </c:pt>
                <c:pt idx="2">
                  <c:v>5618</c:v>
                </c:pt>
                <c:pt idx="3">
                  <c:v>10752</c:v>
                </c:pt>
                <c:pt idx="4">
                  <c:v>13000</c:v>
                </c:pt>
                <c:pt idx="5">
                  <c:v>11386</c:v>
                </c:pt>
                <c:pt idx="6">
                  <c:v>10106</c:v>
                </c:pt>
                <c:pt idx="7">
                  <c:v>8982</c:v>
                </c:pt>
                <c:pt idx="8">
                  <c:v>9402</c:v>
                </c:pt>
                <c:pt idx="9">
                  <c:v>8062</c:v>
                </c:pt>
                <c:pt idx="10">
                  <c:v>7609</c:v>
                </c:pt>
                <c:pt idx="11">
                  <c:v>6215</c:v>
                </c:pt>
                <c:pt idx="12">
                  <c:v>3211</c:v>
                </c:pt>
                <c:pt idx="13">
                  <c:v>1271</c:v>
                </c:pt>
                <c:pt idx="14">
                  <c:v>480</c:v>
                </c:pt>
                <c:pt idx="15">
                  <c:v>243</c:v>
                </c:pt>
                <c:pt idx="1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226-A142-744623EBECDB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33</c:v>
                </c:pt>
                <c:pt idx="1">
                  <c:v>2552</c:v>
                </c:pt>
                <c:pt idx="2">
                  <c:v>6195</c:v>
                </c:pt>
                <c:pt idx="3">
                  <c:v>10654</c:v>
                </c:pt>
                <c:pt idx="4">
                  <c:v>12381</c:v>
                </c:pt>
                <c:pt idx="5">
                  <c:v>11151</c:v>
                </c:pt>
                <c:pt idx="6">
                  <c:v>9855</c:v>
                </c:pt>
                <c:pt idx="7">
                  <c:v>9339</c:v>
                </c:pt>
                <c:pt idx="8">
                  <c:v>9745</c:v>
                </c:pt>
                <c:pt idx="9">
                  <c:v>8771</c:v>
                </c:pt>
                <c:pt idx="10">
                  <c:v>8354</c:v>
                </c:pt>
                <c:pt idx="11">
                  <c:v>5864</c:v>
                </c:pt>
                <c:pt idx="12">
                  <c:v>2530</c:v>
                </c:pt>
                <c:pt idx="13">
                  <c:v>971</c:v>
                </c:pt>
                <c:pt idx="14">
                  <c:v>378</c:v>
                </c:pt>
                <c:pt idx="15">
                  <c:v>215</c:v>
                </c:pt>
                <c:pt idx="16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226-A142-744623EB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7883</c:v>
                </c:pt>
                <c:pt idx="1">
                  <c:v>10331</c:v>
                </c:pt>
                <c:pt idx="2">
                  <c:v>13291</c:v>
                </c:pt>
                <c:pt idx="3">
                  <c:v>4838</c:v>
                </c:pt>
                <c:pt idx="4">
                  <c:v>3388</c:v>
                </c:pt>
                <c:pt idx="5">
                  <c:v>4014</c:v>
                </c:pt>
                <c:pt idx="6">
                  <c:v>5700</c:v>
                </c:pt>
                <c:pt idx="7">
                  <c:v>8561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F-45CD-95CB-79B62FEF16E2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5761</c:v>
                </c:pt>
                <c:pt idx="1">
                  <c:v>15897</c:v>
                </c:pt>
                <c:pt idx="2">
                  <c:v>2477</c:v>
                </c:pt>
                <c:pt idx="3">
                  <c:v>11079</c:v>
                </c:pt>
                <c:pt idx="4">
                  <c:v>11201</c:v>
                </c:pt>
                <c:pt idx="5">
                  <c:v>7066</c:v>
                </c:pt>
                <c:pt idx="6">
                  <c:v>718</c:v>
                </c:pt>
                <c:pt idx="7">
                  <c:v>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F-45CD-95CB-79B62FE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8.27'!$U$8:$Y$8</c:f>
              <c:numCache>
                <c:formatCode>#,##0</c:formatCode>
                <c:ptCount val="5"/>
                <c:pt idx="1">
                  <c:v>39089.339999999997</c:v>
                </c:pt>
                <c:pt idx="2">
                  <c:v>39118</c:v>
                </c:pt>
                <c:pt idx="3">
                  <c:v>40571.449999999997</c:v>
                </c:pt>
                <c:pt idx="4">
                  <c:v>41858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7-4720-A86B-699172A02F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7-4720-A86B-699172A0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8.27'!$V$4:$Z$4</c:f>
              <c:numCache>
                <c:formatCode>#,##0</c:formatCode>
                <c:ptCount val="5"/>
                <c:pt idx="0">
                  <c:v>169672</c:v>
                </c:pt>
                <c:pt idx="1">
                  <c:v>181898</c:v>
                </c:pt>
                <c:pt idx="2">
                  <c:v>190839</c:v>
                </c:pt>
                <c:pt idx="3">
                  <c:v>197794</c:v>
                </c:pt>
                <c:pt idx="4">
                  <c:v>203465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5-46CD-A156-4E48B1C62902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8.27'!$V$7:$Z$7</c:f>
              <c:numCache>
                <c:formatCode>#,##0</c:formatCode>
                <c:ptCount val="5"/>
                <c:pt idx="0">
                  <c:v>122459</c:v>
                </c:pt>
                <c:pt idx="1">
                  <c:v>127904</c:v>
                </c:pt>
                <c:pt idx="2">
                  <c:v>132952</c:v>
                </c:pt>
                <c:pt idx="3">
                  <c:v>137917</c:v>
                </c:pt>
                <c:pt idx="4">
                  <c:v>142982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5-46CD-A156-4E48B1C62902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8.27'!$V$11:$Z$11</c:f>
              <c:numCache>
                <c:formatCode>#,##0</c:formatCode>
                <c:ptCount val="5"/>
                <c:pt idx="0">
                  <c:v>153839</c:v>
                </c:pt>
                <c:pt idx="1">
                  <c:v>165210</c:v>
                </c:pt>
                <c:pt idx="2">
                  <c:v>173160</c:v>
                </c:pt>
                <c:pt idx="3">
                  <c:v>179375</c:v>
                </c:pt>
                <c:pt idx="4">
                  <c:v>183969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5-46CD-A156-4E48B1C62902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8.27'!$V$12:$Z$12</c:f>
              <c:numCache>
                <c:formatCode>#,##0</c:formatCode>
                <c:ptCount val="5"/>
                <c:pt idx="0">
                  <c:v>15833</c:v>
                </c:pt>
                <c:pt idx="1">
                  <c:v>16688</c:v>
                </c:pt>
                <c:pt idx="2">
                  <c:v>17679</c:v>
                </c:pt>
                <c:pt idx="3">
                  <c:v>18419</c:v>
                </c:pt>
                <c:pt idx="4">
                  <c:v>19492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5-46CD-A156-4E48B1C6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9.3087263165655028E-3</c:v>
                </c:pt>
                <c:pt idx="1">
                  <c:v>2.6933379205268718E-3</c:v>
                </c:pt>
                <c:pt idx="2">
                  <c:v>5.1576438208045611E-2</c:v>
                </c:pt>
                <c:pt idx="3">
                  <c:v>8.7533482417123335E-3</c:v>
                </c:pt>
                <c:pt idx="4">
                  <c:v>8.2200869928488934E-2</c:v>
                </c:pt>
                <c:pt idx="5">
                  <c:v>3.1022534588258422E-2</c:v>
                </c:pt>
                <c:pt idx="6">
                  <c:v>0.10188484505934682</c:v>
                </c:pt>
                <c:pt idx="7">
                  <c:v>8.1974786818371712E-2</c:v>
                </c:pt>
                <c:pt idx="8">
                  <c:v>3.7785368490895241E-2</c:v>
                </c:pt>
                <c:pt idx="9">
                  <c:v>9.7264885852603646E-3</c:v>
                </c:pt>
                <c:pt idx="10">
                  <c:v>4.2577347455336298E-2</c:v>
                </c:pt>
                <c:pt idx="11">
                  <c:v>1.5668542501167278E-2</c:v>
                </c:pt>
                <c:pt idx="12">
                  <c:v>5.9794067775784533E-2</c:v>
                </c:pt>
                <c:pt idx="13">
                  <c:v>9.3554173936549287E-2</c:v>
                </c:pt>
                <c:pt idx="14">
                  <c:v>5.2977170520728381E-2</c:v>
                </c:pt>
                <c:pt idx="15">
                  <c:v>9.0251394588749909E-2</c:v>
                </c:pt>
                <c:pt idx="16">
                  <c:v>0.14476691322831936</c:v>
                </c:pt>
                <c:pt idx="17">
                  <c:v>2.311454058437569E-2</c:v>
                </c:pt>
                <c:pt idx="18">
                  <c:v>3.4649694050573811E-2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2-44CC-8BB5-DC725C81A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2-44CC-8BB5-DC725C81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8.27'!$Z$44:$Z$60</c:f>
              <c:numCache>
                <c:formatCode>#,##0</c:formatCode>
                <c:ptCount val="17"/>
                <c:pt idx="0">
                  <c:v>33</c:v>
                </c:pt>
                <c:pt idx="1">
                  <c:v>2041</c:v>
                </c:pt>
                <c:pt idx="2">
                  <c:v>5689</c:v>
                </c:pt>
                <c:pt idx="3">
                  <c:v>10718</c:v>
                </c:pt>
                <c:pt idx="4">
                  <c:v>14396</c:v>
                </c:pt>
                <c:pt idx="5">
                  <c:v>12071</c:v>
                </c:pt>
                <c:pt idx="6">
                  <c:v>10816</c:v>
                </c:pt>
                <c:pt idx="7">
                  <c:v>8998</c:v>
                </c:pt>
                <c:pt idx="8">
                  <c:v>9215</c:v>
                </c:pt>
                <c:pt idx="9">
                  <c:v>8101</c:v>
                </c:pt>
                <c:pt idx="10">
                  <c:v>7721</c:v>
                </c:pt>
                <c:pt idx="11">
                  <c:v>6095</c:v>
                </c:pt>
                <c:pt idx="12">
                  <c:v>3289</c:v>
                </c:pt>
                <c:pt idx="13">
                  <c:v>1378</c:v>
                </c:pt>
                <c:pt idx="14">
                  <c:v>520</c:v>
                </c:pt>
                <c:pt idx="15">
                  <c:v>230</c:v>
                </c:pt>
                <c:pt idx="1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D-4822-AF66-DF11F6D41DB7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8.27'!$Z$63:$Z$79</c:f>
              <c:numCache>
                <c:formatCode>#,##0</c:formatCode>
                <c:ptCount val="17"/>
                <c:pt idx="0">
                  <c:v>24</c:v>
                </c:pt>
                <c:pt idx="1">
                  <c:v>2528</c:v>
                </c:pt>
                <c:pt idx="2">
                  <c:v>6177</c:v>
                </c:pt>
                <c:pt idx="3">
                  <c:v>10771</c:v>
                </c:pt>
                <c:pt idx="4">
                  <c:v>13033</c:v>
                </c:pt>
                <c:pt idx="5">
                  <c:v>11698</c:v>
                </c:pt>
                <c:pt idx="6">
                  <c:v>10438</c:v>
                </c:pt>
                <c:pt idx="7">
                  <c:v>9435</c:v>
                </c:pt>
                <c:pt idx="8">
                  <c:v>9980</c:v>
                </c:pt>
                <c:pt idx="9">
                  <c:v>8792</c:v>
                </c:pt>
                <c:pt idx="10">
                  <c:v>8529</c:v>
                </c:pt>
                <c:pt idx="11">
                  <c:v>6129</c:v>
                </c:pt>
                <c:pt idx="12">
                  <c:v>2723</c:v>
                </c:pt>
                <c:pt idx="13">
                  <c:v>969</c:v>
                </c:pt>
                <c:pt idx="14">
                  <c:v>401</c:v>
                </c:pt>
                <c:pt idx="15">
                  <c:v>190</c:v>
                </c:pt>
                <c:pt idx="16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D-4822-AF66-DF11F6D4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8.27'!$Z$83:$Z$90</c:f>
              <c:numCache>
                <c:formatCode>#,##0</c:formatCode>
                <c:ptCount val="8"/>
                <c:pt idx="0">
                  <c:v>8307</c:v>
                </c:pt>
                <c:pt idx="1">
                  <c:v>10806</c:v>
                </c:pt>
                <c:pt idx="2">
                  <c:v>13426</c:v>
                </c:pt>
                <c:pt idx="3">
                  <c:v>5082</c:v>
                </c:pt>
                <c:pt idx="4">
                  <c:v>3373</c:v>
                </c:pt>
                <c:pt idx="5">
                  <c:v>4222</c:v>
                </c:pt>
                <c:pt idx="6">
                  <c:v>5867</c:v>
                </c:pt>
                <c:pt idx="7">
                  <c:v>8758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4EA-8F67-F4298F8958DF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8.27'!$Z$93:$Z$100</c:f>
              <c:numCache>
                <c:formatCode>#,##0</c:formatCode>
                <c:ptCount val="8"/>
                <c:pt idx="0">
                  <c:v>6058</c:v>
                </c:pt>
                <c:pt idx="1">
                  <c:v>16621</c:v>
                </c:pt>
                <c:pt idx="2">
                  <c:v>2606</c:v>
                </c:pt>
                <c:pt idx="3">
                  <c:v>11650</c:v>
                </c:pt>
                <c:pt idx="4">
                  <c:v>11211</c:v>
                </c:pt>
                <c:pt idx="5">
                  <c:v>7338</c:v>
                </c:pt>
                <c:pt idx="6">
                  <c:v>814</c:v>
                </c:pt>
                <c:pt idx="7">
                  <c:v>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4EA-8F67-F4298F89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1.506982552624311E-2</c:v>
                </c:pt>
                <c:pt idx="1">
                  <c:v>5.6676953373599589E-3</c:v>
                </c:pt>
                <c:pt idx="2">
                  <c:v>5.943875406765211E-2</c:v>
                </c:pt>
                <c:pt idx="3">
                  <c:v>7.1326504881182532E-3</c:v>
                </c:pt>
                <c:pt idx="4">
                  <c:v>7.2203076405816594E-2</c:v>
                </c:pt>
                <c:pt idx="5">
                  <c:v>2.4976284537518462E-2</c:v>
                </c:pt>
                <c:pt idx="6">
                  <c:v>0.10267894667323095</c:v>
                </c:pt>
                <c:pt idx="7">
                  <c:v>8.3394373131281591E-2</c:v>
                </c:pt>
                <c:pt idx="8">
                  <c:v>2.9875478812185545E-2</c:v>
                </c:pt>
                <c:pt idx="9">
                  <c:v>1.5141872500870568E-2</c:v>
                </c:pt>
                <c:pt idx="10">
                  <c:v>2.9070954262178941E-2</c:v>
                </c:pt>
                <c:pt idx="11">
                  <c:v>1.3112549382197193E-2</c:v>
                </c:pt>
                <c:pt idx="12">
                  <c:v>5.7469470094501617E-2</c:v>
                </c:pt>
                <c:pt idx="13">
                  <c:v>7.0786152571476607E-2</c:v>
                </c:pt>
                <c:pt idx="14">
                  <c:v>5.7121243050468909E-2</c:v>
                </c:pt>
                <c:pt idx="15">
                  <c:v>0.10599310750609398</c:v>
                </c:pt>
                <c:pt idx="16">
                  <c:v>0.16146927796923594</c:v>
                </c:pt>
                <c:pt idx="17">
                  <c:v>2.7017615485296412E-2</c:v>
                </c:pt>
                <c:pt idx="18">
                  <c:v>3.1136300868166045E-2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F20-A878-94CBFB49FA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2-4F20-A878-94CBFB49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8.27'!$V$8:$Z$8</c:f>
              <c:numCache>
                <c:formatCode>#,##0</c:formatCode>
                <c:ptCount val="5"/>
                <c:pt idx="0">
                  <c:v>39089.339999999997</c:v>
                </c:pt>
                <c:pt idx="1">
                  <c:v>39118</c:v>
                </c:pt>
                <c:pt idx="2">
                  <c:v>40571.449999999997</c:v>
                </c:pt>
                <c:pt idx="3">
                  <c:v>41858</c:v>
                </c:pt>
                <c:pt idx="4">
                  <c:v>42059.5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F-4DFA-A4DC-B3D1F03614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F-4DFA-A4DC-B3D1F036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1">
                  <c:v>47952</c:v>
                </c:pt>
                <c:pt idx="2">
                  <c:v>49359</c:v>
                </c:pt>
                <c:pt idx="3">
                  <c:v>50809</c:v>
                </c:pt>
                <c:pt idx="4">
                  <c:v>52724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C-4588-89C9-4C28D21BE14B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1">
                  <c:v>34261</c:v>
                </c:pt>
                <c:pt idx="2">
                  <c:v>34748</c:v>
                </c:pt>
                <c:pt idx="3">
                  <c:v>36081</c:v>
                </c:pt>
                <c:pt idx="4">
                  <c:v>36488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C-4588-89C9-4C28D21BE14B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1">
                  <c:v>42278</c:v>
                </c:pt>
                <c:pt idx="2">
                  <c:v>43680</c:v>
                </c:pt>
                <c:pt idx="3">
                  <c:v>44952</c:v>
                </c:pt>
                <c:pt idx="4">
                  <c:v>47128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588-89C9-4C28D21BE14B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1">
                  <c:v>5675</c:v>
                </c:pt>
                <c:pt idx="2">
                  <c:v>5679</c:v>
                </c:pt>
                <c:pt idx="3">
                  <c:v>5857</c:v>
                </c:pt>
                <c:pt idx="4">
                  <c:v>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C-4588-89C9-4C28D21B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6.9731093702922561E-2</c:v>
                </c:pt>
                <c:pt idx="1">
                  <c:v>2.0714070503163604E-3</c:v>
                </c:pt>
                <c:pt idx="2">
                  <c:v>6.8977854775534794E-2</c:v>
                </c:pt>
                <c:pt idx="3">
                  <c:v>1.3972582103043085E-2</c:v>
                </c:pt>
                <c:pt idx="4">
                  <c:v>5.9656523049111176E-2</c:v>
                </c:pt>
                <c:pt idx="5">
                  <c:v>3.8264537511298581E-2</c:v>
                </c:pt>
                <c:pt idx="6">
                  <c:v>9.0369840313347397E-2</c:v>
                </c:pt>
                <c:pt idx="7">
                  <c:v>6.2820126544139807E-2</c:v>
                </c:pt>
                <c:pt idx="8">
                  <c:v>3.920608617053329E-2</c:v>
                </c:pt>
                <c:pt idx="9">
                  <c:v>6.0447423922868337E-3</c:v>
                </c:pt>
                <c:pt idx="10">
                  <c:v>2.7963995179270864E-2</c:v>
                </c:pt>
                <c:pt idx="11">
                  <c:v>1.1016119313046099E-2</c:v>
                </c:pt>
                <c:pt idx="12">
                  <c:v>4.4309279903585415E-2</c:v>
                </c:pt>
                <c:pt idx="13">
                  <c:v>9.8090539319072009E-2</c:v>
                </c:pt>
                <c:pt idx="14">
                  <c:v>4.2350858692377223E-2</c:v>
                </c:pt>
                <c:pt idx="15">
                  <c:v>6.9486291051521543E-2</c:v>
                </c:pt>
                <c:pt idx="16">
                  <c:v>0.13823817414884002</c:v>
                </c:pt>
                <c:pt idx="17">
                  <c:v>1.3332329014763483E-2</c:v>
                </c:pt>
                <c:pt idx="18">
                  <c:v>3.7341819825248569E-2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CA0-989D-794E225F5B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CA0-989D-794E225F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15</c:v>
                </c:pt>
                <c:pt idx="1">
                  <c:v>696</c:v>
                </c:pt>
                <c:pt idx="2">
                  <c:v>1757</c:v>
                </c:pt>
                <c:pt idx="3">
                  <c:v>2705</c:v>
                </c:pt>
                <c:pt idx="4">
                  <c:v>3415</c:v>
                </c:pt>
                <c:pt idx="5">
                  <c:v>2710</c:v>
                </c:pt>
                <c:pt idx="6">
                  <c:v>2448</c:v>
                </c:pt>
                <c:pt idx="7">
                  <c:v>2211</c:v>
                </c:pt>
                <c:pt idx="8">
                  <c:v>2409</c:v>
                </c:pt>
                <c:pt idx="9">
                  <c:v>2316</c:v>
                </c:pt>
                <c:pt idx="10">
                  <c:v>2115</c:v>
                </c:pt>
                <c:pt idx="11">
                  <c:v>1773</c:v>
                </c:pt>
                <c:pt idx="12">
                  <c:v>1001</c:v>
                </c:pt>
                <c:pt idx="13">
                  <c:v>484</c:v>
                </c:pt>
                <c:pt idx="14">
                  <c:v>220</c:v>
                </c:pt>
                <c:pt idx="15">
                  <c:v>107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2-45F0-B152-C9AADDFBC17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8</c:v>
                </c:pt>
                <c:pt idx="1">
                  <c:v>760</c:v>
                </c:pt>
                <c:pt idx="2">
                  <c:v>1922</c:v>
                </c:pt>
                <c:pt idx="3">
                  <c:v>2825</c:v>
                </c:pt>
                <c:pt idx="4">
                  <c:v>3414</c:v>
                </c:pt>
                <c:pt idx="5">
                  <c:v>2617</c:v>
                </c:pt>
                <c:pt idx="6">
                  <c:v>2278</c:v>
                </c:pt>
                <c:pt idx="7">
                  <c:v>2209</c:v>
                </c:pt>
                <c:pt idx="8">
                  <c:v>2482</c:v>
                </c:pt>
                <c:pt idx="9">
                  <c:v>2385</c:v>
                </c:pt>
                <c:pt idx="10">
                  <c:v>2214</c:v>
                </c:pt>
                <c:pt idx="11">
                  <c:v>1627</c:v>
                </c:pt>
                <c:pt idx="12">
                  <c:v>833</c:v>
                </c:pt>
                <c:pt idx="13">
                  <c:v>356</c:v>
                </c:pt>
                <c:pt idx="14">
                  <c:v>162</c:v>
                </c:pt>
                <c:pt idx="15">
                  <c:v>107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2-45F0-B152-C9AADDFB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2284</c:v>
                </c:pt>
                <c:pt idx="1">
                  <c:v>1885</c:v>
                </c:pt>
                <c:pt idx="2">
                  <c:v>3237</c:v>
                </c:pt>
                <c:pt idx="3">
                  <c:v>836</c:v>
                </c:pt>
                <c:pt idx="4">
                  <c:v>744</c:v>
                </c:pt>
                <c:pt idx="5">
                  <c:v>981</c:v>
                </c:pt>
                <c:pt idx="6">
                  <c:v>1816</c:v>
                </c:pt>
                <c:pt idx="7">
                  <c:v>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C-4C54-BAC7-E56D860BFADE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1554</c:v>
                </c:pt>
                <c:pt idx="1">
                  <c:v>3426</c:v>
                </c:pt>
                <c:pt idx="2">
                  <c:v>502</c:v>
                </c:pt>
                <c:pt idx="3">
                  <c:v>2506</c:v>
                </c:pt>
                <c:pt idx="4">
                  <c:v>2807</c:v>
                </c:pt>
                <c:pt idx="5">
                  <c:v>1770</c:v>
                </c:pt>
                <c:pt idx="6">
                  <c:v>102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C-4C54-BAC7-E56D860B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8.28'!$U$8:$Y$8</c:f>
              <c:numCache>
                <c:formatCode>#,##0</c:formatCode>
                <c:ptCount val="5"/>
                <c:pt idx="1">
                  <c:v>35920.14</c:v>
                </c:pt>
                <c:pt idx="2">
                  <c:v>36369.58</c:v>
                </c:pt>
                <c:pt idx="3">
                  <c:v>38262.120000000003</c:v>
                </c:pt>
                <c:pt idx="4">
                  <c:v>38173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B3-B2ED-CBAC4AA5C0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B3-B2ED-CBAC4AA5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8.28'!$V$4:$Z$4</c:f>
              <c:numCache>
                <c:formatCode>#,##0</c:formatCode>
                <c:ptCount val="5"/>
                <c:pt idx="0">
                  <c:v>47952</c:v>
                </c:pt>
                <c:pt idx="1">
                  <c:v>49359</c:v>
                </c:pt>
                <c:pt idx="2">
                  <c:v>50809</c:v>
                </c:pt>
                <c:pt idx="3">
                  <c:v>52724</c:v>
                </c:pt>
                <c:pt idx="4">
                  <c:v>53102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B-47CD-B147-F1C134D23172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8.28'!$V$7:$Z$7</c:f>
              <c:numCache>
                <c:formatCode>#,##0</c:formatCode>
                <c:ptCount val="5"/>
                <c:pt idx="0">
                  <c:v>34261</c:v>
                </c:pt>
                <c:pt idx="1">
                  <c:v>34748</c:v>
                </c:pt>
                <c:pt idx="2">
                  <c:v>36081</c:v>
                </c:pt>
                <c:pt idx="3">
                  <c:v>36488</c:v>
                </c:pt>
                <c:pt idx="4">
                  <c:v>37351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B-47CD-B147-F1C134D23172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8.28'!$V$11:$Z$11</c:f>
              <c:numCache>
                <c:formatCode>#,##0</c:formatCode>
                <c:ptCount val="5"/>
                <c:pt idx="0">
                  <c:v>42278</c:v>
                </c:pt>
                <c:pt idx="1">
                  <c:v>43680</c:v>
                </c:pt>
                <c:pt idx="2">
                  <c:v>44952</c:v>
                </c:pt>
                <c:pt idx="3">
                  <c:v>47128</c:v>
                </c:pt>
                <c:pt idx="4">
                  <c:v>47104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B-47CD-B147-F1C134D23172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8.28'!$V$12:$Z$12</c:f>
              <c:numCache>
                <c:formatCode>#,##0</c:formatCode>
                <c:ptCount val="5"/>
                <c:pt idx="0">
                  <c:v>5675</c:v>
                </c:pt>
                <c:pt idx="1">
                  <c:v>5679</c:v>
                </c:pt>
                <c:pt idx="2">
                  <c:v>5857</c:v>
                </c:pt>
                <c:pt idx="3">
                  <c:v>5596</c:v>
                </c:pt>
                <c:pt idx="4">
                  <c:v>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B-47CD-B147-F1C134D2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6.9731093702922561E-2</c:v>
                </c:pt>
                <c:pt idx="1">
                  <c:v>2.0714070503163604E-3</c:v>
                </c:pt>
                <c:pt idx="2">
                  <c:v>6.8977854775534794E-2</c:v>
                </c:pt>
                <c:pt idx="3">
                  <c:v>1.3972582103043085E-2</c:v>
                </c:pt>
                <c:pt idx="4">
                  <c:v>5.9656523049111176E-2</c:v>
                </c:pt>
                <c:pt idx="5">
                  <c:v>3.8264537511298581E-2</c:v>
                </c:pt>
                <c:pt idx="6">
                  <c:v>9.0369840313347397E-2</c:v>
                </c:pt>
                <c:pt idx="7">
                  <c:v>6.2820126544139807E-2</c:v>
                </c:pt>
                <c:pt idx="8">
                  <c:v>3.920608617053329E-2</c:v>
                </c:pt>
                <c:pt idx="9">
                  <c:v>6.0447423922868337E-3</c:v>
                </c:pt>
                <c:pt idx="10">
                  <c:v>2.7963995179270864E-2</c:v>
                </c:pt>
                <c:pt idx="11">
                  <c:v>1.1016119313046099E-2</c:v>
                </c:pt>
                <c:pt idx="12">
                  <c:v>4.4309279903585415E-2</c:v>
                </c:pt>
                <c:pt idx="13">
                  <c:v>9.8090539319072009E-2</c:v>
                </c:pt>
                <c:pt idx="14">
                  <c:v>4.2350858692377223E-2</c:v>
                </c:pt>
                <c:pt idx="15">
                  <c:v>6.9486291051521543E-2</c:v>
                </c:pt>
                <c:pt idx="16">
                  <c:v>0.13823817414884002</c:v>
                </c:pt>
                <c:pt idx="17">
                  <c:v>1.3332329014763483E-2</c:v>
                </c:pt>
                <c:pt idx="18">
                  <c:v>3.7341819825248569E-2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B-4BE9-A48A-72121D7EFD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B-4BE9-A48A-72121D7E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8.28'!$Z$44:$Z$60</c:f>
              <c:numCache>
                <c:formatCode>#,##0</c:formatCode>
                <c:ptCount val="17"/>
                <c:pt idx="0">
                  <c:v>10</c:v>
                </c:pt>
                <c:pt idx="1">
                  <c:v>672</c:v>
                </c:pt>
                <c:pt idx="2">
                  <c:v>1648</c:v>
                </c:pt>
                <c:pt idx="3">
                  <c:v>2645</c:v>
                </c:pt>
                <c:pt idx="4">
                  <c:v>3431</c:v>
                </c:pt>
                <c:pt idx="5">
                  <c:v>2859</c:v>
                </c:pt>
                <c:pt idx="6">
                  <c:v>2622</c:v>
                </c:pt>
                <c:pt idx="7">
                  <c:v>2253</c:v>
                </c:pt>
                <c:pt idx="8">
                  <c:v>2341</c:v>
                </c:pt>
                <c:pt idx="9">
                  <c:v>2384</c:v>
                </c:pt>
                <c:pt idx="10">
                  <c:v>2178</c:v>
                </c:pt>
                <c:pt idx="11">
                  <c:v>1860</c:v>
                </c:pt>
                <c:pt idx="12">
                  <c:v>1019</c:v>
                </c:pt>
                <c:pt idx="13">
                  <c:v>485</c:v>
                </c:pt>
                <c:pt idx="14">
                  <c:v>212</c:v>
                </c:pt>
                <c:pt idx="15">
                  <c:v>108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5-4867-A860-7D9C7F5E246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8.28'!$Z$63:$Z$79</c:f>
              <c:numCache>
                <c:formatCode>#,##0</c:formatCode>
                <c:ptCount val="17"/>
                <c:pt idx="0">
                  <c:v>5</c:v>
                </c:pt>
                <c:pt idx="1">
                  <c:v>737</c:v>
                </c:pt>
                <c:pt idx="2">
                  <c:v>1782</c:v>
                </c:pt>
                <c:pt idx="3">
                  <c:v>2681</c:v>
                </c:pt>
                <c:pt idx="4">
                  <c:v>3491</c:v>
                </c:pt>
                <c:pt idx="5">
                  <c:v>2886</c:v>
                </c:pt>
                <c:pt idx="6">
                  <c:v>2328</c:v>
                </c:pt>
                <c:pt idx="7">
                  <c:v>2264</c:v>
                </c:pt>
                <c:pt idx="8">
                  <c:v>2446</c:v>
                </c:pt>
                <c:pt idx="9">
                  <c:v>2366</c:v>
                </c:pt>
                <c:pt idx="10">
                  <c:v>2200</c:v>
                </c:pt>
                <c:pt idx="11">
                  <c:v>1605</c:v>
                </c:pt>
                <c:pt idx="12">
                  <c:v>843</c:v>
                </c:pt>
                <c:pt idx="13">
                  <c:v>342</c:v>
                </c:pt>
                <c:pt idx="14">
                  <c:v>145</c:v>
                </c:pt>
                <c:pt idx="15">
                  <c:v>103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5-4867-A860-7D9C7F5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8.28'!$Z$83:$Z$90</c:f>
              <c:numCache>
                <c:formatCode>#,##0</c:formatCode>
                <c:ptCount val="8"/>
                <c:pt idx="0">
                  <c:v>2411</c:v>
                </c:pt>
                <c:pt idx="1">
                  <c:v>1896</c:v>
                </c:pt>
                <c:pt idx="2">
                  <c:v>3341</c:v>
                </c:pt>
                <c:pt idx="3">
                  <c:v>880</c:v>
                </c:pt>
                <c:pt idx="4">
                  <c:v>723</c:v>
                </c:pt>
                <c:pt idx="5">
                  <c:v>997</c:v>
                </c:pt>
                <c:pt idx="6">
                  <c:v>1874</c:v>
                </c:pt>
                <c:pt idx="7">
                  <c:v>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6-4E04-B72D-E23259E034EA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8.28'!$Z$93:$Z$100</c:f>
              <c:numCache>
                <c:formatCode>#,##0</c:formatCode>
                <c:ptCount val="8"/>
                <c:pt idx="0">
                  <c:v>1616</c:v>
                </c:pt>
                <c:pt idx="1">
                  <c:v>3554</c:v>
                </c:pt>
                <c:pt idx="2">
                  <c:v>565</c:v>
                </c:pt>
                <c:pt idx="3">
                  <c:v>2603</c:v>
                </c:pt>
                <c:pt idx="4">
                  <c:v>2846</c:v>
                </c:pt>
                <c:pt idx="5">
                  <c:v>1802</c:v>
                </c:pt>
                <c:pt idx="6">
                  <c:v>120</c:v>
                </c:pt>
                <c:pt idx="7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6-4E04-B72D-E23259E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8.3'!$Z$44:$Z$60</c:f>
              <c:numCache>
                <c:formatCode>#,##0</c:formatCode>
                <c:ptCount val="17"/>
                <c:pt idx="0">
                  <c:v>38</c:v>
                </c:pt>
                <c:pt idx="1">
                  <c:v>1095</c:v>
                </c:pt>
                <c:pt idx="2">
                  <c:v>2419</c:v>
                </c:pt>
                <c:pt idx="3">
                  <c:v>4050</c:v>
                </c:pt>
                <c:pt idx="4">
                  <c:v>5628</c:v>
                </c:pt>
                <c:pt idx="5">
                  <c:v>4844</c:v>
                </c:pt>
                <c:pt idx="6">
                  <c:v>4114</c:v>
                </c:pt>
                <c:pt idx="7">
                  <c:v>3708</c:v>
                </c:pt>
                <c:pt idx="8">
                  <c:v>3851</c:v>
                </c:pt>
                <c:pt idx="9">
                  <c:v>3304</c:v>
                </c:pt>
                <c:pt idx="10">
                  <c:v>3240</c:v>
                </c:pt>
                <c:pt idx="11">
                  <c:v>2543</c:v>
                </c:pt>
                <c:pt idx="12">
                  <c:v>1431</c:v>
                </c:pt>
                <c:pt idx="13">
                  <c:v>603</c:v>
                </c:pt>
                <c:pt idx="14">
                  <c:v>210</c:v>
                </c:pt>
                <c:pt idx="15">
                  <c:v>91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4F2C-B0A5-18A532AD6253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8.3'!$Z$63:$Z$79</c:f>
              <c:numCache>
                <c:formatCode>#,##0</c:formatCode>
                <c:ptCount val="17"/>
                <c:pt idx="0">
                  <c:v>24</c:v>
                </c:pt>
                <c:pt idx="1">
                  <c:v>1168</c:v>
                </c:pt>
                <c:pt idx="2">
                  <c:v>2688</c:v>
                </c:pt>
                <c:pt idx="3">
                  <c:v>4361</c:v>
                </c:pt>
                <c:pt idx="4">
                  <c:v>5226</c:v>
                </c:pt>
                <c:pt idx="5">
                  <c:v>4566</c:v>
                </c:pt>
                <c:pt idx="6">
                  <c:v>4137</c:v>
                </c:pt>
                <c:pt idx="7">
                  <c:v>4015</c:v>
                </c:pt>
                <c:pt idx="8">
                  <c:v>4238</c:v>
                </c:pt>
                <c:pt idx="9">
                  <c:v>3767</c:v>
                </c:pt>
                <c:pt idx="10">
                  <c:v>3478</c:v>
                </c:pt>
                <c:pt idx="11">
                  <c:v>2522</c:v>
                </c:pt>
                <c:pt idx="12">
                  <c:v>1165</c:v>
                </c:pt>
                <c:pt idx="13">
                  <c:v>394</c:v>
                </c:pt>
                <c:pt idx="14">
                  <c:v>154</c:v>
                </c:pt>
                <c:pt idx="15">
                  <c:v>79</c:v>
                </c:pt>
                <c:pt idx="16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4F2C-B0A5-18A532AD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8.28'!$V$8:$Z$8</c:f>
              <c:numCache>
                <c:formatCode>#,##0</c:formatCode>
                <c:ptCount val="5"/>
                <c:pt idx="0">
                  <c:v>35920.14</c:v>
                </c:pt>
                <c:pt idx="1">
                  <c:v>36369.58</c:v>
                </c:pt>
                <c:pt idx="2">
                  <c:v>38262.120000000003</c:v>
                </c:pt>
                <c:pt idx="3">
                  <c:v>38173</c:v>
                </c:pt>
                <c:pt idx="4">
                  <c:v>38427.72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7-4577-BFE1-AA1799767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7-4577-BFE1-AA179976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1">
                  <c:v>10385</c:v>
                </c:pt>
                <c:pt idx="2">
                  <c:v>11043</c:v>
                </c:pt>
                <c:pt idx="3">
                  <c:v>11563</c:v>
                </c:pt>
                <c:pt idx="4">
                  <c:v>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59D-B0F3-A3E120701DCC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1">
                  <c:v>7349</c:v>
                </c:pt>
                <c:pt idx="2">
                  <c:v>7683</c:v>
                </c:pt>
                <c:pt idx="3">
                  <c:v>8149</c:v>
                </c:pt>
                <c:pt idx="4">
                  <c:v>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59D-B0F3-A3E120701DCC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1">
                  <c:v>8483</c:v>
                </c:pt>
                <c:pt idx="2">
                  <c:v>9016</c:v>
                </c:pt>
                <c:pt idx="3">
                  <c:v>9392</c:v>
                </c:pt>
                <c:pt idx="4">
                  <c:v>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59D-B0F3-A3E120701DCC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1">
                  <c:v>1902</c:v>
                </c:pt>
                <c:pt idx="2">
                  <c:v>2027</c:v>
                </c:pt>
                <c:pt idx="3">
                  <c:v>2169</c:v>
                </c:pt>
                <c:pt idx="4">
                  <c:v>2144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F-459D-B0F3-A3E120701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4.8957907642010627E-2</c:v>
                </c:pt>
                <c:pt idx="1">
                  <c:v>3.1058438904781366E-3</c:v>
                </c:pt>
                <c:pt idx="2">
                  <c:v>4.8549243972210873E-2</c:v>
                </c:pt>
                <c:pt idx="3">
                  <c:v>5.7212913771965673E-3</c:v>
                </c:pt>
                <c:pt idx="4">
                  <c:v>6.7511238250919495E-2</c:v>
                </c:pt>
                <c:pt idx="5">
                  <c:v>2.4928483857785042E-2</c:v>
                </c:pt>
                <c:pt idx="6">
                  <c:v>7.6338373518594196E-2</c:v>
                </c:pt>
                <c:pt idx="7">
                  <c:v>0.10429096853289743</c:v>
                </c:pt>
                <c:pt idx="8">
                  <c:v>2.885165508786269E-2</c:v>
                </c:pt>
                <c:pt idx="9">
                  <c:v>1.5774417654270536E-2</c:v>
                </c:pt>
                <c:pt idx="10">
                  <c:v>3.3101757253780138E-2</c:v>
                </c:pt>
                <c:pt idx="11">
                  <c:v>1.3240702901512056E-2</c:v>
                </c:pt>
                <c:pt idx="12">
                  <c:v>6.2035145075602781E-2</c:v>
                </c:pt>
                <c:pt idx="13">
                  <c:v>6.9963220269718018E-2</c:v>
                </c:pt>
                <c:pt idx="14">
                  <c:v>5.9256232120964446E-2</c:v>
                </c:pt>
                <c:pt idx="15">
                  <c:v>8.2713526767470374E-2</c:v>
                </c:pt>
                <c:pt idx="16">
                  <c:v>0.13167143440948101</c:v>
                </c:pt>
                <c:pt idx="17">
                  <c:v>3.5962402942378423E-2</c:v>
                </c:pt>
                <c:pt idx="18">
                  <c:v>3.0649775234981611E-2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4-4580-8816-C33DB1DE4E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4-4580-8816-C33DB1DE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4</c:v>
                </c:pt>
                <c:pt idx="1">
                  <c:v>91</c:v>
                </c:pt>
                <c:pt idx="2">
                  <c:v>259</c:v>
                </c:pt>
                <c:pt idx="3">
                  <c:v>361</c:v>
                </c:pt>
                <c:pt idx="4">
                  <c:v>472</c:v>
                </c:pt>
                <c:pt idx="5">
                  <c:v>436</c:v>
                </c:pt>
                <c:pt idx="6">
                  <c:v>459</c:v>
                </c:pt>
                <c:pt idx="7">
                  <c:v>588</c:v>
                </c:pt>
                <c:pt idx="8">
                  <c:v>679</c:v>
                </c:pt>
                <c:pt idx="9">
                  <c:v>596</c:v>
                </c:pt>
                <c:pt idx="10">
                  <c:v>638</c:v>
                </c:pt>
                <c:pt idx="11">
                  <c:v>513</c:v>
                </c:pt>
                <c:pt idx="12">
                  <c:v>351</c:v>
                </c:pt>
                <c:pt idx="13">
                  <c:v>139</c:v>
                </c:pt>
                <c:pt idx="14">
                  <c:v>48</c:v>
                </c:pt>
                <c:pt idx="15">
                  <c:v>26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D-4701-BCEA-30CA91E52D9D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4</c:v>
                </c:pt>
                <c:pt idx="1">
                  <c:v>105</c:v>
                </c:pt>
                <c:pt idx="2">
                  <c:v>248</c:v>
                </c:pt>
                <c:pt idx="3">
                  <c:v>427</c:v>
                </c:pt>
                <c:pt idx="4">
                  <c:v>493</c:v>
                </c:pt>
                <c:pt idx="5">
                  <c:v>458</c:v>
                </c:pt>
                <c:pt idx="6">
                  <c:v>520</c:v>
                </c:pt>
                <c:pt idx="7">
                  <c:v>568</c:v>
                </c:pt>
                <c:pt idx="8">
                  <c:v>722</c:v>
                </c:pt>
                <c:pt idx="9">
                  <c:v>714</c:v>
                </c:pt>
                <c:pt idx="10">
                  <c:v>783</c:v>
                </c:pt>
                <c:pt idx="11">
                  <c:v>559</c:v>
                </c:pt>
                <c:pt idx="12">
                  <c:v>271</c:v>
                </c:pt>
                <c:pt idx="13">
                  <c:v>92</c:v>
                </c:pt>
                <c:pt idx="14">
                  <c:v>36</c:v>
                </c:pt>
                <c:pt idx="15">
                  <c:v>27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D-4701-BCEA-30CA91E5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454</c:v>
                </c:pt>
                <c:pt idx="1">
                  <c:v>501</c:v>
                </c:pt>
                <c:pt idx="2">
                  <c:v>704</c:v>
                </c:pt>
                <c:pt idx="3">
                  <c:v>250</c:v>
                </c:pt>
                <c:pt idx="4">
                  <c:v>160</c:v>
                </c:pt>
                <c:pt idx="5">
                  <c:v>121</c:v>
                </c:pt>
                <c:pt idx="6">
                  <c:v>279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569-9EE7-C234E4AE561C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375</c:v>
                </c:pt>
                <c:pt idx="1">
                  <c:v>828</c:v>
                </c:pt>
                <c:pt idx="2">
                  <c:v>157</c:v>
                </c:pt>
                <c:pt idx="3">
                  <c:v>602</c:v>
                </c:pt>
                <c:pt idx="4">
                  <c:v>524</c:v>
                </c:pt>
                <c:pt idx="5">
                  <c:v>329</c:v>
                </c:pt>
                <c:pt idx="6">
                  <c:v>37</c:v>
                </c:pt>
                <c:pt idx="7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569-9EE7-C234E4AE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8.29'!$U$8:$Y$8</c:f>
              <c:numCache>
                <c:formatCode>#,##0</c:formatCode>
                <c:ptCount val="5"/>
                <c:pt idx="1">
                  <c:v>35247</c:v>
                </c:pt>
                <c:pt idx="2">
                  <c:v>35420.6</c:v>
                </c:pt>
                <c:pt idx="3">
                  <c:v>36204.49</c:v>
                </c:pt>
                <c:pt idx="4">
                  <c:v>37307.61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4-49E0-8BE4-A7CA61028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9E0-8BE4-A7CA6102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8.29'!$V$4:$Z$4</c:f>
              <c:numCache>
                <c:formatCode>#,##0</c:formatCode>
                <c:ptCount val="5"/>
                <c:pt idx="0">
                  <c:v>10385</c:v>
                </c:pt>
                <c:pt idx="1">
                  <c:v>11043</c:v>
                </c:pt>
                <c:pt idx="2">
                  <c:v>11563</c:v>
                </c:pt>
                <c:pt idx="3">
                  <c:v>11706</c:v>
                </c:pt>
                <c:pt idx="4">
                  <c:v>12240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8C8-A4E4-ECB0A55D0D28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8.29'!$V$7:$Z$7</c:f>
              <c:numCache>
                <c:formatCode>#,##0</c:formatCode>
                <c:ptCount val="5"/>
                <c:pt idx="0">
                  <c:v>7349</c:v>
                </c:pt>
                <c:pt idx="1">
                  <c:v>7683</c:v>
                </c:pt>
                <c:pt idx="2">
                  <c:v>8149</c:v>
                </c:pt>
                <c:pt idx="3">
                  <c:v>8095</c:v>
                </c:pt>
                <c:pt idx="4">
                  <c:v>8585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8C8-A4E4-ECB0A55D0D28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8.29'!$V$11:$Z$11</c:f>
              <c:numCache>
                <c:formatCode>#,##0</c:formatCode>
                <c:ptCount val="5"/>
                <c:pt idx="0">
                  <c:v>8483</c:v>
                </c:pt>
                <c:pt idx="1">
                  <c:v>9016</c:v>
                </c:pt>
                <c:pt idx="2">
                  <c:v>9392</c:v>
                </c:pt>
                <c:pt idx="3">
                  <c:v>9561</c:v>
                </c:pt>
                <c:pt idx="4">
                  <c:v>9910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8C8-A4E4-ECB0A55D0D28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8.29'!$V$12:$Z$12</c:f>
              <c:numCache>
                <c:formatCode>#,##0</c:formatCode>
                <c:ptCount val="5"/>
                <c:pt idx="0">
                  <c:v>1902</c:v>
                </c:pt>
                <c:pt idx="1">
                  <c:v>2027</c:v>
                </c:pt>
                <c:pt idx="2">
                  <c:v>2169</c:v>
                </c:pt>
                <c:pt idx="3">
                  <c:v>2144</c:v>
                </c:pt>
                <c:pt idx="4">
                  <c:v>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A-48C8-A4E4-ECB0A55D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4.8957907642010627E-2</c:v>
                </c:pt>
                <c:pt idx="1">
                  <c:v>3.1058438904781366E-3</c:v>
                </c:pt>
                <c:pt idx="2">
                  <c:v>4.8549243972210873E-2</c:v>
                </c:pt>
                <c:pt idx="3">
                  <c:v>5.7212913771965673E-3</c:v>
                </c:pt>
                <c:pt idx="4">
                  <c:v>6.7511238250919495E-2</c:v>
                </c:pt>
                <c:pt idx="5">
                  <c:v>2.4928483857785042E-2</c:v>
                </c:pt>
                <c:pt idx="6">
                  <c:v>7.6338373518594196E-2</c:v>
                </c:pt>
                <c:pt idx="7">
                  <c:v>0.10429096853289743</c:v>
                </c:pt>
                <c:pt idx="8">
                  <c:v>2.885165508786269E-2</c:v>
                </c:pt>
                <c:pt idx="9">
                  <c:v>1.5774417654270536E-2</c:v>
                </c:pt>
                <c:pt idx="10">
                  <c:v>3.3101757253780138E-2</c:v>
                </c:pt>
                <c:pt idx="11">
                  <c:v>1.3240702901512056E-2</c:v>
                </c:pt>
                <c:pt idx="12">
                  <c:v>6.2035145075602781E-2</c:v>
                </c:pt>
                <c:pt idx="13">
                  <c:v>6.9963220269718018E-2</c:v>
                </c:pt>
                <c:pt idx="14">
                  <c:v>5.9256232120964446E-2</c:v>
                </c:pt>
                <c:pt idx="15">
                  <c:v>8.2713526767470374E-2</c:v>
                </c:pt>
                <c:pt idx="16">
                  <c:v>0.13167143440948101</c:v>
                </c:pt>
                <c:pt idx="17">
                  <c:v>3.5962402942378423E-2</c:v>
                </c:pt>
                <c:pt idx="18">
                  <c:v>3.0649775234981611E-2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BD5-9C8C-4AFCA83972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BD5-9C8C-4AFCA839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8.29'!$Z$44:$Z$60</c:f>
              <c:numCache>
                <c:formatCode>#,##0</c:formatCode>
                <c:ptCount val="17"/>
                <c:pt idx="0">
                  <c:v>5</c:v>
                </c:pt>
                <c:pt idx="1">
                  <c:v>100</c:v>
                </c:pt>
                <c:pt idx="2">
                  <c:v>242</c:v>
                </c:pt>
                <c:pt idx="3">
                  <c:v>348</c:v>
                </c:pt>
                <c:pt idx="4">
                  <c:v>465</c:v>
                </c:pt>
                <c:pt idx="5">
                  <c:v>488</c:v>
                </c:pt>
                <c:pt idx="6">
                  <c:v>505</c:v>
                </c:pt>
                <c:pt idx="7">
                  <c:v>594</c:v>
                </c:pt>
                <c:pt idx="8">
                  <c:v>703</c:v>
                </c:pt>
                <c:pt idx="9">
                  <c:v>655</c:v>
                </c:pt>
                <c:pt idx="10">
                  <c:v>675</c:v>
                </c:pt>
                <c:pt idx="11">
                  <c:v>554</c:v>
                </c:pt>
                <c:pt idx="12">
                  <c:v>342</c:v>
                </c:pt>
                <c:pt idx="13">
                  <c:v>183</c:v>
                </c:pt>
                <c:pt idx="14">
                  <c:v>58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9-48F3-9882-6CC113A137A1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8.29'!$Z$63:$Z$79</c:f>
              <c:numCache>
                <c:formatCode>#,##0</c:formatCode>
                <c:ptCount val="17"/>
                <c:pt idx="0">
                  <c:v>6</c:v>
                </c:pt>
                <c:pt idx="1">
                  <c:v>114</c:v>
                </c:pt>
                <c:pt idx="2">
                  <c:v>288</c:v>
                </c:pt>
                <c:pt idx="3">
                  <c:v>365</c:v>
                </c:pt>
                <c:pt idx="4">
                  <c:v>529</c:v>
                </c:pt>
                <c:pt idx="5">
                  <c:v>490</c:v>
                </c:pt>
                <c:pt idx="6">
                  <c:v>523</c:v>
                </c:pt>
                <c:pt idx="7">
                  <c:v>600</c:v>
                </c:pt>
                <c:pt idx="8">
                  <c:v>704</c:v>
                </c:pt>
                <c:pt idx="9">
                  <c:v>763</c:v>
                </c:pt>
                <c:pt idx="10">
                  <c:v>767</c:v>
                </c:pt>
                <c:pt idx="11">
                  <c:v>589</c:v>
                </c:pt>
                <c:pt idx="12">
                  <c:v>318</c:v>
                </c:pt>
                <c:pt idx="13">
                  <c:v>120</c:v>
                </c:pt>
                <c:pt idx="14">
                  <c:v>50</c:v>
                </c:pt>
                <c:pt idx="15">
                  <c:v>30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9-48F3-9882-6CC113A13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8.29'!$Z$83:$Z$90</c:f>
              <c:numCache>
                <c:formatCode>#,##0</c:formatCode>
                <c:ptCount val="8"/>
                <c:pt idx="0">
                  <c:v>536</c:v>
                </c:pt>
                <c:pt idx="1">
                  <c:v>531</c:v>
                </c:pt>
                <c:pt idx="2">
                  <c:v>737</c:v>
                </c:pt>
                <c:pt idx="3">
                  <c:v>243</c:v>
                </c:pt>
                <c:pt idx="4">
                  <c:v>164</c:v>
                </c:pt>
                <c:pt idx="5">
                  <c:v>146</c:v>
                </c:pt>
                <c:pt idx="6">
                  <c:v>269</c:v>
                </c:pt>
                <c:pt idx="7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3-4BF4-8361-12F6E3263E5A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8.29'!$Z$93:$Z$100</c:f>
              <c:numCache>
                <c:formatCode>#,##0</c:formatCode>
                <c:ptCount val="8"/>
                <c:pt idx="0">
                  <c:v>401</c:v>
                </c:pt>
                <c:pt idx="1">
                  <c:v>867</c:v>
                </c:pt>
                <c:pt idx="2">
                  <c:v>156</c:v>
                </c:pt>
                <c:pt idx="3">
                  <c:v>604</c:v>
                </c:pt>
                <c:pt idx="4">
                  <c:v>568</c:v>
                </c:pt>
                <c:pt idx="5">
                  <c:v>316</c:v>
                </c:pt>
                <c:pt idx="6">
                  <c:v>33</c:v>
                </c:pt>
                <c:pt idx="7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3-4BF4-8361-12F6E326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8.3'!$Z$83:$Z$90</c:f>
              <c:numCache>
                <c:formatCode>#,##0</c:formatCode>
                <c:ptCount val="8"/>
                <c:pt idx="0">
                  <c:v>3656</c:v>
                </c:pt>
                <c:pt idx="1">
                  <c:v>4596</c:v>
                </c:pt>
                <c:pt idx="2">
                  <c:v>5538</c:v>
                </c:pt>
                <c:pt idx="3">
                  <c:v>2129</c:v>
                </c:pt>
                <c:pt idx="4">
                  <c:v>1396</c:v>
                </c:pt>
                <c:pt idx="5">
                  <c:v>1790</c:v>
                </c:pt>
                <c:pt idx="6">
                  <c:v>2202</c:v>
                </c:pt>
                <c:pt idx="7">
                  <c:v>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A-45F8-AFCC-DED03164AEAD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8.3'!$Z$93:$Z$100</c:f>
              <c:numCache>
                <c:formatCode>#,##0</c:formatCode>
                <c:ptCount val="8"/>
                <c:pt idx="0">
                  <c:v>2627</c:v>
                </c:pt>
                <c:pt idx="1">
                  <c:v>7052</c:v>
                </c:pt>
                <c:pt idx="2">
                  <c:v>1018</c:v>
                </c:pt>
                <c:pt idx="3">
                  <c:v>4823</c:v>
                </c:pt>
                <c:pt idx="4">
                  <c:v>4774</c:v>
                </c:pt>
                <c:pt idx="5">
                  <c:v>3005</c:v>
                </c:pt>
                <c:pt idx="6">
                  <c:v>205</c:v>
                </c:pt>
                <c:pt idx="7">
                  <c:v>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A-45F8-AFCC-DED0316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8.29'!$V$8:$Z$8</c:f>
              <c:numCache>
                <c:formatCode>#,##0</c:formatCode>
                <c:ptCount val="5"/>
                <c:pt idx="0">
                  <c:v>35247</c:v>
                </c:pt>
                <c:pt idx="1">
                  <c:v>35420.6</c:v>
                </c:pt>
                <c:pt idx="2">
                  <c:v>36204.49</c:v>
                </c:pt>
                <c:pt idx="3">
                  <c:v>37307.61</c:v>
                </c:pt>
                <c:pt idx="4">
                  <c:v>38540.550000000003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D-44F3-9739-A51466A44F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D-44F3-9739-A51466A4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1">
                  <c:v>3859</c:v>
                </c:pt>
                <c:pt idx="2">
                  <c:v>4030</c:v>
                </c:pt>
                <c:pt idx="3">
                  <c:v>4301</c:v>
                </c:pt>
                <c:pt idx="4">
                  <c:v>4274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5-41B5-A7A0-11ED0E2FB0F5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1">
                  <c:v>2719</c:v>
                </c:pt>
                <c:pt idx="2">
                  <c:v>2762</c:v>
                </c:pt>
                <c:pt idx="3">
                  <c:v>2921</c:v>
                </c:pt>
                <c:pt idx="4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5-41B5-A7A0-11ED0E2FB0F5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1">
                  <c:v>2964</c:v>
                </c:pt>
                <c:pt idx="2">
                  <c:v>3099</c:v>
                </c:pt>
                <c:pt idx="3">
                  <c:v>3275</c:v>
                </c:pt>
                <c:pt idx="4">
                  <c:v>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5-41B5-A7A0-11ED0E2FB0F5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1">
                  <c:v>895</c:v>
                </c:pt>
                <c:pt idx="2">
                  <c:v>931</c:v>
                </c:pt>
                <c:pt idx="3">
                  <c:v>1025</c:v>
                </c:pt>
                <c:pt idx="4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B5-41B5-A7A0-11ED0E2F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0.1845278725824801</c:v>
                </c:pt>
                <c:pt idx="1">
                  <c:v>6.3708759954493746E-3</c:v>
                </c:pt>
                <c:pt idx="2">
                  <c:v>3.0944254835039819E-2</c:v>
                </c:pt>
                <c:pt idx="3">
                  <c:v>6.8259385665529011E-3</c:v>
                </c:pt>
                <c:pt idx="4">
                  <c:v>5.0056882821387941E-2</c:v>
                </c:pt>
                <c:pt idx="5">
                  <c:v>2.2753128555176336E-2</c:v>
                </c:pt>
                <c:pt idx="6">
                  <c:v>6.1888509670079639E-2</c:v>
                </c:pt>
                <c:pt idx="7">
                  <c:v>2.3208191126279865E-2</c:v>
                </c:pt>
                <c:pt idx="8">
                  <c:v>6.4391353811149035E-2</c:v>
                </c:pt>
                <c:pt idx="9">
                  <c:v>1.8202502844141069E-3</c:v>
                </c:pt>
                <c:pt idx="10">
                  <c:v>1.6382252559726963E-2</c:v>
                </c:pt>
                <c:pt idx="11">
                  <c:v>1.2286689419795221E-2</c:v>
                </c:pt>
                <c:pt idx="12">
                  <c:v>2.3890784982935155E-2</c:v>
                </c:pt>
                <c:pt idx="13">
                  <c:v>4.9146757679180884E-2</c:v>
                </c:pt>
                <c:pt idx="14">
                  <c:v>4.9601820250284416E-2</c:v>
                </c:pt>
                <c:pt idx="15">
                  <c:v>6.64391353811149E-2</c:v>
                </c:pt>
                <c:pt idx="16">
                  <c:v>0.15108077360637087</c:v>
                </c:pt>
                <c:pt idx="17">
                  <c:v>8.4186575654152454E-3</c:v>
                </c:pt>
                <c:pt idx="18">
                  <c:v>2.3663253697383389E-2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B-44CF-A6F6-6489DFB829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B-44CF-A6F6-6489DFB8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0</c:v>
                </c:pt>
                <c:pt idx="1">
                  <c:v>73</c:v>
                </c:pt>
                <c:pt idx="2">
                  <c:v>126</c:v>
                </c:pt>
                <c:pt idx="3">
                  <c:v>236</c:v>
                </c:pt>
                <c:pt idx="4">
                  <c:v>264</c:v>
                </c:pt>
                <c:pt idx="5">
                  <c:v>192</c:v>
                </c:pt>
                <c:pt idx="6">
                  <c:v>146</c:v>
                </c:pt>
                <c:pt idx="7">
                  <c:v>149</c:v>
                </c:pt>
                <c:pt idx="8">
                  <c:v>166</c:v>
                </c:pt>
                <c:pt idx="9">
                  <c:v>181</c:v>
                </c:pt>
                <c:pt idx="10">
                  <c:v>251</c:v>
                </c:pt>
                <c:pt idx="11">
                  <c:v>189</c:v>
                </c:pt>
                <c:pt idx="12">
                  <c:v>105</c:v>
                </c:pt>
                <c:pt idx="13">
                  <c:v>54</c:v>
                </c:pt>
                <c:pt idx="14">
                  <c:v>43</c:v>
                </c:pt>
                <c:pt idx="15">
                  <c:v>14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7-4F88-9CB9-9BAB36AD8754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49</c:v>
                </c:pt>
                <c:pt idx="2">
                  <c:v>138</c:v>
                </c:pt>
                <c:pt idx="3">
                  <c:v>204</c:v>
                </c:pt>
                <c:pt idx="4">
                  <c:v>224</c:v>
                </c:pt>
                <c:pt idx="5">
                  <c:v>149</c:v>
                </c:pt>
                <c:pt idx="6">
                  <c:v>160</c:v>
                </c:pt>
                <c:pt idx="7">
                  <c:v>131</c:v>
                </c:pt>
                <c:pt idx="8">
                  <c:v>205</c:v>
                </c:pt>
                <c:pt idx="9">
                  <c:v>205</c:v>
                </c:pt>
                <c:pt idx="10">
                  <c:v>242</c:v>
                </c:pt>
                <c:pt idx="11">
                  <c:v>195</c:v>
                </c:pt>
                <c:pt idx="12">
                  <c:v>80</c:v>
                </c:pt>
                <c:pt idx="13">
                  <c:v>33</c:v>
                </c:pt>
                <c:pt idx="14">
                  <c:v>22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7-4F88-9CB9-9BAB36A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121</c:v>
                </c:pt>
                <c:pt idx="1">
                  <c:v>86</c:v>
                </c:pt>
                <c:pt idx="2">
                  <c:v>196</c:v>
                </c:pt>
                <c:pt idx="3">
                  <c:v>41</c:v>
                </c:pt>
                <c:pt idx="4">
                  <c:v>28</c:v>
                </c:pt>
                <c:pt idx="5">
                  <c:v>31</c:v>
                </c:pt>
                <c:pt idx="6">
                  <c:v>192</c:v>
                </c:pt>
                <c:pt idx="7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E-4B35-A167-5FFFD2779F2A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82</c:v>
                </c:pt>
                <c:pt idx="1">
                  <c:v>252</c:v>
                </c:pt>
                <c:pt idx="2">
                  <c:v>34</c:v>
                </c:pt>
                <c:pt idx="3">
                  <c:v>209</c:v>
                </c:pt>
                <c:pt idx="4">
                  <c:v>178</c:v>
                </c:pt>
                <c:pt idx="5">
                  <c:v>91</c:v>
                </c:pt>
                <c:pt idx="6">
                  <c:v>15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E-4B35-A167-5FFFD2779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8.30'!$U$8:$Y$8</c:f>
              <c:numCache>
                <c:formatCode>#,##0</c:formatCode>
                <c:ptCount val="5"/>
                <c:pt idx="1">
                  <c:v>34776</c:v>
                </c:pt>
                <c:pt idx="2">
                  <c:v>33798.36</c:v>
                </c:pt>
                <c:pt idx="3">
                  <c:v>35308</c:v>
                </c:pt>
                <c:pt idx="4">
                  <c:v>35541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5-40A1-919E-9B9FED3C1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5-40A1-919E-9B9FED3C1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8.30'!$V$4:$Z$4</c:f>
              <c:numCache>
                <c:formatCode>#,##0</c:formatCode>
                <c:ptCount val="5"/>
                <c:pt idx="0">
                  <c:v>3859</c:v>
                </c:pt>
                <c:pt idx="1">
                  <c:v>4030</c:v>
                </c:pt>
                <c:pt idx="2">
                  <c:v>4301</c:v>
                </c:pt>
                <c:pt idx="3">
                  <c:v>4274</c:v>
                </c:pt>
                <c:pt idx="4">
                  <c:v>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DD4-8680-95DDDFF90747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8.30'!$V$7:$Z$7</c:f>
              <c:numCache>
                <c:formatCode>#,##0</c:formatCode>
                <c:ptCount val="5"/>
                <c:pt idx="0">
                  <c:v>2719</c:v>
                </c:pt>
                <c:pt idx="1">
                  <c:v>2762</c:v>
                </c:pt>
                <c:pt idx="2">
                  <c:v>2921</c:v>
                </c:pt>
                <c:pt idx="3">
                  <c:v>2885</c:v>
                </c:pt>
                <c:pt idx="4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DD4-8680-95DDDFF90747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8.30'!$V$11:$Z$11</c:f>
              <c:numCache>
                <c:formatCode>#,##0</c:formatCode>
                <c:ptCount val="5"/>
                <c:pt idx="0">
                  <c:v>2964</c:v>
                </c:pt>
                <c:pt idx="1">
                  <c:v>3099</c:v>
                </c:pt>
                <c:pt idx="2">
                  <c:v>3275</c:v>
                </c:pt>
                <c:pt idx="3">
                  <c:v>3333</c:v>
                </c:pt>
                <c:pt idx="4">
                  <c:v>3408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5-4DD4-8680-95DDDFF90747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8.30'!$V$12:$Z$12</c:f>
              <c:numCache>
                <c:formatCode>#,##0</c:formatCode>
                <c:ptCount val="5"/>
                <c:pt idx="0">
                  <c:v>895</c:v>
                </c:pt>
                <c:pt idx="1">
                  <c:v>931</c:v>
                </c:pt>
                <c:pt idx="2">
                  <c:v>1025</c:v>
                </c:pt>
                <c:pt idx="3">
                  <c:v>944</c:v>
                </c:pt>
                <c:pt idx="4">
                  <c:v>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5-4DD4-8680-95DDDFF9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0.1845278725824801</c:v>
                </c:pt>
                <c:pt idx="1">
                  <c:v>6.3708759954493746E-3</c:v>
                </c:pt>
                <c:pt idx="2">
                  <c:v>3.0944254835039819E-2</c:v>
                </c:pt>
                <c:pt idx="3">
                  <c:v>6.8259385665529011E-3</c:v>
                </c:pt>
                <c:pt idx="4">
                  <c:v>5.0056882821387941E-2</c:v>
                </c:pt>
                <c:pt idx="5">
                  <c:v>2.2753128555176336E-2</c:v>
                </c:pt>
                <c:pt idx="6">
                  <c:v>6.1888509670079639E-2</c:v>
                </c:pt>
                <c:pt idx="7">
                  <c:v>2.3208191126279865E-2</c:v>
                </c:pt>
                <c:pt idx="8">
                  <c:v>6.4391353811149035E-2</c:v>
                </c:pt>
                <c:pt idx="9">
                  <c:v>1.8202502844141069E-3</c:v>
                </c:pt>
                <c:pt idx="10">
                  <c:v>1.6382252559726963E-2</c:v>
                </c:pt>
                <c:pt idx="11">
                  <c:v>1.2286689419795221E-2</c:v>
                </c:pt>
                <c:pt idx="12">
                  <c:v>2.3890784982935155E-2</c:v>
                </c:pt>
                <c:pt idx="13">
                  <c:v>4.9146757679180884E-2</c:v>
                </c:pt>
                <c:pt idx="14">
                  <c:v>4.9601820250284416E-2</c:v>
                </c:pt>
                <c:pt idx="15">
                  <c:v>6.64391353811149E-2</c:v>
                </c:pt>
                <c:pt idx="16">
                  <c:v>0.15108077360637087</c:v>
                </c:pt>
                <c:pt idx="17">
                  <c:v>8.4186575654152454E-3</c:v>
                </c:pt>
                <c:pt idx="18">
                  <c:v>2.3663253697383389E-2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F-404B-AE05-5E0D0E5D66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F-404B-AE05-5E0D0E5D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8.30'!$Z$44:$Z$60</c:f>
              <c:numCache>
                <c:formatCode>#,##0</c:formatCode>
                <c:ptCount val="17"/>
                <c:pt idx="0">
                  <c:v>6</c:v>
                </c:pt>
                <c:pt idx="1">
                  <c:v>66</c:v>
                </c:pt>
                <c:pt idx="2">
                  <c:v>133</c:v>
                </c:pt>
                <c:pt idx="3">
                  <c:v>193</c:v>
                </c:pt>
                <c:pt idx="4">
                  <c:v>332</c:v>
                </c:pt>
                <c:pt idx="5">
                  <c:v>167</c:v>
                </c:pt>
                <c:pt idx="6">
                  <c:v>143</c:v>
                </c:pt>
                <c:pt idx="7">
                  <c:v>168</c:v>
                </c:pt>
                <c:pt idx="8">
                  <c:v>143</c:v>
                </c:pt>
                <c:pt idx="9">
                  <c:v>183</c:v>
                </c:pt>
                <c:pt idx="10">
                  <c:v>259</c:v>
                </c:pt>
                <c:pt idx="11">
                  <c:v>214</c:v>
                </c:pt>
                <c:pt idx="12">
                  <c:v>128</c:v>
                </c:pt>
                <c:pt idx="13">
                  <c:v>61</c:v>
                </c:pt>
                <c:pt idx="14">
                  <c:v>48</c:v>
                </c:pt>
                <c:pt idx="15">
                  <c:v>20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2-40B1-8C5E-F3B29994CA0D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8.30'!$Z$63:$Z$79</c:f>
              <c:numCache>
                <c:formatCode>#,##0</c:formatCode>
                <c:ptCount val="17"/>
                <c:pt idx="0">
                  <c:v>0</c:v>
                </c:pt>
                <c:pt idx="1">
                  <c:v>48</c:v>
                </c:pt>
                <c:pt idx="2">
                  <c:v>164</c:v>
                </c:pt>
                <c:pt idx="3">
                  <c:v>185</c:v>
                </c:pt>
                <c:pt idx="4">
                  <c:v>225</c:v>
                </c:pt>
                <c:pt idx="5">
                  <c:v>177</c:v>
                </c:pt>
                <c:pt idx="6">
                  <c:v>151</c:v>
                </c:pt>
                <c:pt idx="7">
                  <c:v>135</c:v>
                </c:pt>
                <c:pt idx="8">
                  <c:v>187</c:v>
                </c:pt>
                <c:pt idx="9">
                  <c:v>213</c:v>
                </c:pt>
                <c:pt idx="10">
                  <c:v>234</c:v>
                </c:pt>
                <c:pt idx="11">
                  <c:v>197</c:v>
                </c:pt>
                <c:pt idx="12">
                  <c:v>86</c:v>
                </c:pt>
                <c:pt idx="13">
                  <c:v>41</c:v>
                </c:pt>
                <c:pt idx="14">
                  <c:v>30</c:v>
                </c:pt>
                <c:pt idx="15">
                  <c:v>11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2-40B1-8C5E-F3B29994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8.30'!$Z$83:$Z$90</c:f>
              <c:numCache>
                <c:formatCode>#,##0</c:formatCode>
                <c:ptCount val="8"/>
                <c:pt idx="0">
                  <c:v>121</c:v>
                </c:pt>
                <c:pt idx="1">
                  <c:v>84</c:v>
                </c:pt>
                <c:pt idx="2">
                  <c:v>196</c:v>
                </c:pt>
                <c:pt idx="3">
                  <c:v>51</c:v>
                </c:pt>
                <c:pt idx="4">
                  <c:v>38</c:v>
                </c:pt>
                <c:pt idx="5">
                  <c:v>35</c:v>
                </c:pt>
                <c:pt idx="6">
                  <c:v>210</c:v>
                </c:pt>
                <c:pt idx="7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3-4A83-AAD2-747468328291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8.30'!$Z$93:$Z$100</c:f>
              <c:numCache>
                <c:formatCode>#,##0</c:formatCode>
                <c:ptCount val="8"/>
                <c:pt idx="0">
                  <c:v>79</c:v>
                </c:pt>
                <c:pt idx="1">
                  <c:v>268</c:v>
                </c:pt>
                <c:pt idx="2">
                  <c:v>41</c:v>
                </c:pt>
                <c:pt idx="3">
                  <c:v>219</c:v>
                </c:pt>
                <c:pt idx="4">
                  <c:v>181</c:v>
                </c:pt>
                <c:pt idx="5">
                  <c:v>83</c:v>
                </c:pt>
                <c:pt idx="6">
                  <c:v>25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3-4A83-AAD2-74746832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13</c:v>
                </c:pt>
                <c:pt idx="1">
                  <c:v>160</c:v>
                </c:pt>
                <c:pt idx="2">
                  <c:v>304</c:v>
                </c:pt>
                <c:pt idx="3">
                  <c:v>492</c:v>
                </c:pt>
                <c:pt idx="4">
                  <c:v>539</c:v>
                </c:pt>
                <c:pt idx="5">
                  <c:v>422</c:v>
                </c:pt>
                <c:pt idx="6">
                  <c:v>439</c:v>
                </c:pt>
                <c:pt idx="7">
                  <c:v>464</c:v>
                </c:pt>
                <c:pt idx="8">
                  <c:v>537</c:v>
                </c:pt>
                <c:pt idx="9">
                  <c:v>469</c:v>
                </c:pt>
                <c:pt idx="10">
                  <c:v>551</c:v>
                </c:pt>
                <c:pt idx="11">
                  <c:v>500</c:v>
                </c:pt>
                <c:pt idx="12">
                  <c:v>288</c:v>
                </c:pt>
                <c:pt idx="13">
                  <c:v>146</c:v>
                </c:pt>
                <c:pt idx="14">
                  <c:v>47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E-4E27-B109-327A91C1B4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5</c:v>
                </c:pt>
                <c:pt idx="1">
                  <c:v>170</c:v>
                </c:pt>
                <c:pt idx="2">
                  <c:v>388</c:v>
                </c:pt>
                <c:pt idx="3">
                  <c:v>442</c:v>
                </c:pt>
                <c:pt idx="4">
                  <c:v>577</c:v>
                </c:pt>
                <c:pt idx="5">
                  <c:v>498</c:v>
                </c:pt>
                <c:pt idx="6">
                  <c:v>448</c:v>
                </c:pt>
                <c:pt idx="7">
                  <c:v>526</c:v>
                </c:pt>
                <c:pt idx="8">
                  <c:v>661</c:v>
                </c:pt>
                <c:pt idx="9">
                  <c:v>526</c:v>
                </c:pt>
                <c:pt idx="10">
                  <c:v>638</c:v>
                </c:pt>
                <c:pt idx="11">
                  <c:v>471</c:v>
                </c:pt>
                <c:pt idx="12">
                  <c:v>250</c:v>
                </c:pt>
                <c:pt idx="13">
                  <c:v>102</c:v>
                </c:pt>
                <c:pt idx="14">
                  <c:v>27</c:v>
                </c:pt>
                <c:pt idx="15">
                  <c:v>21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E-4E27-B109-327A91C1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8.3'!$V$8:$Z$8</c:f>
              <c:numCache>
                <c:formatCode>#,##0</c:formatCode>
                <c:ptCount val="5"/>
                <c:pt idx="0">
                  <c:v>38448</c:v>
                </c:pt>
                <c:pt idx="1">
                  <c:v>39120.699999999997</c:v>
                </c:pt>
                <c:pt idx="2">
                  <c:v>39287.5</c:v>
                </c:pt>
                <c:pt idx="3">
                  <c:v>40885.1</c:v>
                </c:pt>
                <c:pt idx="4">
                  <c:v>41657.870000000003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F-41A7-A573-BE7F6FFA97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F-41A7-A573-BE7F6FFA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8.30'!$V$8:$Z$8</c:f>
              <c:numCache>
                <c:formatCode>#,##0</c:formatCode>
                <c:ptCount val="5"/>
                <c:pt idx="0">
                  <c:v>34776</c:v>
                </c:pt>
                <c:pt idx="1">
                  <c:v>33798.36</c:v>
                </c:pt>
                <c:pt idx="2">
                  <c:v>35308</c:v>
                </c:pt>
                <c:pt idx="3">
                  <c:v>35541</c:v>
                </c:pt>
                <c:pt idx="4">
                  <c:v>37193.5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C-4F2E-87C0-2E0215B6FA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C-4F2E-87C0-2E0215B6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1">
                  <c:v>69099</c:v>
                </c:pt>
                <c:pt idx="2">
                  <c:v>72214</c:v>
                </c:pt>
                <c:pt idx="3">
                  <c:v>74309</c:v>
                </c:pt>
                <c:pt idx="4">
                  <c:v>76255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3-4510-934E-9BE1834CD739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1">
                  <c:v>50258</c:v>
                </c:pt>
                <c:pt idx="2">
                  <c:v>51931</c:v>
                </c:pt>
                <c:pt idx="3">
                  <c:v>53073</c:v>
                </c:pt>
                <c:pt idx="4">
                  <c:v>54089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3-4510-934E-9BE1834CD739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1">
                  <c:v>62715</c:v>
                </c:pt>
                <c:pt idx="2">
                  <c:v>65594</c:v>
                </c:pt>
                <c:pt idx="3">
                  <c:v>67557</c:v>
                </c:pt>
                <c:pt idx="4">
                  <c:v>69253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3-4510-934E-9BE1834CD739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1">
                  <c:v>6383</c:v>
                </c:pt>
                <c:pt idx="2">
                  <c:v>6620</c:v>
                </c:pt>
                <c:pt idx="3">
                  <c:v>6752</c:v>
                </c:pt>
                <c:pt idx="4">
                  <c:v>7004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3-4510-934E-9BE1834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3.5311584607359255E-3</c:v>
                </c:pt>
                <c:pt idx="1">
                  <c:v>2.1534716370397123E-3</c:v>
                </c:pt>
                <c:pt idx="2">
                  <c:v>4.9449594050533015E-2</c:v>
                </c:pt>
                <c:pt idx="3">
                  <c:v>8.7342669502293909E-3</c:v>
                </c:pt>
                <c:pt idx="4">
                  <c:v>6.8001551569626686E-2</c:v>
                </c:pt>
                <c:pt idx="5">
                  <c:v>4.3122935141714482E-2</c:v>
                </c:pt>
                <c:pt idx="6">
                  <c:v>8.1484156601527497E-2</c:v>
                </c:pt>
                <c:pt idx="7">
                  <c:v>6.441689070797052E-2</c:v>
                </c:pt>
                <c:pt idx="8">
                  <c:v>5.2151465297005206E-2</c:v>
                </c:pt>
                <c:pt idx="9">
                  <c:v>2.1815603975228387E-2</c:v>
                </c:pt>
                <c:pt idx="10">
                  <c:v>5.1669943688723033E-2</c:v>
                </c:pt>
                <c:pt idx="11">
                  <c:v>2.0237283148081271E-2</c:v>
                </c:pt>
                <c:pt idx="12">
                  <c:v>9.8190281288872833E-2</c:v>
                </c:pt>
                <c:pt idx="13">
                  <c:v>0.11469577197276727</c:v>
                </c:pt>
                <c:pt idx="14">
                  <c:v>5.5910008961652151E-2</c:v>
                </c:pt>
                <c:pt idx="15">
                  <c:v>7.7163837727218007E-2</c:v>
                </c:pt>
                <c:pt idx="16">
                  <c:v>9.6197316854593845E-2</c:v>
                </c:pt>
                <c:pt idx="17">
                  <c:v>2.8744164894399637E-2</c:v>
                </c:pt>
                <c:pt idx="18">
                  <c:v>3.5137701804368468E-2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7-4308-BBA6-C054A04558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7-4308-BBA6-C054A045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6</c:v>
                </c:pt>
                <c:pt idx="1">
                  <c:v>505</c:v>
                </c:pt>
                <c:pt idx="2">
                  <c:v>1800</c:v>
                </c:pt>
                <c:pt idx="3">
                  <c:v>3742</c:v>
                </c:pt>
                <c:pt idx="4">
                  <c:v>5162</c:v>
                </c:pt>
                <c:pt idx="5">
                  <c:v>5173</c:v>
                </c:pt>
                <c:pt idx="6">
                  <c:v>4922</c:v>
                </c:pt>
                <c:pt idx="7">
                  <c:v>4168</c:v>
                </c:pt>
                <c:pt idx="8">
                  <c:v>3879</c:v>
                </c:pt>
                <c:pt idx="9">
                  <c:v>3409</c:v>
                </c:pt>
                <c:pt idx="10">
                  <c:v>3062</c:v>
                </c:pt>
                <c:pt idx="11">
                  <c:v>2160</c:v>
                </c:pt>
                <c:pt idx="12">
                  <c:v>939</c:v>
                </c:pt>
                <c:pt idx="13">
                  <c:v>354</c:v>
                </c:pt>
                <c:pt idx="14">
                  <c:v>151</c:v>
                </c:pt>
                <c:pt idx="15">
                  <c:v>71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7-4923-8552-1C393C3D438A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7</c:v>
                </c:pt>
                <c:pt idx="1">
                  <c:v>600</c:v>
                </c:pt>
                <c:pt idx="2">
                  <c:v>1781</c:v>
                </c:pt>
                <c:pt idx="3">
                  <c:v>3352</c:v>
                </c:pt>
                <c:pt idx="4">
                  <c:v>4518</c:v>
                </c:pt>
                <c:pt idx="5">
                  <c:v>4691</c:v>
                </c:pt>
                <c:pt idx="6">
                  <c:v>4361</c:v>
                </c:pt>
                <c:pt idx="7">
                  <c:v>3921</c:v>
                </c:pt>
                <c:pt idx="8">
                  <c:v>3903</c:v>
                </c:pt>
                <c:pt idx="9">
                  <c:v>3481</c:v>
                </c:pt>
                <c:pt idx="10">
                  <c:v>2982</c:v>
                </c:pt>
                <c:pt idx="11">
                  <c:v>1828</c:v>
                </c:pt>
                <c:pt idx="12">
                  <c:v>757</c:v>
                </c:pt>
                <c:pt idx="13">
                  <c:v>261</c:v>
                </c:pt>
                <c:pt idx="14">
                  <c:v>108</c:v>
                </c:pt>
                <c:pt idx="15">
                  <c:v>70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7-4923-8552-1C393C3D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4137</c:v>
                </c:pt>
                <c:pt idx="1">
                  <c:v>5154</c:v>
                </c:pt>
                <c:pt idx="2">
                  <c:v>4279</c:v>
                </c:pt>
                <c:pt idx="3">
                  <c:v>1535</c:v>
                </c:pt>
                <c:pt idx="4">
                  <c:v>1848</c:v>
                </c:pt>
                <c:pt idx="5">
                  <c:v>1456</c:v>
                </c:pt>
                <c:pt idx="6">
                  <c:v>2241</c:v>
                </c:pt>
                <c:pt idx="7">
                  <c:v>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F-4788-946E-B7DA743227F7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3058</c:v>
                </c:pt>
                <c:pt idx="1">
                  <c:v>6618</c:v>
                </c:pt>
                <c:pt idx="2">
                  <c:v>783</c:v>
                </c:pt>
                <c:pt idx="3">
                  <c:v>2856</c:v>
                </c:pt>
                <c:pt idx="4">
                  <c:v>4897</c:v>
                </c:pt>
                <c:pt idx="5">
                  <c:v>2163</c:v>
                </c:pt>
                <c:pt idx="6">
                  <c:v>367</c:v>
                </c:pt>
                <c:pt idx="7">
                  <c:v>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F-4788-946E-B7DA7432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8.31'!$U$8:$Y$8</c:f>
              <c:numCache>
                <c:formatCode>#,##0</c:formatCode>
                <c:ptCount val="5"/>
                <c:pt idx="1">
                  <c:v>48778</c:v>
                </c:pt>
                <c:pt idx="2">
                  <c:v>49458</c:v>
                </c:pt>
                <c:pt idx="3">
                  <c:v>51533</c:v>
                </c:pt>
                <c:pt idx="4">
                  <c:v>52463.97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B-490E-8072-98CF54BCF6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B-490E-8072-98CF54BC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8.31'!$V$4:$Z$4</c:f>
              <c:numCache>
                <c:formatCode>#,##0</c:formatCode>
                <c:ptCount val="5"/>
                <c:pt idx="0">
                  <c:v>69099</c:v>
                </c:pt>
                <c:pt idx="1">
                  <c:v>72214</c:v>
                </c:pt>
                <c:pt idx="2">
                  <c:v>74309</c:v>
                </c:pt>
                <c:pt idx="3">
                  <c:v>76255</c:v>
                </c:pt>
                <c:pt idx="4">
                  <c:v>74766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CF6-89DD-965BF6977F9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8.31'!$V$7:$Z$7</c:f>
              <c:numCache>
                <c:formatCode>#,##0</c:formatCode>
                <c:ptCount val="5"/>
                <c:pt idx="0">
                  <c:v>50258</c:v>
                </c:pt>
                <c:pt idx="1">
                  <c:v>51931</c:v>
                </c:pt>
                <c:pt idx="2">
                  <c:v>53073</c:v>
                </c:pt>
                <c:pt idx="3">
                  <c:v>54089</c:v>
                </c:pt>
                <c:pt idx="4">
                  <c:v>54242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CF6-89DD-965BF6977F9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8.31'!$V$11:$Z$11</c:f>
              <c:numCache>
                <c:formatCode>#,##0</c:formatCode>
                <c:ptCount val="5"/>
                <c:pt idx="0">
                  <c:v>62715</c:v>
                </c:pt>
                <c:pt idx="1">
                  <c:v>65594</c:v>
                </c:pt>
                <c:pt idx="2">
                  <c:v>67557</c:v>
                </c:pt>
                <c:pt idx="3">
                  <c:v>69253</c:v>
                </c:pt>
                <c:pt idx="4">
                  <c:v>67736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7-4CF6-89DD-965BF6977F9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8.31'!$V$12:$Z$12</c:f>
              <c:numCache>
                <c:formatCode>#,##0</c:formatCode>
                <c:ptCount val="5"/>
                <c:pt idx="0">
                  <c:v>6383</c:v>
                </c:pt>
                <c:pt idx="1">
                  <c:v>6620</c:v>
                </c:pt>
                <c:pt idx="2">
                  <c:v>6752</c:v>
                </c:pt>
                <c:pt idx="3">
                  <c:v>7004</c:v>
                </c:pt>
                <c:pt idx="4">
                  <c:v>7028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7-4CF6-89DD-965BF697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3.5311584607359255E-3</c:v>
                </c:pt>
                <c:pt idx="1">
                  <c:v>2.1534716370397123E-3</c:v>
                </c:pt>
                <c:pt idx="2">
                  <c:v>4.9449594050533015E-2</c:v>
                </c:pt>
                <c:pt idx="3">
                  <c:v>8.7342669502293909E-3</c:v>
                </c:pt>
                <c:pt idx="4">
                  <c:v>6.8001551569626686E-2</c:v>
                </c:pt>
                <c:pt idx="5">
                  <c:v>4.3122935141714482E-2</c:v>
                </c:pt>
                <c:pt idx="6">
                  <c:v>8.1484156601527497E-2</c:v>
                </c:pt>
                <c:pt idx="7">
                  <c:v>6.441689070797052E-2</c:v>
                </c:pt>
                <c:pt idx="8">
                  <c:v>5.2151465297005206E-2</c:v>
                </c:pt>
                <c:pt idx="9">
                  <c:v>2.1815603975228387E-2</c:v>
                </c:pt>
                <c:pt idx="10">
                  <c:v>5.1669943688723033E-2</c:v>
                </c:pt>
                <c:pt idx="11">
                  <c:v>2.0237283148081271E-2</c:v>
                </c:pt>
                <c:pt idx="12">
                  <c:v>9.8190281288872833E-2</c:v>
                </c:pt>
                <c:pt idx="13">
                  <c:v>0.11469577197276727</c:v>
                </c:pt>
                <c:pt idx="14">
                  <c:v>5.5910008961652151E-2</c:v>
                </c:pt>
                <c:pt idx="15">
                  <c:v>7.7163837727218007E-2</c:v>
                </c:pt>
                <c:pt idx="16">
                  <c:v>9.6197316854593845E-2</c:v>
                </c:pt>
                <c:pt idx="17">
                  <c:v>2.8744164894399637E-2</c:v>
                </c:pt>
                <c:pt idx="18">
                  <c:v>3.5137701804368468E-2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6-4CD0-8B2F-985AE3B339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6-4CD0-8B2F-985AE3B3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8.31'!$Z$44:$Z$60</c:f>
              <c:numCache>
                <c:formatCode>#,##0</c:formatCode>
                <c:ptCount val="17"/>
                <c:pt idx="0">
                  <c:v>14</c:v>
                </c:pt>
                <c:pt idx="1">
                  <c:v>505</c:v>
                </c:pt>
                <c:pt idx="2">
                  <c:v>1711</c:v>
                </c:pt>
                <c:pt idx="3">
                  <c:v>3289</c:v>
                </c:pt>
                <c:pt idx="4">
                  <c:v>5030</c:v>
                </c:pt>
                <c:pt idx="5">
                  <c:v>5029</c:v>
                </c:pt>
                <c:pt idx="6">
                  <c:v>5037</c:v>
                </c:pt>
                <c:pt idx="7">
                  <c:v>4144</c:v>
                </c:pt>
                <c:pt idx="8">
                  <c:v>3900</c:v>
                </c:pt>
                <c:pt idx="9">
                  <c:v>3391</c:v>
                </c:pt>
                <c:pt idx="10">
                  <c:v>3022</c:v>
                </c:pt>
                <c:pt idx="11">
                  <c:v>2157</c:v>
                </c:pt>
                <c:pt idx="12">
                  <c:v>992</c:v>
                </c:pt>
                <c:pt idx="13">
                  <c:v>364</c:v>
                </c:pt>
                <c:pt idx="14">
                  <c:v>135</c:v>
                </c:pt>
                <c:pt idx="15">
                  <c:v>62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0-4D62-9161-7FCE49EF1152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8.31'!$Z$63:$Z$79</c:f>
              <c:numCache>
                <c:formatCode>#,##0</c:formatCode>
                <c:ptCount val="17"/>
                <c:pt idx="0">
                  <c:v>8</c:v>
                </c:pt>
                <c:pt idx="1">
                  <c:v>606</c:v>
                </c:pt>
                <c:pt idx="2">
                  <c:v>1712</c:v>
                </c:pt>
                <c:pt idx="3">
                  <c:v>2958</c:v>
                </c:pt>
                <c:pt idx="4">
                  <c:v>4452</c:v>
                </c:pt>
                <c:pt idx="5">
                  <c:v>4610</c:v>
                </c:pt>
                <c:pt idx="6">
                  <c:v>4365</c:v>
                </c:pt>
                <c:pt idx="7">
                  <c:v>3929</c:v>
                </c:pt>
                <c:pt idx="8">
                  <c:v>3763</c:v>
                </c:pt>
                <c:pt idx="9">
                  <c:v>3458</c:v>
                </c:pt>
                <c:pt idx="10">
                  <c:v>2874</c:v>
                </c:pt>
                <c:pt idx="11">
                  <c:v>1871</c:v>
                </c:pt>
                <c:pt idx="12">
                  <c:v>781</c:v>
                </c:pt>
                <c:pt idx="13">
                  <c:v>285</c:v>
                </c:pt>
                <c:pt idx="14">
                  <c:v>110</c:v>
                </c:pt>
                <c:pt idx="15">
                  <c:v>79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0-4D62-9161-7FCE49EF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8.31'!$Z$83:$Z$90</c:f>
              <c:numCache>
                <c:formatCode>#,##0</c:formatCode>
                <c:ptCount val="8"/>
                <c:pt idx="0">
                  <c:v>4258</c:v>
                </c:pt>
                <c:pt idx="1">
                  <c:v>5192</c:v>
                </c:pt>
                <c:pt idx="2">
                  <c:v>4212</c:v>
                </c:pt>
                <c:pt idx="3">
                  <c:v>1556</c:v>
                </c:pt>
                <c:pt idx="4">
                  <c:v>1805</c:v>
                </c:pt>
                <c:pt idx="5">
                  <c:v>1420</c:v>
                </c:pt>
                <c:pt idx="6">
                  <c:v>2134</c:v>
                </c:pt>
                <c:pt idx="7">
                  <c:v>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6-43F6-9A98-F76085880FE2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8.31'!$Z$93:$Z$100</c:f>
              <c:numCache>
                <c:formatCode>#,##0</c:formatCode>
                <c:ptCount val="8"/>
                <c:pt idx="0">
                  <c:v>3139</c:v>
                </c:pt>
                <c:pt idx="1">
                  <c:v>6757</c:v>
                </c:pt>
                <c:pt idx="2">
                  <c:v>786</c:v>
                </c:pt>
                <c:pt idx="3">
                  <c:v>2896</c:v>
                </c:pt>
                <c:pt idx="4">
                  <c:v>4786</c:v>
                </c:pt>
                <c:pt idx="5">
                  <c:v>2218</c:v>
                </c:pt>
                <c:pt idx="6">
                  <c:v>361</c:v>
                </c:pt>
                <c:pt idx="7">
                  <c:v>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3F6-9A98-F7608588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1">
                  <c:v>95099</c:v>
                </c:pt>
                <c:pt idx="2">
                  <c:v>98329</c:v>
                </c:pt>
                <c:pt idx="3">
                  <c:v>100699</c:v>
                </c:pt>
                <c:pt idx="4">
                  <c:v>102776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5-4EAF-8DA9-9D3B71298ABA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1">
                  <c:v>69360</c:v>
                </c:pt>
                <c:pt idx="2">
                  <c:v>70480</c:v>
                </c:pt>
                <c:pt idx="3">
                  <c:v>72377</c:v>
                </c:pt>
                <c:pt idx="4">
                  <c:v>73166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5-4EAF-8DA9-9D3B71298ABA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1">
                  <c:v>85889</c:v>
                </c:pt>
                <c:pt idx="2">
                  <c:v>88771</c:v>
                </c:pt>
                <c:pt idx="3">
                  <c:v>90890</c:v>
                </c:pt>
                <c:pt idx="4">
                  <c:v>92771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5-4EAF-8DA9-9D3B71298ABA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1">
                  <c:v>9210</c:v>
                </c:pt>
                <c:pt idx="2">
                  <c:v>9558</c:v>
                </c:pt>
                <c:pt idx="3">
                  <c:v>9811</c:v>
                </c:pt>
                <c:pt idx="4">
                  <c:v>10004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5-4EAF-8DA9-9D3B7129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8.31'!$V$8:$Z$8</c:f>
              <c:numCache>
                <c:formatCode>#,##0</c:formatCode>
                <c:ptCount val="5"/>
                <c:pt idx="0">
                  <c:v>48778</c:v>
                </c:pt>
                <c:pt idx="1">
                  <c:v>49458</c:v>
                </c:pt>
                <c:pt idx="2">
                  <c:v>51533</c:v>
                </c:pt>
                <c:pt idx="3">
                  <c:v>52463.97</c:v>
                </c:pt>
                <c:pt idx="4">
                  <c:v>53433.02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870-A3CC-B4B7C03B0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9-4870-A3CC-B4B7C03B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1">
                  <c:v>15701</c:v>
                </c:pt>
                <c:pt idx="2">
                  <c:v>16370</c:v>
                </c:pt>
                <c:pt idx="3">
                  <c:v>16795</c:v>
                </c:pt>
                <c:pt idx="4">
                  <c:v>16617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F-4722-A952-6EAEFC96AAD9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1">
                  <c:v>10918</c:v>
                </c:pt>
                <c:pt idx="2">
                  <c:v>11099</c:v>
                </c:pt>
                <c:pt idx="3">
                  <c:v>11356</c:v>
                </c:pt>
                <c:pt idx="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F-4722-A952-6EAEFC96AAD9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1">
                  <c:v>13443</c:v>
                </c:pt>
                <c:pt idx="2">
                  <c:v>14031</c:v>
                </c:pt>
                <c:pt idx="3">
                  <c:v>14435</c:v>
                </c:pt>
                <c:pt idx="4">
                  <c:v>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F-4722-A952-6EAEFC96AAD9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1">
                  <c:v>2260</c:v>
                </c:pt>
                <c:pt idx="2">
                  <c:v>2339</c:v>
                </c:pt>
                <c:pt idx="3">
                  <c:v>2359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F-4722-A952-6EAEFC96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8.3411875589066917E-2</c:v>
                </c:pt>
                <c:pt idx="1">
                  <c:v>4.7125353440150798E-3</c:v>
                </c:pt>
                <c:pt idx="2">
                  <c:v>3.180961357210179E-2</c:v>
                </c:pt>
                <c:pt idx="3">
                  <c:v>1.0721017907634307E-2</c:v>
                </c:pt>
                <c:pt idx="4">
                  <c:v>6.8861922714420362E-2</c:v>
                </c:pt>
                <c:pt idx="5">
                  <c:v>3.269321394910462E-2</c:v>
                </c:pt>
                <c:pt idx="6">
                  <c:v>0.1004359095193214</c:v>
                </c:pt>
                <c:pt idx="7">
                  <c:v>7.0393496701225258E-2</c:v>
                </c:pt>
                <c:pt idx="8">
                  <c:v>4.2295004712535347E-2</c:v>
                </c:pt>
                <c:pt idx="9">
                  <c:v>6.7742695570216773E-3</c:v>
                </c:pt>
                <c:pt idx="10">
                  <c:v>2.9983506126295946E-2</c:v>
                </c:pt>
                <c:pt idx="11">
                  <c:v>1.4432139491046183E-2</c:v>
                </c:pt>
                <c:pt idx="12">
                  <c:v>3.5579641847313853E-2</c:v>
                </c:pt>
                <c:pt idx="13">
                  <c:v>6.6093308199811504E-2</c:v>
                </c:pt>
                <c:pt idx="14">
                  <c:v>5.3251649387370405E-2</c:v>
                </c:pt>
                <c:pt idx="15">
                  <c:v>6.738925541941565E-2</c:v>
                </c:pt>
                <c:pt idx="16">
                  <c:v>0.14685438265786993</c:v>
                </c:pt>
                <c:pt idx="17">
                  <c:v>2.0676248821866163E-2</c:v>
                </c:pt>
                <c:pt idx="18">
                  <c:v>3.6875589066917999E-2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00D-8090-6C7689BCF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D-400D-8090-6C7689BC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11</c:v>
                </c:pt>
                <c:pt idx="1">
                  <c:v>227</c:v>
                </c:pt>
                <c:pt idx="2">
                  <c:v>539</c:v>
                </c:pt>
                <c:pt idx="3">
                  <c:v>801</c:v>
                </c:pt>
                <c:pt idx="4">
                  <c:v>971</c:v>
                </c:pt>
                <c:pt idx="5">
                  <c:v>803</c:v>
                </c:pt>
                <c:pt idx="6">
                  <c:v>664</c:v>
                </c:pt>
                <c:pt idx="7">
                  <c:v>652</c:v>
                </c:pt>
                <c:pt idx="8">
                  <c:v>679</c:v>
                </c:pt>
                <c:pt idx="9">
                  <c:v>752</c:v>
                </c:pt>
                <c:pt idx="10">
                  <c:v>759</c:v>
                </c:pt>
                <c:pt idx="11">
                  <c:v>655</c:v>
                </c:pt>
                <c:pt idx="12">
                  <c:v>381</c:v>
                </c:pt>
                <c:pt idx="13">
                  <c:v>177</c:v>
                </c:pt>
                <c:pt idx="14">
                  <c:v>102</c:v>
                </c:pt>
                <c:pt idx="15">
                  <c:v>61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4-4D1E-9C2C-AB46C57B481C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27</c:v>
                </c:pt>
                <c:pt idx="1">
                  <c:v>246</c:v>
                </c:pt>
                <c:pt idx="2">
                  <c:v>643</c:v>
                </c:pt>
                <c:pt idx="3">
                  <c:v>815</c:v>
                </c:pt>
                <c:pt idx="4">
                  <c:v>848</c:v>
                </c:pt>
                <c:pt idx="5">
                  <c:v>746</c:v>
                </c:pt>
                <c:pt idx="6">
                  <c:v>656</c:v>
                </c:pt>
                <c:pt idx="7">
                  <c:v>789</c:v>
                </c:pt>
                <c:pt idx="8">
                  <c:v>827</c:v>
                </c:pt>
                <c:pt idx="9">
                  <c:v>805</c:v>
                </c:pt>
                <c:pt idx="10">
                  <c:v>754</c:v>
                </c:pt>
                <c:pt idx="11">
                  <c:v>645</c:v>
                </c:pt>
                <c:pt idx="12">
                  <c:v>263</c:v>
                </c:pt>
                <c:pt idx="13">
                  <c:v>136</c:v>
                </c:pt>
                <c:pt idx="14">
                  <c:v>69</c:v>
                </c:pt>
                <c:pt idx="15">
                  <c:v>41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4-4D1E-9C2C-AB46C57B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669</c:v>
                </c:pt>
                <c:pt idx="1">
                  <c:v>566</c:v>
                </c:pt>
                <c:pt idx="2">
                  <c:v>986</c:v>
                </c:pt>
                <c:pt idx="3">
                  <c:v>328</c:v>
                </c:pt>
                <c:pt idx="4">
                  <c:v>236</c:v>
                </c:pt>
                <c:pt idx="5">
                  <c:v>356</c:v>
                </c:pt>
                <c:pt idx="6">
                  <c:v>581</c:v>
                </c:pt>
                <c:pt idx="7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6-4E49-AA51-50D0333400F4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422</c:v>
                </c:pt>
                <c:pt idx="1">
                  <c:v>1261</c:v>
                </c:pt>
                <c:pt idx="2">
                  <c:v>168</c:v>
                </c:pt>
                <c:pt idx="3">
                  <c:v>816</c:v>
                </c:pt>
                <c:pt idx="4">
                  <c:v>898</c:v>
                </c:pt>
                <c:pt idx="5">
                  <c:v>624</c:v>
                </c:pt>
                <c:pt idx="6">
                  <c:v>44</c:v>
                </c:pt>
                <c:pt idx="7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6-4E49-AA51-50D03334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8.32'!$U$8:$Y$8</c:f>
              <c:numCache>
                <c:formatCode>#,##0</c:formatCode>
                <c:ptCount val="5"/>
                <c:pt idx="1">
                  <c:v>33590.25</c:v>
                </c:pt>
                <c:pt idx="2">
                  <c:v>33431</c:v>
                </c:pt>
                <c:pt idx="3">
                  <c:v>35933.32</c:v>
                </c:pt>
                <c:pt idx="4">
                  <c:v>36623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A-4D01-A93C-14C8692646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A-4D01-A93C-14C86926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8.32'!$V$4:$Z$4</c:f>
              <c:numCache>
                <c:formatCode>#,##0</c:formatCode>
                <c:ptCount val="5"/>
                <c:pt idx="0">
                  <c:v>15701</c:v>
                </c:pt>
                <c:pt idx="1">
                  <c:v>16370</c:v>
                </c:pt>
                <c:pt idx="2">
                  <c:v>16795</c:v>
                </c:pt>
                <c:pt idx="3">
                  <c:v>16617</c:v>
                </c:pt>
                <c:pt idx="4">
                  <c:v>16981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F7B-9ACE-3D0D1F9AFA14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8.32'!$V$7:$Z$7</c:f>
              <c:numCache>
                <c:formatCode>#,##0</c:formatCode>
                <c:ptCount val="5"/>
                <c:pt idx="0">
                  <c:v>10918</c:v>
                </c:pt>
                <c:pt idx="1">
                  <c:v>11099</c:v>
                </c:pt>
                <c:pt idx="2">
                  <c:v>11356</c:v>
                </c:pt>
                <c:pt idx="3">
                  <c:v>11338</c:v>
                </c:pt>
                <c:pt idx="4">
                  <c:v>11611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A-4F7B-9ACE-3D0D1F9AFA14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8.32'!$V$11:$Z$11</c:f>
              <c:numCache>
                <c:formatCode>#,##0</c:formatCode>
                <c:ptCount val="5"/>
                <c:pt idx="0">
                  <c:v>13443</c:v>
                </c:pt>
                <c:pt idx="1">
                  <c:v>14031</c:v>
                </c:pt>
                <c:pt idx="2">
                  <c:v>14435</c:v>
                </c:pt>
                <c:pt idx="3">
                  <c:v>14283</c:v>
                </c:pt>
                <c:pt idx="4">
                  <c:v>14593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A-4F7B-9ACE-3D0D1F9AFA14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8.32'!$V$12:$Z$12</c:f>
              <c:numCache>
                <c:formatCode>#,##0</c:formatCode>
                <c:ptCount val="5"/>
                <c:pt idx="0">
                  <c:v>2260</c:v>
                </c:pt>
                <c:pt idx="1">
                  <c:v>2339</c:v>
                </c:pt>
                <c:pt idx="2">
                  <c:v>2359</c:v>
                </c:pt>
                <c:pt idx="3">
                  <c:v>2337</c:v>
                </c:pt>
                <c:pt idx="4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A-4F7B-9ACE-3D0D1F9A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8.3411875589066917E-2</c:v>
                </c:pt>
                <c:pt idx="1">
                  <c:v>4.7125353440150798E-3</c:v>
                </c:pt>
                <c:pt idx="2">
                  <c:v>3.180961357210179E-2</c:v>
                </c:pt>
                <c:pt idx="3">
                  <c:v>1.0721017907634307E-2</c:v>
                </c:pt>
                <c:pt idx="4">
                  <c:v>6.8861922714420362E-2</c:v>
                </c:pt>
                <c:pt idx="5">
                  <c:v>3.269321394910462E-2</c:v>
                </c:pt>
                <c:pt idx="6">
                  <c:v>0.1004359095193214</c:v>
                </c:pt>
                <c:pt idx="7">
                  <c:v>7.0393496701225258E-2</c:v>
                </c:pt>
                <c:pt idx="8">
                  <c:v>4.2295004712535347E-2</c:v>
                </c:pt>
                <c:pt idx="9">
                  <c:v>6.7742695570216773E-3</c:v>
                </c:pt>
                <c:pt idx="10">
                  <c:v>2.9983506126295946E-2</c:v>
                </c:pt>
                <c:pt idx="11">
                  <c:v>1.4432139491046183E-2</c:v>
                </c:pt>
                <c:pt idx="12">
                  <c:v>3.5579641847313853E-2</c:v>
                </c:pt>
                <c:pt idx="13">
                  <c:v>6.6093308199811504E-2</c:v>
                </c:pt>
                <c:pt idx="14">
                  <c:v>5.3251649387370405E-2</c:v>
                </c:pt>
                <c:pt idx="15">
                  <c:v>6.738925541941565E-2</c:v>
                </c:pt>
                <c:pt idx="16">
                  <c:v>0.14685438265786993</c:v>
                </c:pt>
                <c:pt idx="17">
                  <c:v>2.0676248821866163E-2</c:v>
                </c:pt>
                <c:pt idx="18">
                  <c:v>3.6875589066917999E-2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C5C-A3D6-1CE692A9F5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C5C-A3D6-1CE692A9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8.32'!$Z$44:$Z$60</c:f>
              <c:numCache>
                <c:formatCode>#,##0</c:formatCode>
                <c:ptCount val="17"/>
                <c:pt idx="0">
                  <c:v>10</c:v>
                </c:pt>
                <c:pt idx="1">
                  <c:v>266</c:v>
                </c:pt>
                <c:pt idx="2">
                  <c:v>536</c:v>
                </c:pt>
                <c:pt idx="3">
                  <c:v>774</c:v>
                </c:pt>
                <c:pt idx="4">
                  <c:v>1005</c:v>
                </c:pt>
                <c:pt idx="5">
                  <c:v>880</c:v>
                </c:pt>
                <c:pt idx="6">
                  <c:v>736</c:v>
                </c:pt>
                <c:pt idx="7">
                  <c:v>628</c:v>
                </c:pt>
                <c:pt idx="8">
                  <c:v>739</c:v>
                </c:pt>
                <c:pt idx="9">
                  <c:v>737</c:v>
                </c:pt>
                <c:pt idx="10">
                  <c:v>758</c:v>
                </c:pt>
                <c:pt idx="11">
                  <c:v>692</c:v>
                </c:pt>
                <c:pt idx="12">
                  <c:v>390</c:v>
                </c:pt>
                <c:pt idx="13">
                  <c:v>192</c:v>
                </c:pt>
                <c:pt idx="14">
                  <c:v>112</c:v>
                </c:pt>
                <c:pt idx="15">
                  <c:v>57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E-4F79-A660-B29799100960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8.32'!$Z$63:$Z$79</c:f>
              <c:numCache>
                <c:formatCode>#,##0</c:formatCode>
                <c:ptCount val="17"/>
                <c:pt idx="0">
                  <c:v>23</c:v>
                </c:pt>
                <c:pt idx="1">
                  <c:v>271</c:v>
                </c:pt>
                <c:pt idx="2">
                  <c:v>604</c:v>
                </c:pt>
                <c:pt idx="3">
                  <c:v>869</c:v>
                </c:pt>
                <c:pt idx="4">
                  <c:v>859</c:v>
                </c:pt>
                <c:pt idx="5">
                  <c:v>802</c:v>
                </c:pt>
                <c:pt idx="6">
                  <c:v>713</c:v>
                </c:pt>
                <c:pt idx="7">
                  <c:v>698</c:v>
                </c:pt>
                <c:pt idx="8">
                  <c:v>853</c:v>
                </c:pt>
                <c:pt idx="9">
                  <c:v>758</c:v>
                </c:pt>
                <c:pt idx="10">
                  <c:v>762</c:v>
                </c:pt>
                <c:pt idx="11">
                  <c:v>649</c:v>
                </c:pt>
                <c:pt idx="12">
                  <c:v>293</c:v>
                </c:pt>
                <c:pt idx="13">
                  <c:v>124</c:v>
                </c:pt>
                <c:pt idx="14">
                  <c:v>72</c:v>
                </c:pt>
                <c:pt idx="15">
                  <c:v>50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E-4F79-A660-B2979910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8.32'!$Z$83:$Z$90</c:f>
              <c:numCache>
                <c:formatCode>#,##0</c:formatCode>
                <c:ptCount val="8"/>
                <c:pt idx="0">
                  <c:v>684</c:v>
                </c:pt>
                <c:pt idx="1">
                  <c:v>578</c:v>
                </c:pt>
                <c:pt idx="2">
                  <c:v>1017</c:v>
                </c:pt>
                <c:pt idx="3">
                  <c:v>351</c:v>
                </c:pt>
                <c:pt idx="4">
                  <c:v>224</c:v>
                </c:pt>
                <c:pt idx="5">
                  <c:v>378</c:v>
                </c:pt>
                <c:pt idx="6">
                  <c:v>613</c:v>
                </c:pt>
                <c:pt idx="7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5-441F-9E7E-5922FBD3DE1F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8.32'!$Z$93:$Z$100</c:f>
              <c:numCache>
                <c:formatCode>#,##0</c:formatCode>
                <c:ptCount val="8"/>
                <c:pt idx="0">
                  <c:v>425</c:v>
                </c:pt>
                <c:pt idx="1">
                  <c:v>1257</c:v>
                </c:pt>
                <c:pt idx="2">
                  <c:v>171</c:v>
                </c:pt>
                <c:pt idx="3">
                  <c:v>875</c:v>
                </c:pt>
                <c:pt idx="4">
                  <c:v>907</c:v>
                </c:pt>
                <c:pt idx="5">
                  <c:v>616</c:v>
                </c:pt>
                <c:pt idx="6">
                  <c:v>45</c:v>
                </c:pt>
                <c:pt idx="7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5-441F-9E7E-5922FBD3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3.2902257432828701E-3</c:v>
                </c:pt>
                <c:pt idx="1">
                  <c:v>1.2624128984801343E-3</c:v>
                </c:pt>
                <c:pt idx="2">
                  <c:v>4.3448872277611551E-2</c:v>
                </c:pt>
                <c:pt idx="3">
                  <c:v>6.1331398296239599E-3</c:v>
                </c:pt>
                <c:pt idx="4">
                  <c:v>6.7285613463086855E-2</c:v>
                </c:pt>
                <c:pt idx="5">
                  <c:v>3.6669615610182803E-2</c:v>
                </c:pt>
                <c:pt idx="6">
                  <c:v>8.0933589129332711E-2</c:v>
                </c:pt>
                <c:pt idx="7">
                  <c:v>5.4671424737328653E-2</c:v>
                </c:pt>
                <c:pt idx="8">
                  <c:v>2.9701494020934187E-2</c:v>
                </c:pt>
                <c:pt idx="9">
                  <c:v>2.0109144044293793E-2</c:v>
                </c:pt>
                <c:pt idx="10">
                  <c:v>4.9015417341775926E-2</c:v>
                </c:pt>
                <c:pt idx="11">
                  <c:v>1.5745370324350652E-2</c:v>
                </c:pt>
                <c:pt idx="12">
                  <c:v>0.10342839534398267</c:v>
                </c:pt>
                <c:pt idx="13">
                  <c:v>7.9840160634586141E-2</c:v>
                </c:pt>
                <c:pt idx="14">
                  <c:v>5.8607767318416319E-2</c:v>
                </c:pt>
                <c:pt idx="15">
                  <c:v>0.11223546485621415</c:v>
                </c:pt>
                <c:pt idx="16">
                  <c:v>0.1449090963310504</c:v>
                </c:pt>
                <c:pt idx="17">
                  <c:v>2.8836691484180079E-2</c:v>
                </c:pt>
                <c:pt idx="18">
                  <c:v>3.3826701523841714E-2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A-4777-81C1-96505064ED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A-4777-81C1-96505064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8.32'!$V$8:$Z$8</c:f>
              <c:numCache>
                <c:formatCode>#,##0</c:formatCode>
                <c:ptCount val="5"/>
                <c:pt idx="0">
                  <c:v>33590.25</c:v>
                </c:pt>
                <c:pt idx="1">
                  <c:v>33431</c:v>
                </c:pt>
                <c:pt idx="2">
                  <c:v>35933.32</c:v>
                </c:pt>
                <c:pt idx="3">
                  <c:v>36623</c:v>
                </c:pt>
                <c:pt idx="4">
                  <c:v>36958.74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98C-80D7-BE2330AA4C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98C-80D7-BE2330AA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1">
                  <c:v>132453</c:v>
                </c:pt>
                <c:pt idx="2">
                  <c:v>143568</c:v>
                </c:pt>
                <c:pt idx="3">
                  <c:v>152913</c:v>
                </c:pt>
                <c:pt idx="4">
                  <c:v>162890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D25-811D-D20A7A534A81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1">
                  <c:v>98212</c:v>
                </c:pt>
                <c:pt idx="2">
                  <c:v>103805</c:v>
                </c:pt>
                <c:pt idx="3">
                  <c:v>109882</c:v>
                </c:pt>
                <c:pt idx="4">
                  <c:v>116092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A-4D25-811D-D20A7A534A81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1">
                  <c:v>118743</c:v>
                </c:pt>
                <c:pt idx="2">
                  <c:v>128485</c:v>
                </c:pt>
                <c:pt idx="3">
                  <c:v>136759</c:v>
                </c:pt>
                <c:pt idx="4">
                  <c:v>145495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A-4D25-811D-D20A7A534A81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1">
                  <c:v>13710</c:v>
                </c:pt>
                <c:pt idx="2">
                  <c:v>15083</c:v>
                </c:pt>
                <c:pt idx="3">
                  <c:v>16154</c:v>
                </c:pt>
                <c:pt idx="4">
                  <c:v>17394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A-4D25-811D-D20A7A53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2.7526519818493254E-3</c:v>
                </c:pt>
                <c:pt idx="1">
                  <c:v>9.4359467500075122E-4</c:v>
                </c:pt>
                <c:pt idx="2">
                  <c:v>6.8834330017729969E-2</c:v>
                </c:pt>
                <c:pt idx="3">
                  <c:v>6.8335486972984343E-3</c:v>
                </c:pt>
                <c:pt idx="4">
                  <c:v>8.0241608318057517E-2</c:v>
                </c:pt>
                <c:pt idx="5">
                  <c:v>3.9120112990954713E-2</c:v>
                </c:pt>
                <c:pt idx="6">
                  <c:v>9.3253598581602912E-2</c:v>
                </c:pt>
                <c:pt idx="7">
                  <c:v>7.219400787330589E-2</c:v>
                </c:pt>
                <c:pt idx="8">
                  <c:v>8.4508819905640534E-2</c:v>
                </c:pt>
                <c:pt idx="9">
                  <c:v>1.1449349400486824E-2</c:v>
                </c:pt>
                <c:pt idx="10">
                  <c:v>4.1980947801785018E-2</c:v>
                </c:pt>
                <c:pt idx="11">
                  <c:v>1.5824743817050815E-2</c:v>
                </c:pt>
                <c:pt idx="12">
                  <c:v>5.6531538299726534E-2</c:v>
                </c:pt>
                <c:pt idx="13">
                  <c:v>0.12429606034197795</c:v>
                </c:pt>
                <c:pt idx="14">
                  <c:v>5.3754845689214771E-2</c:v>
                </c:pt>
                <c:pt idx="15">
                  <c:v>5.6345223427592635E-2</c:v>
                </c:pt>
                <c:pt idx="16">
                  <c:v>0.10894010878384469</c:v>
                </c:pt>
                <c:pt idx="17">
                  <c:v>1.4923220242209333E-2</c:v>
                </c:pt>
                <c:pt idx="18">
                  <c:v>3.6788172010698082E-2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7-4871-AC75-5FB6FC4A4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7-4871-AC75-5FB6FC4A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23</c:v>
                </c:pt>
                <c:pt idx="1">
                  <c:v>1415</c:v>
                </c:pt>
                <c:pt idx="2">
                  <c:v>5078</c:v>
                </c:pt>
                <c:pt idx="3">
                  <c:v>9858</c:v>
                </c:pt>
                <c:pt idx="4">
                  <c:v>13376</c:v>
                </c:pt>
                <c:pt idx="5">
                  <c:v>13043</c:v>
                </c:pt>
                <c:pt idx="6">
                  <c:v>11351</c:v>
                </c:pt>
                <c:pt idx="7">
                  <c:v>8619</c:v>
                </c:pt>
                <c:pt idx="8">
                  <c:v>7542</c:v>
                </c:pt>
                <c:pt idx="9">
                  <c:v>6857</c:v>
                </c:pt>
                <c:pt idx="10">
                  <c:v>6015</c:v>
                </c:pt>
                <c:pt idx="11">
                  <c:v>3731</c:v>
                </c:pt>
                <c:pt idx="12">
                  <c:v>1742</c:v>
                </c:pt>
                <c:pt idx="13">
                  <c:v>628</c:v>
                </c:pt>
                <c:pt idx="14">
                  <c:v>164</c:v>
                </c:pt>
                <c:pt idx="15">
                  <c:v>77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5-40A8-9210-51E2C8FCDEB1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23</c:v>
                </c:pt>
                <c:pt idx="1">
                  <c:v>1597</c:v>
                </c:pt>
                <c:pt idx="2">
                  <c:v>4983</c:v>
                </c:pt>
                <c:pt idx="3">
                  <c:v>8799</c:v>
                </c:pt>
                <c:pt idx="4">
                  <c:v>10725</c:v>
                </c:pt>
                <c:pt idx="5">
                  <c:v>10031</c:v>
                </c:pt>
                <c:pt idx="6">
                  <c:v>8268</c:v>
                </c:pt>
                <c:pt idx="7">
                  <c:v>6631</c:v>
                </c:pt>
                <c:pt idx="8">
                  <c:v>6639</c:v>
                </c:pt>
                <c:pt idx="9">
                  <c:v>5976</c:v>
                </c:pt>
                <c:pt idx="10">
                  <c:v>4840</c:v>
                </c:pt>
                <c:pt idx="11">
                  <c:v>3013</c:v>
                </c:pt>
                <c:pt idx="12">
                  <c:v>1148</c:v>
                </c:pt>
                <c:pt idx="13">
                  <c:v>388</c:v>
                </c:pt>
                <c:pt idx="14">
                  <c:v>123</c:v>
                </c:pt>
                <c:pt idx="15">
                  <c:v>70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5-40A8-9210-51E2C8FC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6931</c:v>
                </c:pt>
                <c:pt idx="1">
                  <c:v>6751</c:v>
                </c:pt>
                <c:pt idx="2">
                  <c:v>11401</c:v>
                </c:pt>
                <c:pt idx="3">
                  <c:v>3524</c:v>
                </c:pt>
                <c:pt idx="4">
                  <c:v>3743</c:v>
                </c:pt>
                <c:pt idx="5">
                  <c:v>3146</c:v>
                </c:pt>
                <c:pt idx="6">
                  <c:v>7808</c:v>
                </c:pt>
                <c:pt idx="7">
                  <c:v>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5-4719-8A7C-87356672FE79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4906</c:v>
                </c:pt>
                <c:pt idx="1">
                  <c:v>8873</c:v>
                </c:pt>
                <c:pt idx="2">
                  <c:v>1834</c:v>
                </c:pt>
                <c:pt idx="3">
                  <c:v>8641</c:v>
                </c:pt>
                <c:pt idx="4">
                  <c:v>9847</c:v>
                </c:pt>
                <c:pt idx="5">
                  <c:v>5866</c:v>
                </c:pt>
                <c:pt idx="6">
                  <c:v>921</c:v>
                </c:pt>
                <c:pt idx="7">
                  <c:v>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5-4719-8A7C-87356672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8.33'!$U$8:$Y$8</c:f>
              <c:numCache>
                <c:formatCode>#,##0</c:formatCode>
                <c:ptCount val="5"/>
                <c:pt idx="1">
                  <c:v>42402</c:v>
                </c:pt>
                <c:pt idx="2">
                  <c:v>42512</c:v>
                </c:pt>
                <c:pt idx="3">
                  <c:v>43815.15</c:v>
                </c:pt>
                <c:pt idx="4">
                  <c:v>44356.31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B-4B51-BE27-05504A4E25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B-4B51-BE27-05504A4E2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8.33'!$V$4:$Z$4</c:f>
              <c:numCache>
                <c:formatCode>#,##0</c:formatCode>
                <c:ptCount val="5"/>
                <c:pt idx="0">
                  <c:v>132453</c:v>
                </c:pt>
                <c:pt idx="1">
                  <c:v>143568</c:v>
                </c:pt>
                <c:pt idx="2">
                  <c:v>152913</c:v>
                </c:pt>
                <c:pt idx="3">
                  <c:v>162890</c:v>
                </c:pt>
                <c:pt idx="4">
                  <c:v>166385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7-49A5-9B2E-20C289947EA5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8.33'!$V$7:$Z$7</c:f>
              <c:numCache>
                <c:formatCode>#,##0</c:formatCode>
                <c:ptCount val="5"/>
                <c:pt idx="0">
                  <c:v>98212</c:v>
                </c:pt>
                <c:pt idx="1">
                  <c:v>103805</c:v>
                </c:pt>
                <c:pt idx="2">
                  <c:v>109882</c:v>
                </c:pt>
                <c:pt idx="3">
                  <c:v>116092</c:v>
                </c:pt>
                <c:pt idx="4">
                  <c:v>120992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7-49A5-9B2E-20C289947EA5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8.33'!$V$11:$Z$11</c:f>
              <c:numCache>
                <c:formatCode>#,##0</c:formatCode>
                <c:ptCount val="5"/>
                <c:pt idx="0">
                  <c:v>118743</c:v>
                </c:pt>
                <c:pt idx="1">
                  <c:v>128485</c:v>
                </c:pt>
                <c:pt idx="2">
                  <c:v>136759</c:v>
                </c:pt>
                <c:pt idx="3">
                  <c:v>145495</c:v>
                </c:pt>
                <c:pt idx="4">
                  <c:v>148034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7-49A5-9B2E-20C289947EA5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8.33'!$V$12:$Z$12</c:f>
              <c:numCache>
                <c:formatCode>#,##0</c:formatCode>
                <c:ptCount val="5"/>
                <c:pt idx="0">
                  <c:v>13710</c:v>
                </c:pt>
                <c:pt idx="1">
                  <c:v>15083</c:v>
                </c:pt>
                <c:pt idx="2">
                  <c:v>16154</c:v>
                </c:pt>
                <c:pt idx="3">
                  <c:v>17394</c:v>
                </c:pt>
                <c:pt idx="4">
                  <c:v>18353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7-49A5-9B2E-20C2899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2.7526519818493254E-3</c:v>
                </c:pt>
                <c:pt idx="1">
                  <c:v>9.4359467500075122E-4</c:v>
                </c:pt>
                <c:pt idx="2">
                  <c:v>6.8834330017729969E-2</c:v>
                </c:pt>
                <c:pt idx="3">
                  <c:v>6.8335486972984343E-3</c:v>
                </c:pt>
                <c:pt idx="4">
                  <c:v>8.0241608318057517E-2</c:v>
                </c:pt>
                <c:pt idx="5">
                  <c:v>3.9120112990954713E-2</c:v>
                </c:pt>
                <c:pt idx="6">
                  <c:v>9.3253598581602912E-2</c:v>
                </c:pt>
                <c:pt idx="7">
                  <c:v>7.219400787330589E-2</c:v>
                </c:pt>
                <c:pt idx="8">
                  <c:v>8.4508819905640534E-2</c:v>
                </c:pt>
                <c:pt idx="9">
                  <c:v>1.1449349400486824E-2</c:v>
                </c:pt>
                <c:pt idx="10">
                  <c:v>4.1980947801785018E-2</c:v>
                </c:pt>
                <c:pt idx="11">
                  <c:v>1.5824743817050815E-2</c:v>
                </c:pt>
                <c:pt idx="12">
                  <c:v>5.6531538299726534E-2</c:v>
                </c:pt>
                <c:pt idx="13">
                  <c:v>0.12429606034197795</c:v>
                </c:pt>
                <c:pt idx="14">
                  <c:v>5.3754845689214771E-2</c:v>
                </c:pt>
                <c:pt idx="15">
                  <c:v>5.6345223427592635E-2</c:v>
                </c:pt>
                <c:pt idx="16">
                  <c:v>0.10894010878384469</c:v>
                </c:pt>
                <c:pt idx="17">
                  <c:v>1.4923220242209333E-2</c:v>
                </c:pt>
                <c:pt idx="18">
                  <c:v>3.6788172010698082E-2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40A-B8E9-7A28BD8BD6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40A-B8E9-7A28BD8B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8.33'!$Z$44:$Z$60</c:f>
              <c:numCache>
                <c:formatCode>#,##0</c:formatCode>
                <c:ptCount val="17"/>
                <c:pt idx="0">
                  <c:v>18</c:v>
                </c:pt>
                <c:pt idx="1">
                  <c:v>1444</c:v>
                </c:pt>
                <c:pt idx="2">
                  <c:v>5082</c:v>
                </c:pt>
                <c:pt idx="3">
                  <c:v>9758</c:v>
                </c:pt>
                <c:pt idx="4">
                  <c:v>13554</c:v>
                </c:pt>
                <c:pt idx="5">
                  <c:v>13580</c:v>
                </c:pt>
                <c:pt idx="6">
                  <c:v>12213</c:v>
                </c:pt>
                <c:pt idx="7">
                  <c:v>8984</c:v>
                </c:pt>
                <c:pt idx="8">
                  <c:v>7513</c:v>
                </c:pt>
                <c:pt idx="9">
                  <c:v>6848</c:v>
                </c:pt>
                <c:pt idx="10">
                  <c:v>6063</c:v>
                </c:pt>
                <c:pt idx="11">
                  <c:v>3976</c:v>
                </c:pt>
                <c:pt idx="12">
                  <c:v>1786</c:v>
                </c:pt>
                <c:pt idx="13">
                  <c:v>630</c:v>
                </c:pt>
                <c:pt idx="14">
                  <c:v>192</c:v>
                </c:pt>
                <c:pt idx="15">
                  <c:v>71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7D1-9CE6-6F0330F6B687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8.33'!$Z$63:$Z$79</c:f>
              <c:numCache>
                <c:formatCode>#,##0</c:formatCode>
                <c:ptCount val="17"/>
                <c:pt idx="0">
                  <c:v>29</c:v>
                </c:pt>
                <c:pt idx="1">
                  <c:v>1535</c:v>
                </c:pt>
                <c:pt idx="2">
                  <c:v>4437</c:v>
                </c:pt>
                <c:pt idx="3">
                  <c:v>8668</c:v>
                </c:pt>
                <c:pt idx="4">
                  <c:v>11033</c:v>
                </c:pt>
                <c:pt idx="5">
                  <c:v>10550</c:v>
                </c:pt>
                <c:pt idx="6">
                  <c:v>8924</c:v>
                </c:pt>
                <c:pt idx="7">
                  <c:v>6910</c:v>
                </c:pt>
                <c:pt idx="8">
                  <c:v>6673</c:v>
                </c:pt>
                <c:pt idx="9">
                  <c:v>5967</c:v>
                </c:pt>
                <c:pt idx="10">
                  <c:v>4921</c:v>
                </c:pt>
                <c:pt idx="11">
                  <c:v>3087</c:v>
                </c:pt>
                <c:pt idx="12">
                  <c:v>1249</c:v>
                </c:pt>
                <c:pt idx="13">
                  <c:v>394</c:v>
                </c:pt>
                <c:pt idx="14">
                  <c:v>122</c:v>
                </c:pt>
                <c:pt idx="15">
                  <c:v>67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7-47D1-9CE6-6F0330F6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8.33'!$Z$83:$Z$90</c:f>
              <c:numCache>
                <c:formatCode>#,##0</c:formatCode>
                <c:ptCount val="8"/>
                <c:pt idx="0">
                  <c:v>7544</c:v>
                </c:pt>
                <c:pt idx="1">
                  <c:v>7051</c:v>
                </c:pt>
                <c:pt idx="2">
                  <c:v>11698</c:v>
                </c:pt>
                <c:pt idx="3">
                  <c:v>3897</c:v>
                </c:pt>
                <c:pt idx="4">
                  <c:v>3806</c:v>
                </c:pt>
                <c:pt idx="5">
                  <c:v>3211</c:v>
                </c:pt>
                <c:pt idx="6">
                  <c:v>7849</c:v>
                </c:pt>
                <c:pt idx="7">
                  <c:v>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BA6-A9C2-CA4B0BA8BFF0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8.33'!$Z$93:$Z$100</c:f>
              <c:numCache>
                <c:formatCode>#,##0</c:formatCode>
                <c:ptCount val="8"/>
                <c:pt idx="0">
                  <c:v>5132</c:v>
                </c:pt>
                <c:pt idx="1">
                  <c:v>9525</c:v>
                </c:pt>
                <c:pt idx="2">
                  <c:v>1965</c:v>
                </c:pt>
                <c:pt idx="3">
                  <c:v>9247</c:v>
                </c:pt>
                <c:pt idx="4">
                  <c:v>9984</c:v>
                </c:pt>
                <c:pt idx="5">
                  <c:v>5950</c:v>
                </c:pt>
                <c:pt idx="6">
                  <c:v>934</c:v>
                </c:pt>
                <c:pt idx="7">
                  <c:v>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BA6-A9C2-CA4B0BA8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9</c:v>
                </c:pt>
                <c:pt idx="1">
                  <c:v>605</c:v>
                </c:pt>
                <c:pt idx="2">
                  <c:v>2419</c:v>
                </c:pt>
                <c:pt idx="3">
                  <c:v>4673</c:v>
                </c:pt>
                <c:pt idx="4">
                  <c:v>6206</c:v>
                </c:pt>
                <c:pt idx="5">
                  <c:v>6265</c:v>
                </c:pt>
                <c:pt idx="6">
                  <c:v>5807</c:v>
                </c:pt>
                <c:pt idx="7">
                  <c:v>5303</c:v>
                </c:pt>
                <c:pt idx="8">
                  <c:v>5028</c:v>
                </c:pt>
                <c:pt idx="9">
                  <c:v>4179</c:v>
                </c:pt>
                <c:pt idx="10">
                  <c:v>3722</c:v>
                </c:pt>
                <c:pt idx="11">
                  <c:v>3188</c:v>
                </c:pt>
                <c:pt idx="12">
                  <c:v>1764</c:v>
                </c:pt>
                <c:pt idx="13">
                  <c:v>824</c:v>
                </c:pt>
                <c:pt idx="14">
                  <c:v>290</c:v>
                </c:pt>
                <c:pt idx="15">
                  <c:v>153</c:v>
                </c:pt>
                <c:pt idx="1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6-4C4C-A7EA-50522E88DB0E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18</c:v>
                </c:pt>
                <c:pt idx="1">
                  <c:v>834</c:v>
                </c:pt>
                <c:pt idx="2">
                  <c:v>2729</c:v>
                </c:pt>
                <c:pt idx="3">
                  <c:v>4909</c:v>
                </c:pt>
                <c:pt idx="4">
                  <c:v>6336</c:v>
                </c:pt>
                <c:pt idx="5">
                  <c:v>6060</c:v>
                </c:pt>
                <c:pt idx="6">
                  <c:v>5852</c:v>
                </c:pt>
                <c:pt idx="7">
                  <c:v>5435</c:v>
                </c:pt>
                <c:pt idx="8">
                  <c:v>5371</c:v>
                </c:pt>
                <c:pt idx="9">
                  <c:v>4538</c:v>
                </c:pt>
                <c:pt idx="10">
                  <c:v>4244</c:v>
                </c:pt>
                <c:pt idx="11">
                  <c:v>3111</c:v>
                </c:pt>
                <c:pt idx="12">
                  <c:v>1594</c:v>
                </c:pt>
                <c:pt idx="13">
                  <c:v>621</c:v>
                </c:pt>
                <c:pt idx="14">
                  <c:v>248</c:v>
                </c:pt>
                <c:pt idx="15">
                  <c:v>141</c:v>
                </c:pt>
                <c:pt idx="1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6-4C4C-A7EA-50522E88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8.33'!$V$8:$Z$8</c:f>
              <c:numCache>
                <c:formatCode>#,##0</c:formatCode>
                <c:ptCount val="5"/>
                <c:pt idx="0">
                  <c:v>42402</c:v>
                </c:pt>
                <c:pt idx="1">
                  <c:v>42512</c:v>
                </c:pt>
                <c:pt idx="2">
                  <c:v>43815.15</c:v>
                </c:pt>
                <c:pt idx="3">
                  <c:v>44356.31</c:v>
                </c:pt>
                <c:pt idx="4">
                  <c:v>44540.03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9-4BBA-BA2D-E9A3016598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BBA-BA2D-E9A30165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1">
                  <c:v>12496</c:v>
                </c:pt>
                <c:pt idx="2">
                  <c:v>13092</c:v>
                </c:pt>
                <c:pt idx="3">
                  <c:v>13773</c:v>
                </c:pt>
                <c:pt idx="4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A-45AB-9BD9-A775F509984E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1">
                  <c:v>8779</c:v>
                </c:pt>
                <c:pt idx="2">
                  <c:v>8974</c:v>
                </c:pt>
                <c:pt idx="3">
                  <c:v>9529</c:v>
                </c:pt>
                <c:pt idx="4">
                  <c:v>9503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A-45AB-9BD9-A775F509984E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1">
                  <c:v>10390</c:v>
                </c:pt>
                <c:pt idx="2">
                  <c:v>10912</c:v>
                </c:pt>
                <c:pt idx="3">
                  <c:v>11394</c:v>
                </c:pt>
                <c:pt idx="4">
                  <c:v>11850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A-45AB-9BD9-A775F509984E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1">
                  <c:v>2104</c:v>
                </c:pt>
                <c:pt idx="2">
                  <c:v>2180</c:v>
                </c:pt>
                <c:pt idx="3">
                  <c:v>2382</c:v>
                </c:pt>
                <c:pt idx="4">
                  <c:v>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A-45AB-9BD9-A775F509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5.8823529411764705E-2</c:v>
                </c:pt>
                <c:pt idx="1">
                  <c:v>2.9446820444506768E-3</c:v>
                </c:pt>
                <c:pt idx="2">
                  <c:v>8.7569235083783212E-2</c:v>
                </c:pt>
                <c:pt idx="3">
                  <c:v>7.8524854518684708E-3</c:v>
                </c:pt>
                <c:pt idx="4">
                  <c:v>6.7307018158872606E-2</c:v>
                </c:pt>
                <c:pt idx="5">
                  <c:v>2.7203253172544347E-2</c:v>
                </c:pt>
                <c:pt idx="6">
                  <c:v>8.3642992357848986E-2</c:v>
                </c:pt>
                <c:pt idx="7">
                  <c:v>6.9901142817079154E-2</c:v>
                </c:pt>
                <c:pt idx="8">
                  <c:v>3.8140643623361142E-2</c:v>
                </c:pt>
                <c:pt idx="9">
                  <c:v>4.6974689756713178E-3</c:v>
                </c:pt>
                <c:pt idx="10">
                  <c:v>2.5029797377830752E-2</c:v>
                </c:pt>
                <c:pt idx="11">
                  <c:v>1.1778728177802707E-2</c:v>
                </c:pt>
                <c:pt idx="12">
                  <c:v>5.0199817710159154E-2</c:v>
                </c:pt>
                <c:pt idx="13">
                  <c:v>5.3354834186356309E-2</c:v>
                </c:pt>
                <c:pt idx="14">
                  <c:v>6.7236906681623784E-2</c:v>
                </c:pt>
                <c:pt idx="15">
                  <c:v>8.6938231788543791E-2</c:v>
                </c:pt>
                <c:pt idx="16">
                  <c:v>0.1269017738203744</c:v>
                </c:pt>
                <c:pt idx="17">
                  <c:v>1.9841548061417653E-2</c:v>
                </c:pt>
                <c:pt idx="18">
                  <c:v>2.9166374535511463E-2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2-456D-A4D2-9A381B57BF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2-456D-A4D2-9A381B57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7</c:v>
                </c:pt>
                <c:pt idx="1">
                  <c:v>201</c:v>
                </c:pt>
                <c:pt idx="2">
                  <c:v>392</c:v>
                </c:pt>
                <c:pt idx="3">
                  <c:v>499</c:v>
                </c:pt>
                <c:pt idx="4">
                  <c:v>599</c:v>
                </c:pt>
                <c:pt idx="5">
                  <c:v>504</c:v>
                </c:pt>
                <c:pt idx="6">
                  <c:v>532</c:v>
                </c:pt>
                <c:pt idx="7">
                  <c:v>664</c:v>
                </c:pt>
                <c:pt idx="8">
                  <c:v>696</c:v>
                </c:pt>
                <c:pt idx="9">
                  <c:v>698</c:v>
                </c:pt>
                <c:pt idx="10">
                  <c:v>728</c:v>
                </c:pt>
                <c:pt idx="11">
                  <c:v>616</c:v>
                </c:pt>
                <c:pt idx="12">
                  <c:v>407</c:v>
                </c:pt>
                <c:pt idx="13">
                  <c:v>162</c:v>
                </c:pt>
                <c:pt idx="14">
                  <c:v>81</c:v>
                </c:pt>
                <c:pt idx="15">
                  <c:v>35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3-4B6C-893E-025AE06A28D1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12</c:v>
                </c:pt>
                <c:pt idx="1">
                  <c:v>238</c:v>
                </c:pt>
                <c:pt idx="2">
                  <c:v>477</c:v>
                </c:pt>
                <c:pt idx="3">
                  <c:v>523</c:v>
                </c:pt>
                <c:pt idx="4">
                  <c:v>582</c:v>
                </c:pt>
                <c:pt idx="5">
                  <c:v>495</c:v>
                </c:pt>
                <c:pt idx="6">
                  <c:v>656</c:v>
                </c:pt>
                <c:pt idx="7">
                  <c:v>706</c:v>
                </c:pt>
                <c:pt idx="8">
                  <c:v>850</c:v>
                </c:pt>
                <c:pt idx="9">
                  <c:v>782</c:v>
                </c:pt>
                <c:pt idx="10">
                  <c:v>784</c:v>
                </c:pt>
                <c:pt idx="11">
                  <c:v>675</c:v>
                </c:pt>
                <c:pt idx="12">
                  <c:v>326</c:v>
                </c:pt>
                <c:pt idx="13">
                  <c:v>101</c:v>
                </c:pt>
                <c:pt idx="14">
                  <c:v>47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3-4B6C-893E-025AE06A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545</c:v>
                </c:pt>
                <c:pt idx="1">
                  <c:v>531</c:v>
                </c:pt>
                <c:pt idx="2">
                  <c:v>877</c:v>
                </c:pt>
                <c:pt idx="3">
                  <c:v>272</c:v>
                </c:pt>
                <c:pt idx="4">
                  <c:v>138</c:v>
                </c:pt>
                <c:pt idx="5">
                  <c:v>187</c:v>
                </c:pt>
                <c:pt idx="6">
                  <c:v>462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4-4B51-A0F0-E12130E96F95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373</c:v>
                </c:pt>
                <c:pt idx="1">
                  <c:v>1104</c:v>
                </c:pt>
                <c:pt idx="2">
                  <c:v>161</c:v>
                </c:pt>
                <c:pt idx="3">
                  <c:v>648</c:v>
                </c:pt>
                <c:pt idx="4">
                  <c:v>710</c:v>
                </c:pt>
                <c:pt idx="5">
                  <c:v>454</c:v>
                </c:pt>
                <c:pt idx="6">
                  <c:v>44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4-4B51-A0F0-E12130E9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8.34'!$U$8:$Y$8</c:f>
              <c:numCache>
                <c:formatCode>#,##0</c:formatCode>
                <c:ptCount val="5"/>
                <c:pt idx="1">
                  <c:v>38774.74</c:v>
                </c:pt>
                <c:pt idx="2">
                  <c:v>37907</c:v>
                </c:pt>
                <c:pt idx="3">
                  <c:v>39232.559999999998</c:v>
                </c:pt>
                <c:pt idx="4">
                  <c:v>39078.120000000003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8-4705-8684-7CE6775F87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8-4705-8684-7CE6775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8.34'!$V$4:$Z$4</c:f>
              <c:numCache>
                <c:formatCode>#,##0</c:formatCode>
                <c:ptCount val="5"/>
                <c:pt idx="0">
                  <c:v>12496</c:v>
                </c:pt>
                <c:pt idx="1">
                  <c:v>13092</c:v>
                </c:pt>
                <c:pt idx="2">
                  <c:v>13773</c:v>
                </c:pt>
                <c:pt idx="3">
                  <c:v>14131</c:v>
                </c:pt>
                <c:pt idx="4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5-4BB1-AAE4-AA11B9377CFF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8.34'!$V$7:$Z$7</c:f>
              <c:numCache>
                <c:formatCode>#,##0</c:formatCode>
                <c:ptCount val="5"/>
                <c:pt idx="0">
                  <c:v>8779</c:v>
                </c:pt>
                <c:pt idx="1">
                  <c:v>8974</c:v>
                </c:pt>
                <c:pt idx="2">
                  <c:v>9529</c:v>
                </c:pt>
                <c:pt idx="3">
                  <c:v>9503</c:v>
                </c:pt>
                <c:pt idx="4">
                  <c:v>9857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5-4BB1-AAE4-AA11B9377CFF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8.34'!$V$11:$Z$11</c:f>
              <c:numCache>
                <c:formatCode>#,##0</c:formatCode>
                <c:ptCount val="5"/>
                <c:pt idx="0">
                  <c:v>10390</c:v>
                </c:pt>
                <c:pt idx="1">
                  <c:v>10912</c:v>
                </c:pt>
                <c:pt idx="2">
                  <c:v>11394</c:v>
                </c:pt>
                <c:pt idx="3">
                  <c:v>11850</c:v>
                </c:pt>
                <c:pt idx="4">
                  <c:v>11844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5-4BB1-AAE4-AA11B9377CFF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8.34'!$V$12:$Z$12</c:f>
              <c:numCache>
                <c:formatCode>#,##0</c:formatCode>
                <c:ptCount val="5"/>
                <c:pt idx="0">
                  <c:v>2104</c:v>
                </c:pt>
                <c:pt idx="1">
                  <c:v>2180</c:v>
                </c:pt>
                <c:pt idx="2">
                  <c:v>2382</c:v>
                </c:pt>
                <c:pt idx="3">
                  <c:v>2278</c:v>
                </c:pt>
                <c:pt idx="4">
                  <c:v>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5-4BB1-AAE4-AA11B937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5.8823529411764705E-2</c:v>
                </c:pt>
                <c:pt idx="1">
                  <c:v>2.9446820444506768E-3</c:v>
                </c:pt>
                <c:pt idx="2">
                  <c:v>8.7569235083783212E-2</c:v>
                </c:pt>
                <c:pt idx="3">
                  <c:v>7.8524854518684708E-3</c:v>
                </c:pt>
                <c:pt idx="4">
                  <c:v>6.7307018158872606E-2</c:v>
                </c:pt>
                <c:pt idx="5">
                  <c:v>2.7203253172544347E-2</c:v>
                </c:pt>
                <c:pt idx="6">
                  <c:v>8.3642992357848986E-2</c:v>
                </c:pt>
                <c:pt idx="7">
                  <c:v>6.9901142817079154E-2</c:v>
                </c:pt>
                <c:pt idx="8">
                  <c:v>3.8140643623361142E-2</c:v>
                </c:pt>
                <c:pt idx="9">
                  <c:v>4.6974689756713178E-3</c:v>
                </c:pt>
                <c:pt idx="10">
                  <c:v>2.5029797377830752E-2</c:v>
                </c:pt>
                <c:pt idx="11">
                  <c:v>1.1778728177802707E-2</c:v>
                </c:pt>
                <c:pt idx="12">
                  <c:v>5.0199817710159154E-2</c:v>
                </c:pt>
                <c:pt idx="13">
                  <c:v>5.3354834186356309E-2</c:v>
                </c:pt>
                <c:pt idx="14">
                  <c:v>6.7236906681623784E-2</c:v>
                </c:pt>
                <c:pt idx="15">
                  <c:v>8.6938231788543791E-2</c:v>
                </c:pt>
                <c:pt idx="16">
                  <c:v>0.1269017738203744</c:v>
                </c:pt>
                <c:pt idx="17">
                  <c:v>1.9841548061417653E-2</c:v>
                </c:pt>
                <c:pt idx="18">
                  <c:v>2.9166374535511463E-2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C-4B94-928C-876DFD4EB2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C-4B94-928C-876DFD4E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8.34'!$Z$44:$Z$60</c:f>
              <c:numCache>
                <c:formatCode>#,##0</c:formatCode>
                <c:ptCount val="17"/>
                <c:pt idx="0">
                  <c:v>9</c:v>
                </c:pt>
                <c:pt idx="1">
                  <c:v>188</c:v>
                </c:pt>
                <c:pt idx="2">
                  <c:v>420</c:v>
                </c:pt>
                <c:pt idx="3">
                  <c:v>475</c:v>
                </c:pt>
                <c:pt idx="4">
                  <c:v>579</c:v>
                </c:pt>
                <c:pt idx="5">
                  <c:v>534</c:v>
                </c:pt>
                <c:pt idx="6">
                  <c:v>558</c:v>
                </c:pt>
                <c:pt idx="7">
                  <c:v>628</c:v>
                </c:pt>
                <c:pt idx="8">
                  <c:v>704</c:v>
                </c:pt>
                <c:pt idx="9">
                  <c:v>704</c:v>
                </c:pt>
                <c:pt idx="10">
                  <c:v>757</c:v>
                </c:pt>
                <c:pt idx="11">
                  <c:v>648</c:v>
                </c:pt>
                <c:pt idx="12">
                  <c:v>414</c:v>
                </c:pt>
                <c:pt idx="13">
                  <c:v>165</c:v>
                </c:pt>
                <c:pt idx="14">
                  <c:v>103</c:v>
                </c:pt>
                <c:pt idx="15">
                  <c:v>48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15B-A1D7-DC8CF96B9D0E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8.34'!$Z$63:$Z$79</c:f>
              <c:numCache>
                <c:formatCode>#,##0</c:formatCode>
                <c:ptCount val="17"/>
                <c:pt idx="0">
                  <c:v>14</c:v>
                </c:pt>
                <c:pt idx="1">
                  <c:v>269</c:v>
                </c:pt>
                <c:pt idx="2">
                  <c:v>432</c:v>
                </c:pt>
                <c:pt idx="3">
                  <c:v>538</c:v>
                </c:pt>
                <c:pt idx="4">
                  <c:v>549</c:v>
                </c:pt>
                <c:pt idx="5">
                  <c:v>544</c:v>
                </c:pt>
                <c:pt idx="6">
                  <c:v>605</c:v>
                </c:pt>
                <c:pt idx="7">
                  <c:v>712</c:v>
                </c:pt>
                <c:pt idx="8">
                  <c:v>854</c:v>
                </c:pt>
                <c:pt idx="9">
                  <c:v>755</c:v>
                </c:pt>
                <c:pt idx="10">
                  <c:v>792</c:v>
                </c:pt>
                <c:pt idx="11">
                  <c:v>700</c:v>
                </c:pt>
                <c:pt idx="12">
                  <c:v>316</c:v>
                </c:pt>
                <c:pt idx="13">
                  <c:v>131</c:v>
                </c:pt>
                <c:pt idx="14">
                  <c:v>62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F-415B-A1D7-DC8CF96B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8.34'!$Z$83:$Z$90</c:f>
              <c:numCache>
                <c:formatCode>#,##0</c:formatCode>
                <c:ptCount val="8"/>
                <c:pt idx="0">
                  <c:v>576</c:v>
                </c:pt>
                <c:pt idx="1">
                  <c:v>546</c:v>
                </c:pt>
                <c:pt idx="2">
                  <c:v>877</c:v>
                </c:pt>
                <c:pt idx="3">
                  <c:v>294</c:v>
                </c:pt>
                <c:pt idx="4">
                  <c:v>158</c:v>
                </c:pt>
                <c:pt idx="5">
                  <c:v>188</c:v>
                </c:pt>
                <c:pt idx="6">
                  <c:v>483</c:v>
                </c:pt>
                <c:pt idx="7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A-4D36-B4C5-D99A04FB5582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8.34'!$Z$93:$Z$100</c:f>
              <c:numCache>
                <c:formatCode>#,##0</c:formatCode>
                <c:ptCount val="8"/>
                <c:pt idx="0">
                  <c:v>413</c:v>
                </c:pt>
                <c:pt idx="1">
                  <c:v>1145</c:v>
                </c:pt>
                <c:pt idx="2">
                  <c:v>159</c:v>
                </c:pt>
                <c:pt idx="3">
                  <c:v>669</c:v>
                </c:pt>
                <c:pt idx="4">
                  <c:v>706</c:v>
                </c:pt>
                <c:pt idx="5">
                  <c:v>439</c:v>
                </c:pt>
                <c:pt idx="6">
                  <c:v>45</c:v>
                </c:pt>
                <c:pt idx="7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A-4D36-B4C5-D99A04FB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5584</c:v>
                </c:pt>
                <c:pt idx="1">
                  <c:v>8734</c:v>
                </c:pt>
                <c:pt idx="2">
                  <c:v>5299</c:v>
                </c:pt>
                <c:pt idx="3">
                  <c:v>2158</c:v>
                </c:pt>
                <c:pt idx="4">
                  <c:v>2535</c:v>
                </c:pt>
                <c:pt idx="5">
                  <c:v>2106</c:v>
                </c:pt>
                <c:pt idx="6">
                  <c:v>1517</c:v>
                </c:pt>
                <c:pt idx="7">
                  <c:v>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252-B40B-C5C9C3FBE0AE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3629</c:v>
                </c:pt>
                <c:pt idx="1">
                  <c:v>11014</c:v>
                </c:pt>
                <c:pt idx="2">
                  <c:v>1018</c:v>
                </c:pt>
                <c:pt idx="3">
                  <c:v>3972</c:v>
                </c:pt>
                <c:pt idx="4">
                  <c:v>7033</c:v>
                </c:pt>
                <c:pt idx="5">
                  <c:v>3050</c:v>
                </c:pt>
                <c:pt idx="6">
                  <c:v>192</c:v>
                </c:pt>
                <c:pt idx="7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252-B40B-C5C9C3FB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8.34'!$V$8:$Z$8</c:f>
              <c:numCache>
                <c:formatCode>#,##0</c:formatCode>
                <c:ptCount val="5"/>
                <c:pt idx="0">
                  <c:v>38774.74</c:v>
                </c:pt>
                <c:pt idx="1">
                  <c:v>37907</c:v>
                </c:pt>
                <c:pt idx="2">
                  <c:v>39232.559999999998</c:v>
                </c:pt>
                <c:pt idx="3">
                  <c:v>39078.120000000003</c:v>
                </c:pt>
                <c:pt idx="4">
                  <c:v>40388.910000000003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0-4BC4-878D-D7EF84DA80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0-4BC4-878D-D7EF84DA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1">
                  <c:v>118586</c:v>
                </c:pt>
                <c:pt idx="2">
                  <c:v>122791</c:v>
                </c:pt>
                <c:pt idx="3">
                  <c:v>125896</c:v>
                </c:pt>
                <c:pt idx="4">
                  <c:v>129427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4-4C3D-8E0A-7AE651C7D552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1">
                  <c:v>87289</c:v>
                </c:pt>
                <c:pt idx="2">
                  <c:v>89028</c:v>
                </c:pt>
                <c:pt idx="3">
                  <c:v>90968</c:v>
                </c:pt>
                <c:pt idx="4">
                  <c:v>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4-4C3D-8E0A-7AE651C7D552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1">
                  <c:v>107058</c:v>
                </c:pt>
                <c:pt idx="2">
                  <c:v>110884</c:v>
                </c:pt>
                <c:pt idx="3">
                  <c:v>113583</c:v>
                </c:pt>
                <c:pt idx="4">
                  <c:v>116766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4-4C3D-8E0A-7AE651C7D552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1">
                  <c:v>11528</c:v>
                </c:pt>
                <c:pt idx="2">
                  <c:v>11907</c:v>
                </c:pt>
                <c:pt idx="3">
                  <c:v>12313</c:v>
                </c:pt>
                <c:pt idx="4">
                  <c:v>12665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4-4C3D-8E0A-7AE651C7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3.240845587373978E-3</c:v>
                </c:pt>
                <c:pt idx="1">
                  <c:v>1.327575300851991E-3</c:v>
                </c:pt>
                <c:pt idx="2">
                  <c:v>6.3161347254652375E-2</c:v>
                </c:pt>
                <c:pt idx="3">
                  <c:v>6.5051189741747555E-3</c:v>
                </c:pt>
                <c:pt idx="4">
                  <c:v>7.1821823776092711E-2</c:v>
                </c:pt>
                <c:pt idx="5">
                  <c:v>5.0947654486814056E-2</c:v>
                </c:pt>
                <c:pt idx="6">
                  <c:v>9.7084800824658535E-2</c:v>
                </c:pt>
                <c:pt idx="7">
                  <c:v>6.2232044544055974E-2</c:v>
                </c:pt>
                <c:pt idx="8">
                  <c:v>2.9948536933925796E-2</c:v>
                </c:pt>
                <c:pt idx="9">
                  <c:v>1.9202986263500268E-2</c:v>
                </c:pt>
                <c:pt idx="10">
                  <c:v>5.1509921673057249E-2</c:v>
                </c:pt>
                <c:pt idx="11">
                  <c:v>2.0288474303608663E-2</c:v>
                </c:pt>
                <c:pt idx="12">
                  <c:v>9.4421840956478958E-2</c:v>
                </c:pt>
                <c:pt idx="13">
                  <c:v>9.4929443277392958E-2</c:v>
                </c:pt>
                <c:pt idx="14">
                  <c:v>4.4575293042724499E-2</c:v>
                </c:pt>
                <c:pt idx="15">
                  <c:v>8.3035930435054237E-2</c:v>
                </c:pt>
                <c:pt idx="16">
                  <c:v>0.11574894770134242</c:v>
                </c:pt>
                <c:pt idx="17">
                  <c:v>2.4208726074359834E-2</c:v>
                </c:pt>
                <c:pt idx="18">
                  <c:v>3.5875770188906156E-2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319-8B95-481E16850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4-4319-8B95-481E1685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26</c:v>
                </c:pt>
                <c:pt idx="1">
                  <c:v>987</c:v>
                </c:pt>
                <c:pt idx="2">
                  <c:v>2986</c:v>
                </c:pt>
                <c:pt idx="3">
                  <c:v>6169</c:v>
                </c:pt>
                <c:pt idx="4">
                  <c:v>7658</c:v>
                </c:pt>
                <c:pt idx="5">
                  <c:v>7246</c:v>
                </c:pt>
                <c:pt idx="6">
                  <c:v>7378</c:v>
                </c:pt>
                <c:pt idx="7">
                  <c:v>6657</c:v>
                </c:pt>
                <c:pt idx="8">
                  <c:v>6853</c:v>
                </c:pt>
                <c:pt idx="9">
                  <c:v>5775</c:v>
                </c:pt>
                <c:pt idx="10">
                  <c:v>4950</c:v>
                </c:pt>
                <c:pt idx="11">
                  <c:v>3871</c:v>
                </c:pt>
                <c:pt idx="12">
                  <c:v>1919</c:v>
                </c:pt>
                <c:pt idx="13">
                  <c:v>863</c:v>
                </c:pt>
                <c:pt idx="14">
                  <c:v>347</c:v>
                </c:pt>
                <c:pt idx="15">
                  <c:v>182</c:v>
                </c:pt>
                <c:pt idx="1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B-4A47-AFB6-0364461D3D48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20</c:v>
                </c:pt>
                <c:pt idx="1">
                  <c:v>1320</c:v>
                </c:pt>
                <c:pt idx="2">
                  <c:v>3600</c:v>
                </c:pt>
                <c:pt idx="3">
                  <c:v>5898</c:v>
                </c:pt>
                <c:pt idx="4">
                  <c:v>7490</c:v>
                </c:pt>
                <c:pt idx="5">
                  <c:v>7296</c:v>
                </c:pt>
                <c:pt idx="6">
                  <c:v>7332</c:v>
                </c:pt>
                <c:pt idx="7">
                  <c:v>6812</c:v>
                </c:pt>
                <c:pt idx="8">
                  <c:v>7556</c:v>
                </c:pt>
                <c:pt idx="9">
                  <c:v>6297</c:v>
                </c:pt>
                <c:pt idx="10">
                  <c:v>5135</c:v>
                </c:pt>
                <c:pt idx="11">
                  <c:v>3592</c:v>
                </c:pt>
                <c:pt idx="12">
                  <c:v>1767</c:v>
                </c:pt>
                <c:pt idx="13">
                  <c:v>734</c:v>
                </c:pt>
                <c:pt idx="14">
                  <c:v>236</c:v>
                </c:pt>
                <c:pt idx="15">
                  <c:v>180</c:v>
                </c:pt>
                <c:pt idx="1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B-4A47-AFB6-0364461D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7456</c:v>
                </c:pt>
                <c:pt idx="1">
                  <c:v>8813</c:v>
                </c:pt>
                <c:pt idx="2">
                  <c:v>7595</c:v>
                </c:pt>
                <c:pt idx="3">
                  <c:v>2430</c:v>
                </c:pt>
                <c:pt idx="4">
                  <c:v>2934</c:v>
                </c:pt>
                <c:pt idx="5">
                  <c:v>3007</c:v>
                </c:pt>
                <c:pt idx="6">
                  <c:v>2468</c:v>
                </c:pt>
                <c:pt idx="7">
                  <c:v>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3-4F20-BDF5-100E66364819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5091</c:v>
                </c:pt>
                <c:pt idx="1">
                  <c:v>11443</c:v>
                </c:pt>
                <c:pt idx="2">
                  <c:v>1346</c:v>
                </c:pt>
                <c:pt idx="3">
                  <c:v>5274</c:v>
                </c:pt>
                <c:pt idx="4">
                  <c:v>9158</c:v>
                </c:pt>
                <c:pt idx="5">
                  <c:v>4724</c:v>
                </c:pt>
                <c:pt idx="6">
                  <c:v>379</c:v>
                </c:pt>
                <c:pt idx="7">
                  <c:v>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3-4F20-BDF5-100E6636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8.35'!$U$8:$Y$8</c:f>
              <c:numCache>
                <c:formatCode>#,##0</c:formatCode>
                <c:ptCount val="5"/>
                <c:pt idx="1">
                  <c:v>45917.81</c:v>
                </c:pt>
                <c:pt idx="2">
                  <c:v>46758</c:v>
                </c:pt>
                <c:pt idx="3">
                  <c:v>48312</c:v>
                </c:pt>
                <c:pt idx="4">
                  <c:v>49561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E-44FB-8720-902601BC20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E-44FB-8720-902601BC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8.35'!$V$4:$Z$4</c:f>
              <c:numCache>
                <c:formatCode>#,##0</c:formatCode>
                <c:ptCount val="5"/>
                <c:pt idx="0">
                  <c:v>118586</c:v>
                </c:pt>
                <c:pt idx="1">
                  <c:v>122791</c:v>
                </c:pt>
                <c:pt idx="2">
                  <c:v>125896</c:v>
                </c:pt>
                <c:pt idx="3">
                  <c:v>129427</c:v>
                </c:pt>
                <c:pt idx="4">
                  <c:v>128054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9-4045-BF45-F1539636F370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8.35'!$V$7:$Z$7</c:f>
              <c:numCache>
                <c:formatCode>#,##0</c:formatCode>
                <c:ptCount val="5"/>
                <c:pt idx="0">
                  <c:v>87289</c:v>
                </c:pt>
                <c:pt idx="1">
                  <c:v>89028</c:v>
                </c:pt>
                <c:pt idx="2">
                  <c:v>90968</c:v>
                </c:pt>
                <c:pt idx="3">
                  <c:v>92742</c:v>
                </c:pt>
                <c:pt idx="4">
                  <c:v>93698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9-4045-BF45-F1539636F370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8.35'!$V$11:$Z$11</c:f>
              <c:numCache>
                <c:formatCode>#,##0</c:formatCode>
                <c:ptCount val="5"/>
                <c:pt idx="0">
                  <c:v>107058</c:v>
                </c:pt>
                <c:pt idx="1">
                  <c:v>110884</c:v>
                </c:pt>
                <c:pt idx="2">
                  <c:v>113583</c:v>
                </c:pt>
                <c:pt idx="3">
                  <c:v>116766</c:v>
                </c:pt>
                <c:pt idx="4">
                  <c:v>115167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9-4045-BF45-F1539636F370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8.35'!$V$12:$Z$12</c:f>
              <c:numCache>
                <c:formatCode>#,##0</c:formatCode>
                <c:ptCount val="5"/>
                <c:pt idx="0">
                  <c:v>11528</c:v>
                </c:pt>
                <c:pt idx="1">
                  <c:v>11907</c:v>
                </c:pt>
                <c:pt idx="2">
                  <c:v>12313</c:v>
                </c:pt>
                <c:pt idx="3">
                  <c:v>12665</c:v>
                </c:pt>
                <c:pt idx="4">
                  <c:v>12887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9-4045-BF45-F1539636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3.240845587373978E-3</c:v>
                </c:pt>
                <c:pt idx="1">
                  <c:v>1.327575300851991E-3</c:v>
                </c:pt>
                <c:pt idx="2">
                  <c:v>6.3161347254652375E-2</c:v>
                </c:pt>
                <c:pt idx="3">
                  <c:v>6.5051189741747555E-3</c:v>
                </c:pt>
                <c:pt idx="4">
                  <c:v>7.1821823776092711E-2</c:v>
                </c:pt>
                <c:pt idx="5">
                  <c:v>5.0947654486814056E-2</c:v>
                </c:pt>
                <c:pt idx="6">
                  <c:v>9.7084800824658535E-2</c:v>
                </c:pt>
                <c:pt idx="7">
                  <c:v>6.2232044544055974E-2</c:v>
                </c:pt>
                <c:pt idx="8">
                  <c:v>2.9948536933925796E-2</c:v>
                </c:pt>
                <c:pt idx="9">
                  <c:v>1.9202986263500268E-2</c:v>
                </c:pt>
                <c:pt idx="10">
                  <c:v>5.1509921673057249E-2</c:v>
                </c:pt>
                <c:pt idx="11">
                  <c:v>2.0288474303608663E-2</c:v>
                </c:pt>
                <c:pt idx="12">
                  <c:v>9.4421840956478958E-2</c:v>
                </c:pt>
                <c:pt idx="13">
                  <c:v>9.4929443277392958E-2</c:v>
                </c:pt>
                <c:pt idx="14">
                  <c:v>4.4575293042724499E-2</c:v>
                </c:pt>
                <c:pt idx="15">
                  <c:v>8.3035930435054237E-2</c:v>
                </c:pt>
                <c:pt idx="16">
                  <c:v>0.11574894770134242</c:v>
                </c:pt>
                <c:pt idx="17">
                  <c:v>2.4208726074359834E-2</c:v>
                </c:pt>
                <c:pt idx="18">
                  <c:v>3.5875770188906156E-2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45-91E4-5CD267D6C6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45-91E4-5CD267D6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8.35'!$Z$44:$Z$60</c:f>
              <c:numCache>
                <c:formatCode>#,##0</c:formatCode>
                <c:ptCount val="17"/>
                <c:pt idx="0">
                  <c:v>19</c:v>
                </c:pt>
                <c:pt idx="1">
                  <c:v>1002</c:v>
                </c:pt>
                <c:pt idx="2">
                  <c:v>2972</c:v>
                </c:pt>
                <c:pt idx="3">
                  <c:v>5800</c:v>
                </c:pt>
                <c:pt idx="4">
                  <c:v>7778</c:v>
                </c:pt>
                <c:pt idx="5">
                  <c:v>7248</c:v>
                </c:pt>
                <c:pt idx="6">
                  <c:v>7202</c:v>
                </c:pt>
                <c:pt idx="7">
                  <c:v>6589</c:v>
                </c:pt>
                <c:pt idx="8">
                  <c:v>6775</c:v>
                </c:pt>
                <c:pt idx="9">
                  <c:v>5797</c:v>
                </c:pt>
                <c:pt idx="10">
                  <c:v>4984</c:v>
                </c:pt>
                <c:pt idx="11">
                  <c:v>3874</c:v>
                </c:pt>
                <c:pt idx="12">
                  <c:v>1999</c:v>
                </c:pt>
                <c:pt idx="13">
                  <c:v>827</c:v>
                </c:pt>
                <c:pt idx="14">
                  <c:v>360</c:v>
                </c:pt>
                <c:pt idx="15">
                  <c:v>169</c:v>
                </c:pt>
                <c:pt idx="16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9-42C5-A177-DEEDDDE9DD8C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8.35'!$Z$63:$Z$79</c:f>
              <c:numCache>
                <c:formatCode>#,##0</c:formatCode>
                <c:ptCount val="17"/>
                <c:pt idx="0">
                  <c:v>22</c:v>
                </c:pt>
                <c:pt idx="1">
                  <c:v>1212</c:v>
                </c:pt>
                <c:pt idx="2">
                  <c:v>3348</c:v>
                </c:pt>
                <c:pt idx="3">
                  <c:v>5808</c:v>
                </c:pt>
                <c:pt idx="4">
                  <c:v>7328</c:v>
                </c:pt>
                <c:pt idx="5">
                  <c:v>7194</c:v>
                </c:pt>
                <c:pt idx="6">
                  <c:v>7421</c:v>
                </c:pt>
                <c:pt idx="7">
                  <c:v>6666</c:v>
                </c:pt>
                <c:pt idx="8">
                  <c:v>7266</c:v>
                </c:pt>
                <c:pt idx="9">
                  <c:v>6364</c:v>
                </c:pt>
                <c:pt idx="10">
                  <c:v>5095</c:v>
                </c:pt>
                <c:pt idx="11">
                  <c:v>3650</c:v>
                </c:pt>
                <c:pt idx="12">
                  <c:v>1828</c:v>
                </c:pt>
                <c:pt idx="13">
                  <c:v>748</c:v>
                </c:pt>
                <c:pt idx="14">
                  <c:v>247</c:v>
                </c:pt>
                <c:pt idx="15">
                  <c:v>174</c:v>
                </c:pt>
                <c:pt idx="1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2C5-A177-DEEDDDE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8.35'!$Z$83:$Z$90</c:f>
              <c:numCache>
                <c:formatCode>#,##0</c:formatCode>
                <c:ptCount val="8"/>
                <c:pt idx="0">
                  <c:v>7665</c:v>
                </c:pt>
                <c:pt idx="1">
                  <c:v>9048</c:v>
                </c:pt>
                <c:pt idx="2">
                  <c:v>7461</c:v>
                </c:pt>
                <c:pt idx="3">
                  <c:v>2536</c:v>
                </c:pt>
                <c:pt idx="4">
                  <c:v>2955</c:v>
                </c:pt>
                <c:pt idx="5">
                  <c:v>2989</c:v>
                </c:pt>
                <c:pt idx="6">
                  <c:v>2460</c:v>
                </c:pt>
                <c:pt idx="7">
                  <c:v>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5-4944-8DD0-B2EDCBBCD5C3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8.35'!$Z$93:$Z$100</c:f>
              <c:numCache>
                <c:formatCode>#,##0</c:formatCode>
                <c:ptCount val="8"/>
                <c:pt idx="0">
                  <c:v>5260</c:v>
                </c:pt>
                <c:pt idx="1">
                  <c:v>11795</c:v>
                </c:pt>
                <c:pt idx="2">
                  <c:v>1401</c:v>
                </c:pt>
                <c:pt idx="3">
                  <c:v>5416</c:v>
                </c:pt>
                <c:pt idx="4">
                  <c:v>8991</c:v>
                </c:pt>
                <c:pt idx="5">
                  <c:v>4698</c:v>
                </c:pt>
                <c:pt idx="6">
                  <c:v>415</c:v>
                </c:pt>
                <c:pt idx="7">
                  <c:v>1783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5-4944-8DD0-B2EDCBBC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8.4'!$U$8:$Y$8</c:f>
              <c:numCache>
                <c:formatCode>#,##0</c:formatCode>
                <c:ptCount val="5"/>
                <c:pt idx="1">
                  <c:v>46082</c:v>
                </c:pt>
                <c:pt idx="2">
                  <c:v>47073.94</c:v>
                </c:pt>
                <c:pt idx="3">
                  <c:v>48800</c:v>
                </c:pt>
                <c:pt idx="4">
                  <c:v>49620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F-4AA2-9935-87CA660BEA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F-4AA2-9935-87CA660B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8.35'!$V$8:$Z$8</c:f>
              <c:numCache>
                <c:formatCode>#,##0</c:formatCode>
                <c:ptCount val="5"/>
                <c:pt idx="0">
                  <c:v>45917.81</c:v>
                </c:pt>
                <c:pt idx="1">
                  <c:v>46758</c:v>
                </c:pt>
                <c:pt idx="2">
                  <c:v>48312</c:v>
                </c:pt>
                <c:pt idx="3">
                  <c:v>49561</c:v>
                </c:pt>
                <c:pt idx="4">
                  <c:v>50686.63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E-41EB-B28B-68D2AFE52E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E-41EB-B28B-68D2AFE5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1">
                  <c:v>123146</c:v>
                </c:pt>
                <c:pt idx="2">
                  <c:v>126578</c:v>
                </c:pt>
                <c:pt idx="3">
                  <c:v>128334</c:v>
                </c:pt>
                <c:pt idx="4">
                  <c:v>131346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954-AFD7-7AD5B5444457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1">
                  <c:v>90882</c:v>
                </c:pt>
                <c:pt idx="2">
                  <c:v>91900</c:v>
                </c:pt>
                <c:pt idx="3">
                  <c:v>93272</c:v>
                </c:pt>
                <c:pt idx="4">
                  <c:v>94455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954-AFD7-7AD5B5444457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1">
                  <c:v>112316</c:v>
                </c:pt>
                <c:pt idx="2">
                  <c:v>115331</c:v>
                </c:pt>
                <c:pt idx="3">
                  <c:v>116948</c:v>
                </c:pt>
                <c:pt idx="4">
                  <c:v>119605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954-AFD7-7AD5B5444457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1">
                  <c:v>10830</c:v>
                </c:pt>
                <c:pt idx="2">
                  <c:v>11247</c:v>
                </c:pt>
                <c:pt idx="3">
                  <c:v>11386</c:v>
                </c:pt>
                <c:pt idx="4">
                  <c:v>11738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954-AFD7-7AD5B54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3.0709753854307941E-3</c:v>
                </c:pt>
                <c:pt idx="1">
                  <c:v>1.0678264665076619E-3</c:v>
                </c:pt>
                <c:pt idx="2">
                  <c:v>7.3991800339833824E-2</c:v>
                </c:pt>
                <c:pt idx="3">
                  <c:v>6.2978378462641661E-3</c:v>
                </c:pt>
                <c:pt idx="4">
                  <c:v>7.9011364167796846E-2</c:v>
                </c:pt>
                <c:pt idx="5">
                  <c:v>6.0538745732591312E-2</c:v>
                </c:pt>
                <c:pt idx="6">
                  <c:v>0.10675146923568567</c:v>
                </c:pt>
                <c:pt idx="7">
                  <c:v>5.5979048777065894E-2</c:v>
                </c:pt>
                <c:pt idx="8">
                  <c:v>2.8675427520304293E-2</c:v>
                </c:pt>
                <c:pt idx="9">
                  <c:v>1.6960513803800526E-2</c:v>
                </c:pt>
                <c:pt idx="10">
                  <c:v>4.6080219489002164E-2</c:v>
                </c:pt>
                <c:pt idx="11">
                  <c:v>1.8059517685388705E-2</c:v>
                </c:pt>
                <c:pt idx="12">
                  <c:v>8.3212520849896332E-2</c:v>
                </c:pt>
                <c:pt idx="13">
                  <c:v>9.0430092441035712E-2</c:v>
                </c:pt>
                <c:pt idx="14">
                  <c:v>3.9860325180439291E-2</c:v>
                </c:pt>
                <c:pt idx="15">
                  <c:v>7.834884409733589E-2</c:v>
                </c:pt>
                <c:pt idx="16">
                  <c:v>0.12088263262092939</c:v>
                </c:pt>
                <c:pt idx="17">
                  <c:v>2.0810924566244213E-2</c:v>
                </c:pt>
                <c:pt idx="18">
                  <c:v>4.0499462189589858E-2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2-4A8A-B969-7BF92E7FC6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2-4A8A-B969-7BF92E7F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20</c:v>
                </c:pt>
                <c:pt idx="1">
                  <c:v>1270</c:v>
                </c:pt>
                <c:pt idx="2">
                  <c:v>3634</c:v>
                </c:pt>
                <c:pt idx="3">
                  <c:v>6572</c:v>
                </c:pt>
                <c:pt idx="4">
                  <c:v>7972</c:v>
                </c:pt>
                <c:pt idx="5">
                  <c:v>7597</c:v>
                </c:pt>
                <c:pt idx="6">
                  <c:v>7071</c:v>
                </c:pt>
                <c:pt idx="7">
                  <c:v>6274</c:v>
                </c:pt>
                <c:pt idx="8">
                  <c:v>6390</c:v>
                </c:pt>
                <c:pt idx="9">
                  <c:v>5774</c:v>
                </c:pt>
                <c:pt idx="10">
                  <c:v>5655</c:v>
                </c:pt>
                <c:pt idx="11">
                  <c:v>4285</c:v>
                </c:pt>
                <c:pt idx="12">
                  <c:v>2223</c:v>
                </c:pt>
                <c:pt idx="13">
                  <c:v>843</c:v>
                </c:pt>
                <c:pt idx="14">
                  <c:v>273</c:v>
                </c:pt>
                <c:pt idx="15">
                  <c:v>127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6-48DC-B33B-0AAD9B0030AC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18</c:v>
                </c:pt>
                <c:pt idx="1">
                  <c:v>1416</c:v>
                </c:pt>
                <c:pt idx="2">
                  <c:v>3982</c:v>
                </c:pt>
                <c:pt idx="3">
                  <c:v>6685</c:v>
                </c:pt>
                <c:pt idx="4">
                  <c:v>7913</c:v>
                </c:pt>
                <c:pt idx="5">
                  <c:v>7362</c:v>
                </c:pt>
                <c:pt idx="6">
                  <c:v>6556</c:v>
                </c:pt>
                <c:pt idx="7">
                  <c:v>6052</c:v>
                </c:pt>
                <c:pt idx="8">
                  <c:v>6707</c:v>
                </c:pt>
                <c:pt idx="9">
                  <c:v>6309</c:v>
                </c:pt>
                <c:pt idx="10">
                  <c:v>5652</c:v>
                </c:pt>
                <c:pt idx="11">
                  <c:v>3920</c:v>
                </c:pt>
                <c:pt idx="12">
                  <c:v>1711</c:v>
                </c:pt>
                <c:pt idx="13">
                  <c:v>535</c:v>
                </c:pt>
                <c:pt idx="14">
                  <c:v>205</c:v>
                </c:pt>
                <c:pt idx="15">
                  <c:v>135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6-48DC-B33B-0AAD9B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6673</c:v>
                </c:pt>
                <c:pt idx="1">
                  <c:v>8509</c:v>
                </c:pt>
                <c:pt idx="2">
                  <c:v>9070</c:v>
                </c:pt>
                <c:pt idx="3">
                  <c:v>2276</c:v>
                </c:pt>
                <c:pt idx="4">
                  <c:v>3202</c:v>
                </c:pt>
                <c:pt idx="5">
                  <c:v>3154</c:v>
                </c:pt>
                <c:pt idx="6">
                  <c:v>3318</c:v>
                </c:pt>
                <c:pt idx="7">
                  <c:v>4010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F7B-AF01-FDD23C5DA095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4101</c:v>
                </c:pt>
                <c:pt idx="1">
                  <c:v>10267</c:v>
                </c:pt>
                <c:pt idx="2">
                  <c:v>1552</c:v>
                </c:pt>
                <c:pt idx="3">
                  <c:v>6119</c:v>
                </c:pt>
                <c:pt idx="4">
                  <c:v>9777</c:v>
                </c:pt>
                <c:pt idx="5">
                  <c:v>5074</c:v>
                </c:pt>
                <c:pt idx="6">
                  <c:v>599</c:v>
                </c:pt>
                <c:pt idx="7">
                  <c:v>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F7B-AF01-FDD23C5D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8.36'!$U$8:$Y$8</c:f>
              <c:numCache>
                <c:formatCode>#,##0</c:formatCode>
                <c:ptCount val="5"/>
                <c:pt idx="1">
                  <c:v>43820.09</c:v>
                </c:pt>
                <c:pt idx="2">
                  <c:v>44295.11</c:v>
                </c:pt>
                <c:pt idx="3">
                  <c:v>46162</c:v>
                </c:pt>
                <c:pt idx="4">
                  <c:v>47024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7-45CB-8B61-F75C832961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7-45CB-8B61-F75C83296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8.36'!$V$4:$Z$4</c:f>
              <c:numCache>
                <c:formatCode>#,##0</c:formatCode>
                <c:ptCount val="5"/>
                <c:pt idx="0">
                  <c:v>123146</c:v>
                </c:pt>
                <c:pt idx="1">
                  <c:v>126578</c:v>
                </c:pt>
                <c:pt idx="2">
                  <c:v>128334</c:v>
                </c:pt>
                <c:pt idx="3">
                  <c:v>131346</c:v>
                </c:pt>
                <c:pt idx="4">
                  <c:v>128298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8-4705-A74B-84CB54142C46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8.36'!$V$7:$Z$7</c:f>
              <c:numCache>
                <c:formatCode>#,##0</c:formatCode>
                <c:ptCount val="5"/>
                <c:pt idx="0">
                  <c:v>90882</c:v>
                </c:pt>
                <c:pt idx="1">
                  <c:v>91900</c:v>
                </c:pt>
                <c:pt idx="2">
                  <c:v>93272</c:v>
                </c:pt>
                <c:pt idx="3">
                  <c:v>94455</c:v>
                </c:pt>
                <c:pt idx="4">
                  <c:v>94626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8-4705-A74B-84CB54142C46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8.36'!$V$11:$Z$11</c:f>
              <c:numCache>
                <c:formatCode>#,##0</c:formatCode>
                <c:ptCount val="5"/>
                <c:pt idx="0">
                  <c:v>112316</c:v>
                </c:pt>
                <c:pt idx="1">
                  <c:v>115331</c:v>
                </c:pt>
                <c:pt idx="2">
                  <c:v>116948</c:v>
                </c:pt>
                <c:pt idx="3">
                  <c:v>119605</c:v>
                </c:pt>
                <c:pt idx="4">
                  <c:v>116689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8-4705-A74B-84CB54142C46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8.36'!$V$12:$Z$12</c:f>
              <c:numCache>
                <c:formatCode>#,##0</c:formatCode>
                <c:ptCount val="5"/>
                <c:pt idx="0">
                  <c:v>10830</c:v>
                </c:pt>
                <c:pt idx="1">
                  <c:v>11247</c:v>
                </c:pt>
                <c:pt idx="2">
                  <c:v>11386</c:v>
                </c:pt>
                <c:pt idx="3">
                  <c:v>11738</c:v>
                </c:pt>
                <c:pt idx="4">
                  <c:v>11607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8-4705-A74B-84CB5414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3.0709753854307941E-3</c:v>
                </c:pt>
                <c:pt idx="1">
                  <c:v>1.0678264665076619E-3</c:v>
                </c:pt>
                <c:pt idx="2">
                  <c:v>7.3991800339833824E-2</c:v>
                </c:pt>
                <c:pt idx="3">
                  <c:v>6.2978378462641661E-3</c:v>
                </c:pt>
                <c:pt idx="4">
                  <c:v>7.9011364167796846E-2</c:v>
                </c:pt>
                <c:pt idx="5">
                  <c:v>6.0538745732591312E-2</c:v>
                </c:pt>
                <c:pt idx="6">
                  <c:v>0.10675146923568567</c:v>
                </c:pt>
                <c:pt idx="7">
                  <c:v>5.5979048777065894E-2</c:v>
                </c:pt>
                <c:pt idx="8">
                  <c:v>2.8675427520304293E-2</c:v>
                </c:pt>
                <c:pt idx="9">
                  <c:v>1.6960513803800526E-2</c:v>
                </c:pt>
                <c:pt idx="10">
                  <c:v>4.6080219489002164E-2</c:v>
                </c:pt>
                <c:pt idx="11">
                  <c:v>1.8059517685388705E-2</c:v>
                </c:pt>
                <c:pt idx="12">
                  <c:v>8.3212520849896332E-2</c:v>
                </c:pt>
                <c:pt idx="13">
                  <c:v>9.0430092441035712E-2</c:v>
                </c:pt>
                <c:pt idx="14">
                  <c:v>3.9860325180439291E-2</c:v>
                </c:pt>
                <c:pt idx="15">
                  <c:v>7.834884409733589E-2</c:v>
                </c:pt>
                <c:pt idx="16">
                  <c:v>0.12088263262092939</c:v>
                </c:pt>
                <c:pt idx="17">
                  <c:v>2.0810924566244213E-2</c:v>
                </c:pt>
                <c:pt idx="18">
                  <c:v>4.0499462189589858E-2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8-4547-A77A-F5DAD01442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8-4547-A77A-F5DAD0144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8.36'!$Z$44:$Z$60</c:f>
              <c:numCache>
                <c:formatCode>#,##0</c:formatCode>
                <c:ptCount val="17"/>
                <c:pt idx="0">
                  <c:v>21</c:v>
                </c:pt>
                <c:pt idx="1">
                  <c:v>1105</c:v>
                </c:pt>
                <c:pt idx="2">
                  <c:v>3265</c:v>
                </c:pt>
                <c:pt idx="3">
                  <c:v>6224</c:v>
                </c:pt>
                <c:pt idx="4">
                  <c:v>7718</c:v>
                </c:pt>
                <c:pt idx="5">
                  <c:v>7561</c:v>
                </c:pt>
                <c:pt idx="6">
                  <c:v>7300</c:v>
                </c:pt>
                <c:pt idx="7">
                  <c:v>6290</c:v>
                </c:pt>
                <c:pt idx="8">
                  <c:v>6289</c:v>
                </c:pt>
                <c:pt idx="9">
                  <c:v>5707</c:v>
                </c:pt>
                <c:pt idx="10">
                  <c:v>5611</c:v>
                </c:pt>
                <c:pt idx="11">
                  <c:v>4148</c:v>
                </c:pt>
                <c:pt idx="12">
                  <c:v>2194</c:v>
                </c:pt>
                <c:pt idx="13">
                  <c:v>912</c:v>
                </c:pt>
                <c:pt idx="14">
                  <c:v>288</c:v>
                </c:pt>
                <c:pt idx="15">
                  <c:v>120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2-4ED5-ADC8-B2B0E5FAE800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8.36'!$Z$63:$Z$79</c:f>
              <c:numCache>
                <c:formatCode>#,##0</c:formatCode>
                <c:ptCount val="17"/>
                <c:pt idx="0">
                  <c:v>12</c:v>
                </c:pt>
                <c:pt idx="1">
                  <c:v>1209</c:v>
                </c:pt>
                <c:pt idx="2">
                  <c:v>3499</c:v>
                </c:pt>
                <c:pt idx="3">
                  <c:v>6158</c:v>
                </c:pt>
                <c:pt idx="4">
                  <c:v>7531</c:v>
                </c:pt>
                <c:pt idx="5">
                  <c:v>7266</c:v>
                </c:pt>
                <c:pt idx="6">
                  <c:v>6679</c:v>
                </c:pt>
                <c:pt idx="7">
                  <c:v>6122</c:v>
                </c:pt>
                <c:pt idx="8">
                  <c:v>6460</c:v>
                </c:pt>
                <c:pt idx="9">
                  <c:v>6218</c:v>
                </c:pt>
                <c:pt idx="10">
                  <c:v>5533</c:v>
                </c:pt>
                <c:pt idx="11">
                  <c:v>3948</c:v>
                </c:pt>
                <c:pt idx="12">
                  <c:v>1793</c:v>
                </c:pt>
                <c:pt idx="13">
                  <c:v>567</c:v>
                </c:pt>
                <c:pt idx="14">
                  <c:v>199</c:v>
                </c:pt>
                <c:pt idx="15">
                  <c:v>144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2-4ED5-ADC8-B2B0E5FA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8.36'!$Z$83:$Z$90</c:f>
              <c:numCache>
                <c:formatCode>#,##0</c:formatCode>
                <c:ptCount val="8"/>
                <c:pt idx="0">
                  <c:v>6832</c:v>
                </c:pt>
                <c:pt idx="1">
                  <c:v>8608</c:v>
                </c:pt>
                <c:pt idx="2">
                  <c:v>8931</c:v>
                </c:pt>
                <c:pt idx="3">
                  <c:v>2294</c:v>
                </c:pt>
                <c:pt idx="4">
                  <c:v>3157</c:v>
                </c:pt>
                <c:pt idx="5">
                  <c:v>3164</c:v>
                </c:pt>
                <c:pt idx="6">
                  <c:v>3272</c:v>
                </c:pt>
                <c:pt idx="7">
                  <c:v>3982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A-4D39-A102-890C592A04EF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8.36'!$Z$93:$Z$100</c:f>
              <c:numCache>
                <c:formatCode>#,##0</c:formatCode>
                <c:ptCount val="8"/>
                <c:pt idx="0">
                  <c:v>4295</c:v>
                </c:pt>
                <c:pt idx="1">
                  <c:v>10419</c:v>
                </c:pt>
                <c:pt idx="2">
                  <c:v>1637</c:v>
                </c:pt>
                <c:pt idx="3">
                  <c:v>6215</c:v>
                </c:pt>
                <c:pt idx="4">
                  <c:v>9550</c:v>
                </c:pt>
                <c:pt idx="5">
                  <c:v>5051</c:v>
                </c:pt>
                <c:pt idx="6">
                  <c:v>617</c:v>
                </c:pt>
                <c:pt idx="7">
                  <c:v>2295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A-4D39-A102-890C592A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8.4'!$V$4:$Z$4</c:f>
              <c:numCache>
                <c:formatCode>#,##0</c:formatCode>
                <c:ptCount val="5"/>
                <c:pt idx="0">
                  <c:v>95099</c:v>
                </c:pt>
                <c:pt idx="1">
                  <c:v>98329</c:v>
                </c:pt>
                <c:pt idx="2">
                  <c:v>100699</c:v>
                </c:pt>
                <c:pt idx="3">
                  <c:v>102776</c:v>
                </c:pt>
                <c:pt idx="4">
                  <c:v>100601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F-445A-BCD4-96F68657327C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8.4'!$V$7:$Z$7</c:f>
              <c:numCache>
                <c:formatCode>#,##0</c:formatCode>
                <c:ptCount val="5"/>
                <c:pt idx="0">
                  <c:v>69360</c:v>
                </c:pt>
                <c:pt idx="1">
                  <c:v>70480</c:v>
                </c:pt>
                <c:pt idx="2">
                  <c:v>72377</c:v>
                </c:pt>
                <c:pt idx="3">
                  <c:v>73166</c:v>
                </c:pt>
                <c:pt idx="4">
                  <c:v>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F-445A-BCD4-96F68657327C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8.4'!$V$11:$Z$11</c:f>
              <c:numCache>
                <c:formatCode>#,##0</c:formatCode>
                <c:ptCount val="5"/>
                <c:pt idx="0">
                  <c:v>85889</c:v>
                </c:pt>
                <c:pt idx="1">
                  <c:v>88771</c:v>
                </c:pt>
                <c:pt idx="2">
                  <c:v>90890</c:v>
                </c:pt>
                <c:pt idx="3">
                  <c:v>92771</c:v>
                </c:pt>
                <c:pt idx="4">
                  <c:v>90545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F-445A-BCD4-96F68657327C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8.4'!$V$12:$Z$12</c:f>
              <c:numCache>
                <c:formatCode>#,##0</c:formatCode>
                <c:ptCount val="5"/>
                <c:pt idx="0">
                  <c:v>9210</c:v>
                </c:pt>
                <c:pt idx="1">
                  <c:v>9558</c:v>
                </c:pt>
                <c:pt idx="2">
                  <c:v>9811</c:v>
                </c:pt>
                <c:pt idx="3">
                  <c:v>10004</c:v>
                </c:pt>
                <c:pt idx="4">
                  <c:v>10058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F-445A-BCD4-96F6865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8.36'!$V$8:$Z$8</c:f>
              <c:numCache>
                <c:formatCode>#,##0</c:formatCode>
                <c:ptCount val="5"/>
                <c:pt idx="0">
                  <c:v>43820.09</c:v>
                </c:pt>
                <c:pt idx="1">
                  <c:v>44295.11</c:v>
                </c:pt>
                <c:pt idx="2">
                  <c:v>46162</c:v>
                </c:pt>
                <c:pt idx="3">
                  <c:v>47024</c:v>
                </c:pt>
                <c:pt idx="4">
                  <c:v>48263.69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5AF-AAA3-3707E68D16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5AF-AAA3-3707E68D1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1">
                  <c:v>49927</c:v>
                </c:pt>
                <c:pt idx="2">
                  <c:v>51555</c:v>
                </c:pt>
                <c:pt idx="3">
                  <c:v>53303</c:v>
                </c:pt>
                <c:pt idx="4">
                  <c:v>53852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3CF-B390-5133A7D6F0C2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1">
                  <c:v>36137</c:v>
                </c:pt>
                <c:pt idx="2">
                  <c:v>36738</c:v>
                </c:pt>
                <c:pt idx="3">
                  <c:v>37686</c:v>
                </c:pt>
                <c:pt idx="4">
                  <c:v>38082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1-43CF-B390-5133A7D6F0C2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1">
                  <c:v>45850</c:v>
                </c:pt>
                <c:pt idx="2">
                  <c:v>47287</c:v>
                </c:pt>
                <c:pt idx="3">
                  <c:v>48902</c:v>
                </c:pt>
                <c:pt idx="4">
                  <c:v>49494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1-43CF-B390-5133A7D6F0C2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1">
                  <c:v>4079</c:v>
                </c:pt>
                <c:pt idx="2">
                  <c:v>4268</c:v>
                </c:pt>
                <c:pt idx="3">
                  <c:v>4403</c:v>
                </c:pt>
                <c:pt idx="4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1-43CF-B390-5133A7D6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2.6585251291686238E-2</c:v>
                </c:pt>
                <c:pt idx="1">
                  <c:v>1.166744950681071E-2</c:v>
                </c:pt>
                <c:pt idx="2">
                  <c:v>6.6134335368717712E-2</c:v>
                </c:pt>
                <c:pt idx="3">
                  <c:v>2.9365899483325505E-2</c:v>
                </c:pt>
                <c:pt idx="4">
                  <c:v>8.8943165805542512E-2</c:v>
                </c:pt>
                <c:pt idx="5">
                  <c:v>1.9934241427900422E-2</c:v>
                </c:pt>
                <c:pt idx="6">
                  <c:v>9.7510568341944576E-2</c:v>
                </c:pt>
                <c:pt idx="7">
                  <c:v>6.4349459840300605E-2</c:v>
                </c:pt>
                <c:pt idx="8">
                  <c:v>2.6096759041803665E-2</c:v>
                </c:pt>
                <c:pt idx="9">
                  <c:v>1.0615312353217473E-2</c:v>
                </c:pt>
                <c:pt idx="10">
                  <c:v>4.108971348050728E-2</c:v>
                </c:pt>
                <c:pt idx="11">
                  <c:v>1.6082667919210897E-2</c:v>
                </c:pt>
                <c:pt idx="12">
                  <c:v>4.8999530295913578E-2</c:v>
                </c:pt>
                <c:pt idx="13">
                  <c:v>8.1860028182245179E-2</c:v>
                </c:pt>
                <c:pt idx="14">
                  <c:v>7.417566932832316E-2</c:v>
                </c:pt>
                <c:pt idx="15">
                  <c:v>7.1244715829027708E-2</c:v>
                </c:pt>
                <c:pt idx="16">
                  <c:v>0.13858149365899483</c:v>
                </c:pt>
                <c:pt idx="17">
                  <c:v>1.4354156881164867E-2</c:v>
                </c:pt>
                <c:pt idx="18">
                  <c:v>3.6411460779708783E-2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5-4130-9EC6-F1B6B88141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5-4130-9EC6-F1B6B881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9</c:v>
                </c:pt>
                <c:pt idx="1">
                  <c:v>589</c:v>
                </c:pt>
                <c:pt idx="2">
                  <c:v>1537</c:v>
                </c:pt>
                <c:pt idx="3">
                  <c:v>2497</c:v>
                </c:pt>
                <c:pt idx="4">
                  <c:v>3521</c:v>
                </c:pt>
                <c:pt idx="5">
                  <c:v>3214</c:v>
                </c:pt>
                <c:pt idx="6">
                  <c:v>2773</c:v>
                </c:pt>
                <c:pt idx="7">
                  <c:v>2466</c:v>
                </c:pt>
                <c:pt idx="8">
                  <c:v>2636</c:v>
                </c:pt>
                <c:pt idx="9">
                  <c:v>2649</c:v>
                </c:pt>
                <c:pt idx="10">
                  <c:v>2591</c:v>
                </c:pt>
                <c:pt idx="11">
                  <c:v>2055</c:v>
                </c:pt>
                <c:pt idx="12">
                  <c:v>1000</c:v>
                </c:pt>
                <c:pt idx="13">
                  <c:v>363</c:v>
                </c:pt>
                <c:pt idx="14">
                  <c:v>132</c:v>
                </c:pt>
                <c:pt idx="15">
                  <c:v>83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E-4AF2-BA9F-4DDE7162510E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11</c:v>
                </c:pt>
                <c:pt idx="1">
                  <c:v>723</c:v>
                </c:pt>
                <c:pt idx="2">
                  <c:v>1649</c:v>
                </c:pt>
                <c:pt idx="3">
                  <c:v>2419</c:v>
                </c:pt>
                <c:pt idx="4">
                  <c:v>2967</c:v>
                </c:pt>
                <c:pt idx="5">
                  <c:v>2778</c:v>
                </c:pt>
                <c:pt idx="6">
                  <c:v>2446</c:v>
                </c:pt>
                <c:pt idx="7">
                  <c:v>2273</c:v>
                </c:pt>
                <c:pt idx="8">
                  <c:v>2564</c:v>
                </c:pt>
                <c:pt idx="9">
                  <c:v>2386</c:v>
                </c:pt>
                <c:pt idx="10">
                  <c:v>2464</c:v>
                </c:pt>
                <c:pt idx="11">
                  <c:v>1717</c:v>
                </c:pt>
                <c:pt idx="12">
                  <c:v>764</c:v>
                </c:pt>
                <c:pt idx="13">
                  <c:v>279</c:v>
                </c:pt>
                <c:pt idx="14">
                  <c:v>131</c:v>
                </c:pt>
                <c:pt idx="15">
                  <c:v>67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E-4AF2-BA9F-4DDE7162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1643</c:v>
                </c:pt>
                <c:pt idx="1">
                  <c:v>1811</c:v>
                </c:pt>
                <c:pt idx="2">
                  <c:v>5137</c:v>
                </c:pt>
                <c:pt idx="3">
                  <c:v>1034</c:v>
                </c:pt>
                <c:pt idx="4">
                  <c:v>822</c:v>
                </c:pt>
                <c:pt idx="5">
                  <c:v>966</c:v>
                </c:pt>
                <c:pt idx="6">
                  <c:v>2206</c:v>
                </c:pt>
                <c:pt idx="7">
                  <c:v>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6-454B-AF5D-EBC5E64747BF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1468</c:v>
                </c:pt>
                <c:pt idx="1">
                  <c:v>3364</c:v>
                </c:pt>
                <c:pt idx="2">
                  <c:v>641</c:v>
                </c:pt>
                <c:pt idx="3">
                  <c:v>3081</c:v>
                </c:pt>
                <c:pt idx="4">
                  <c:v>3488</c:v>
                </c:pt>
                <c:pt idx="5">
                  <c:v>2093</c:v>
                </c:pt>
                <c:pt idx="6">
                  <c:v>174</c:v>
                </c:pt>
                <c:pt idx="7">
                  <c:v>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6-454B-AF5D-EBC5E6474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8.37'!$U$8:$Y$8</c:f>
              <c:numCache>
                <c:formatCode>#,##0</c:formatCode>
                <c:ptCount val="5"/>
                <c:pt idx="1">
                  <c:v>42182.49</c:v>
                </c:pt>
                <c:pt idx="2">
                  <c:v>41470.14</c:v>
                </c:pt>
                <c:pt idx="3">
                  <c:v>43485.11</c:v>
                </c:pt>
                <c:pt idx="4">
                  <c:v>43608.34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DE4-B56E-D82B1010C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DE4-B56E-D82B1010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8.37'!$V$4:$Z$4</c:f>
              <c:numCache>
                <c:formatCode>#,##0</c:formatCode>
                <c:ptCount val="5"/>
                <c:pt idx="0">
                  <c:v>49927</c:v>
                </c:pt>
                <c:pt idx="1">
                  <c:v>51555</c:v>
                </c:pt>
                <c:pt idx="2">
                  <c:v>53303</c:v>
                </c:pt>
                <c:pt idx="3">
                  <c:v>53852</c:v>
                </c:pt>
                <c:pt idx="4">
                  <c:v>53228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7-46F4-BBEA-A4A47F3EF0A3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8.37'!$V$7:$Z$7</c:f>
              <c:numCache>
                <c:formatCode>#,##0</c:formatCode>
                <c:ptCount val="5"/>
                <c:pt idx="0">
                  <c:v>36137</c:v>
                </c:pt>
                <c:pt idx="1">
                  <c:v>36738</c:v>
                </c:pt>
                <c:pt idx="2">
                  <c:v>37686</c:v>
                </c:pt>
                <c:pt idx="3">
                  <c:v>38082</c:v>
                </c:pt>
                <c:pt idx="4">
                  <c:v>38710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7-46F4-BBEA-A4A47F3EF0A3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8.37'!$V$11:$Z$11</c:f>
              <c:numCache>
                <c:formatCode>#,##0</c:formatCode>
                <c:ptCount val="5"/>
                <c:pt idx="0">
                  <c:v>45850</c:v>
                </c:pt>
                <c:pt idx="1">
                  <c:v>47287</c:v>
                </c:pt>
                <c:pt idx="2">
                  <c:v>48902</c:v>
                </c:pt>
                <c:pt idx="3">
                  <c:v>49494</c:v>
                </c:pt>
                <c:pt idx="4">
                  <c:v>48846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7-46F4-BBEA-A4A47F3EF0A3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8.37'!$V$12:$Z$12</c:f>
              <c:numCache>
                <c:formatCode>#,##0</c:formatCode>
                <c:ptCount val="5"/>
                <c:pt idx="0">
                  <c:v>4079</c:v>
                </c:pt>
                <c:pt idx="1">
                  <c:v>4268</c:v>
                </c:pt>
                <c:pt idx="2">
                  <c:v>4403</c:v>
                </c:pt>
                <c:pt idx="3">
                  <c:v>4361</c:v>
                </c:pt>
                <c:pt idx="4">
                  <c:v>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7-46F4-BBEA-A4A47F3EF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2.6585251291686238E-2</c:v>
                </c:pt>
                <c:pt idx="1">
                  <c:v>1.166744950681071E-2</c:v>
                </c:pt>
                <c:pt idx="2">
                  <c:v>6.6134335368717712E-2</c:v>
                </c:pt>
                <c:pt idx="3">
                  <c:v>2.9365899483325505E-2</c:v>
                </c:pt>
                <c:pt idx="4">
                  <c:v>8.8943165805542512E-2</c:v>
                </c:pt>
                <c:pt idx="5">
                  <c:v>1.9934241427900422E-2</c:v>
                </c:pt>
                <c:pt idx="6">
                  <c:v>9.7510568341944576E-2</c:v>
                </c:pt>
                <c:pt idx="7">
                  <c:v>6.4349459840300605E-2</c:v>
                </c:pt>
                <c:pt idx="8">
                  <c:v>2.6096759041803665E-2</c:v>
                </c:pt>
                <c:pt idx="9">
                  <c:v>1.0615312353217473E-2</c:v>
                </c:pt>
                <c:pt idx="10">
                  <c:v>4.108971348050728E-2</c:v>
                </c:pt>
                <c:pt idx="11">
                  <c:v>1.6082667919210897E-2</c:v>
                </c:pt>
                <c:pt idx="12">
                  <c:v>4.8999530295913578E-2</c:v>
                </c:pt>
                <c:pt idx="13">
                  <c:v>8.1860028182245179E-2</c:v>
                </c:pt>
                <c:pt idx="14">
                  <c:v>7.417566932832316E-2</c:v>
                </c:pt>
                <c:pt idx="15">
                  <c:v>7.1244715829027708E-2</c:v>
                </c:pt>
                <c:pt idx="16">
                  <c:v>0.13858149365899483</c:v>
                </c:pt>
                <c:pt idx="17">
                  <c:v>1.4354156881164867E-2</c:v>
                </c:pt>
                <c:pt idx="18">
                  <c:v>3.6411460779708783E-2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CCB-B074-0550D9CED9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CCB-B074-0550D9CE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8.37'!$Z$44:$Z$60</c:f>
              <c:numCache>
                <c:formatCode>#,##0</c:formatCode>
                <c:ptCount val="17"/>
                <c:pt idx="0">
                  <c:v>8</c:v>
                </c:pt>
                <c:pt idx="1">
                  <c:v>651</c:v>
                </c:pt>
                <c:pt idx="2">
                  <c:v>1411</c:v>
                </c:pt>
                <c:pt idx="3">
                  <c:v>2375</c:v>
                </c:pt>
                <c:pt idx="4">
                  <c:v>3363</c:v>
                </c:pt>
                <c:pt idx="5">
                  <c:v>3262</c:v>
                </c:pt>
                <c:pt idx="6">
                  <c:v>2768</c:v>
                </c:pt>
                <c:pt idx="7">
                  <c:v>2482</c:v>
                </c:pt>
                <c:pt idx="8">
                  <c:v>2489</c:v>
                </c:pt>
                <c:pt idx="9">
                  <c:v>2567</c:v>
                </c:pt>
                <c:pt idx="10">
                  <c:v>2497</c:v>
                </c:pt>
                <c:pt idx="11">
                  <c:v>2082</c:v>
                </c:pt>
                <c:pt idx="12">
                  <c:v>1012</c:v>
                </c:pt>
                <c:pt idx="13">
                  <c:v>409</c:v>
                </c:pt>
                <c:pt idx="14">
                  <c:v>147</c:v>
                </c:pt>
                <c:pt idx="15">
                  <c:v>90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4-4926-9D7B-9C9D7F3DB619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8.37'!$Z$63:$Z$79</c:f>
              <c:numCache>
                <c:formatCode>#,##0</c:formatCode>
                <c:ptCount val="17"/>
                <c:pt idx="0">
                  <c:v>3</c:v>
                </c:pt>
                <c:pt idx="1">
                  <c:v>703</c:v>
                </c:pt>
                <c:pt idx="2">
                  <c:v>1608</c:v>
                </c:pt>
                <c:pt idx="3">
                  <c:v>2416</c:v>
                </c:pt>
                <c:pt idx="4">
                  <c:v>3026</c:v>
                </c:pt>
                <c:pt idx="5">
                  <c:v>2716</c:v>
                </c:pt>
                <c:pt idx="6">
                  <c:v>2487</c:v>
                </c:pt>
                <c:pt idx="7">
                  <c:v>2244</c:v>
                </c:pt>
                <c:pt idx="8">
                  <c:v>2485</c:v>
                </c:pt>
                <c:pt idx="9">
                  <c:v>2327</c:v>
                </c:pt>
                <c:pt idx="10">
                  <c:v>2408</c:v>
                </c:pt>
                <c:pt idx="11">
                  <c:v>1789</c:v>
                </c:pt>
                <c:pt idx="12">
                  <c:v>796</c:v>
                </c:pt>
                <c:pt idx="13">
                  <c:v>295</c:v>
                </c:pt>
                <c:pt idx="14">
                  <c:v>118</c:v>
                </c:pt>
                <c:pt idx="15">
                  <c:v>75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4-4926-9D7B-9C9D7F3D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8.37'!$Z$83:$Z$90</c:f>
              <c:numCache>
                <c:formatCode>#,##0</c:formatCode>
                <c:ptCount val="8"/>
                <c:pt idx="0">
                  <c:v>1702</c:v>
                </c:pt>
                <c:pt idx="1">
                  <c:v>1851</c:v>
                </c:pt>
                <c:pt idx="2">
                  <c:v>5077</c:v>
                </c:pt>
                <c:pt idx="3">
                  <c:v>1047</c:v>
                </c:pt>
                <c:pt idx="4">
                  <c:v>854</c:v>
                </c:pt>
                <c:pt idx="5">
                  <c:v>971</c:v>
                </c:pt>
                <c:pt idx="6">
                  <c:v>2207</c:v>
                </c:pt>
                <c:pt idx="7">
                  <c:v>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4-4E5E-84D4-1F5775A7BC34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8.37'!$Z$93:$Z$100</c:f>
              <c:numCache>
                <c:formatCode>#,##0</c:formatCode>
                <c:ptCount val="8"/>
                <c:pt idx="0">
                  <c:v>1462</c:v>
                </c:pt>
                <c:pt idx="1">
                  <c:v>3458</c:v>
                </c:pt>
                <c:pt idx="2">
                  <c:v>680</c:v>
                </c:pt>
                <c:pt idx="3">
                  <c:v>3305</c:v>
                </c:pt>
                <c:pt idx="4">
                  <c:v>3513</c:v>
                </c:pt>
                <c:pt idx="5">
                  <c:v>2113</c:v>
                </c:pt>
                <c:pt idx="6">
                  <c:v>174</c:v>
                </c:pt>
                <c:pt idx="7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4-4E5E-84D4-1F5775A7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3.2902257432828701E-3</c:v>
                </c:pt>
                <c:pt idx="1">
                  <c:v>1.2624128984801343E-3</c:v>
                </c:pt>
                <c:pt idx="2">
                  <c:v>4.3448872277611551E-2</c:v>
                </c:pt>
                <c:pt idx="3">
                  <c:v>6.1331398296239599E-3</c:v>
                </c:pt>
                <c:pt idx="4">
                  <c:v>6.7285613463086855E-2</c:v>
                </c:pt>
                <c:pt idx="5">
                  <c:v>3.6669615610182803E-2</c:v>
                </c:pt>
                <c:pt idx="6">
                  <c:v>8.0933589129332711E-2</c:v>
                </c:pt>
                <c:pt idx="7">
                  <c:v>5.4671424737328653E-2</c:v>
                </c:pt>
                <c:pt idx="8">
                  <c:v>2.9701494020934187E-2</c:v>
                </c:pt>
                <c:pt idx="9">
                  <c:v>2.0109144044293793E-2</c:v>
                </c:pt>
                <c:pt idx="10">
                  <c:v>4.9015417341775926E-2</c:v>
                </c:pt>
                <c:pt idx="11">
                  <c:v>1.5745370324350652E-2</c:v>
                </c:pt>
                <c:pt idx="12">
                  <c:v>0.10342839534398267</c:v>
                </c:pt>
                <c:pt idx="13">
                  <c:v>7.9840160634586141E-2</c:v>
                </c:pt>
                <c:pt idx="14">
                  <c:v>5.8607767318416319E-2</c:v>
                </c:pt>
                <c:pt idx="15">
                  <c:v>0.11223546485621415</c:v>
                </c:pt>
                <c:pt idx="16">
                  <c:v>0.1449090963310504</c:v>
                </c:pt>
                <c:pt idx="17">
                  <c:v>2.8836691484180079E-2</c:v>
                </c:pt>
                <c:pt idx="18">
                  <c:v>3.3826701523841714E-2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B-4ABA-AE10-2BB0AF033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B-4ABA-AE10-2BB0AF03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8.37'!$V$8:$Z$8</c:f>
              <c:numCache>
                <c:formatCode>#,##0</c:formatCode>
                <c:ptCount val="5"/>
                <c:pt idx="0">
                  <c:v>42182.49</c:v>
                </c:pt>
                <c:pt idx="1">
                  <c:v>41470.14</c:v>
                </c:pt>
                <c:pt idx="2">
                  <c:v>43485.11</c:v>
                </c:pt>
                <c:pt idx="3">
                  <c:v>43608.34</c:v>
                </c:pt>
                <c:pt idx="4">
                  <c:v>44088.05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5-480E-B3D2-A71A9F0E3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5-480E-B3D2-A71A9F0E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1">
                  <c:v>4538</c:v>
                </c:pt>
                <c:pt idx="2">
                  <c:v>5061</c:v>
                </c:pt>
                <c:pt idx="3">
                  <c:v>5367</c:v>
                </c:pt>
                <c:pt idx="4">
                  <c:v>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D-43F2-8AA7-4FE9DB0555F4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1">
                  <c:v>3226</c:v>
                </c:pt>
                <c:pt idx="2">
                  <c:v>3495</c:v>
                </c:pt>
                <c:pt idx="3">
                  <c:v>3733</c:v>
                </c:pt>
                <c:pt idx="4">
                  <c:v>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D-43F2-8AA7-4FE9DB0555F4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1">
                  <c:v>3370</c:v>
                </c:pt>
                <c:pt idx="2">
                  <c:v>3786</c:v>
                </c:pt>
                <c:pt idx="3">
                  <c:v>3947</c:v>
                </c:pt>
                <c:pt idx="4">
                  <c:v>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D-43F2-8AA7-4FE9DB0555F4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1">
                  <c:v>1171</c:v>
                </c:pt>
                <c:pt idx="2">
                  <c:v>1275</c:v>
                </c:pt>
                <c:pt idx="3">
                  <c:v>1420</c:v>
                </c:pt>
                <c:pt idx="4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D-43F2-8AA7-4FE9DB055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0.1681367144432194</c:v>
                </c:pt>
                <c:pt idx="1">
                  <c:v>9.1877986034546114E-3</c:v>
                </c:pt>
                <c:pt idx="2">
                  <c:v>7.7912532157295114E-2</c:v>
                </c:pt>
                <c:pt idx="3">
                  <c:v>4.9614112458654909E-3</c:v>
                </c:pt>
                <c:pt idx="4">
                  <c:v>4.5938993017273062E-2</c:v>
                </c:pt>
                <c:pt idx="5">
                  <c:v>2.9952223447262036E-2</c:v>
                </c:pt>
                <c:pt idx="6">
                  <c:v>5.9536934950385888E-2</c:v>
                </c:pt>
                <c:pt idx="7">
                  <c:v>4.4468945240720321E-2</c:v>
                </c:pt>
                <c:pt idx="8">
                  <c:v>2.8298419698640206E-2</c:v>
                </c:pt>
                <c:pt idx="9">
                  <c:v>3.1238515251745683E-3</c:v>
                </c:pt>
                <c:pt idx="10">
                  <c:v>2.3888276368981991E-2</c:v>
                </c:pt>
                <c:pt idx="11">
                  <c:v>1.0657846380007351E-2</c:v>
                </c:pt>
                <c:pt idx="12">
                  <c:v>2.2234472620360161E-2</c:v>
                </c:pt>
                <c:pt idx="13">
                  <c:v>4.9430356486585815E-2</c:v>
                </c:pt>
                <c:pt idx="14">
                  <c:v>5.2921719955898568E-2</c:v>
                </c:pt>
                <c:pt idx="15">
                  <c:v>6.1925762587284085E-2</c:v>
                </c:pt>
                <c:pt idx="16">
                  <c:v>0.10124954061006983</c:v>
                </c:pt>
                <c:pt idx="17">
                  <c:v>1.9661889011392871E-2</c:v>
                </c:pt>
                <c:pt idx="18">
                  <c:v>2.4255788313120176E-2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D-4F71-9263-2E48DF7BA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D-4F71-9263-2E48DF7B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4</c:v>
                </c:pt>
                <c:pt idx="1">
                  <c:v>65</c:v>
                </c:pt>
                <c:pt idx="2">
                  <c:v>149</c:v>
                </c:pt>
                <c:pt idx="3">
                  <c:v>180</c:v>
                </c:pt>
                <c:pt idx="4">
                  <c:v>235</c:v>
                </c:pt>
                <c:pt idx="5">
                  <c:v>189</c:v>
                </c:pt>
                <c:pt idx="6">
                  <c:v>198</c:v>
                </c:pt>
                <c:pt idx="7">
                  <c:v>216</c:v>
                </c:pt>
                <c:pt idx="8">
                  <c:v>256</c:v>
                </c:pt>
                <c:pt idx="9">
                  <c:v>250</c:v>
                </c:pt>
                <c:pt idx="10">
                  <c:v>283</c:v>
                </c:pt>
                <c:pt idx="11">
                  <c:v>274</c:v>
                </c:pt>
                <c:pt idx="12">
                  <c:v>170</c:v>
                </c:pt>
                <c:pt idx="13">
                  <c:v>95</c:v>
                </c:pt>
                <c:pt idx="14">
                  <c:v>40</c:v>
                </c:pt>
                <c:pt idx="15">
                  <c:v>35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8-4FB3-94DB-3CE0479C5F40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9</c:v>
                </c:pt>
                <c:pt idx="1">
                  <c:v>55</c:v>
                </c:pt>
                <c:pt idx="2">
                  <c:v>162</c:v>
                </c:pt>
                <c:pt idx="3">
                  <c:v>206</c:v>
                </c:pt>
                <c:pt idx="4">
                  <c:v>191</c:v>
                </c:pt>
                <c:pt idx="5">
                  <c:v>183</c:v>
                </c:pt>
                <c:pt idx="6">
                  <c:v>193</c:v>
                </c:pt>
                <c:pt idx="7">
                  <c:v>227</c:v>
                </c:pt>
                <c:pt idx="8">
                  <c:v>257</c:v>
                </c:pt>
                <c:pt idx="9">
                  <c:v>267</c:v>
                </c:pt>
                <c:pt idx="10">
                  <c:v>330</c:v>
                </c:pt>
                <c:pt idx="11">
                  <c:v>213</c:v>
                </c:pt>
                <c:pt idx="12">
                  <c:v>139</c:v>
                </c:pt>
                <c:pt idx="13">
                  <c:v>65</c:v>
                </c:pt>
                <c:pt idx="14">
                  <c:v>20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8-4FB3-94DB-3CE0479C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218</c:v>
                </c:pt>
                <c:pt idx="1">
                  <c:v>88</c:v>
                </c:pt>
                <c:pt idx="2">
                  <c:v>212</c:v>
                </c:pt>
                <c:pt idx="3">
                  <c:v>61</c:v>
                </c:pt>
                <c:pt idx="4">
                  <c:v>40</c:v>
                </c:pt>
                <c:pt idx="5">
                  <c:v>49</c:v>
                </c:pt>
                <c:pt idx="6">
                  <c:v>201</c:v>
                </c:pt>
                <c:pt idx="7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A-4F1A-842C-8FC50DADA704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140</c:v>
                </c:pt>
                <c:pt idx="1">
                  <c:v>301</c:v>
                </c:pt>
                <c:pt idx="2">
                  <c:v>51</c:v>
                </c:pt>
                <c:pt idx="3">
                  <c:v>217</c:v>
                </c:pt>
                <c:pt idx="4">
                  <c:v>215</c:v>
                </c:pt>
                <c:pt idx="5">
                  <c:v>123</c:v>
                </c:pt>
                <c:pt idx="6">
                  <c:v>24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A-4F1A-842C-8FC50DAD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8.38'!$U$8:$Y$8</c:f>
              <c:numCache>
                <c:formatCode>#,##0</c:formatCode>
                <c:ptCount val="5"/>
                <c:pt idx="1">
                  <c:v>31322</c:v>
                </c:pt>
                <c:pt idx="2">
                  <c:v>31533</c:v>
                </c:pt>
                <c:pt idx="3">
                  <c:v>34693.5</c:v>
                </c:pt>
                <c:pt idx="4">
                  <c:v>34203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964-A945-FE7CB7E1B9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0-4964-A945-FE7CB7E1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8.38'!$V$4:$Z$4</c:f>
              <c:numCache>
                <c:formatCode>#,##0</c:formatCode>
                <c:ptCount val="5"/>
                <c:pt idx="0">
                  <c:v>4538</c:v>
                </c:pt>
                <c:pt idx="1">
                  <c:v>5061</c:v>
                </c:pt>
                <c:pt idx="2">
                  <c:v>5367</c:v>
                </c:pt>
                <c:pt idx="3">
                  <c:v>5191</c:v>
                </c:pt>
                <c:pt idx="4">
                  <c:v>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6-4550-B2CA-61BBF585E7FA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8.38'!$V$7:$Z$7</c:f>
              <c:numCache>
                <c:formatCode>#,##0</c:formatCode>
                <c:ptCount val="5"/>
                <c:pt idx="0">
                  <c:v>3226</c:v>
                </c:pt>
                <c:pt idx="1">
                  <c:v>3495</c:v>
                </c:pt>
                <c:pt idx="2">
                  <c:v>3733</c:v>
                </c:pt>
                <c:pt idx="3">
                  <c:v>3591</c:v>
                </c:pt>
                <c:pt idx="4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6-4550-B2CA-61BBF585E7FA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8.38'!$V$11:$Z$11</c:f>
              <c:numCache>
                <c:formatCode>#,##0</c:formatCode>
                <c:ptCount val="5"/>
                <c:pt idx="0">
                  <c:v>3370</c:v>
                </c:pt>
                <c:pt idx="1">
                  <c:v>3786</c:v>
                </c:pt>
                <c:pt idx="2">
                  <c:v>3947</c:v>
                </c:pt>
                <c:pt idx="3">
                  <c:v>3887</c:v>
                </c:pt>
                <c:pt idx="4">
                  <c:v>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6-4550-B2CA-61BBF585E7FA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8.38'!$V$12:$Z$12</c:f>
              <c:numCache>
                <c:formatCode>#,##0</c:formatCode>
                <c:ptCount val="5"/>
                <c:pt idx="0">
                  <c:v>1171</c:v>
                </c:pt>
                <c:pt idx="1">
                  <c:v>1275</c:v>
                </c:pt>
                <c:pt idx="2">
                  <c:v>1420</c:v>
                </c:pt>
                <c:pt idx="3">
                  <c:v>1309</c:v>
                </c:pt>
                <c:pt idx="4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D6-4550-B2CA-61BBF585E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0.1681367144432194</c:v>
                </c:pt>
                <c:pt idx="1">
                  <c:v>9.1877986034546114E-3</c:v>
                </c:pt>
                <c:pt idx="2">
                  <c:v>7.7912532157295114E-2</c:v>
                </c:pt>
                <c:pt idx="3">
                  <c:v>4.9614112458654909E-3</c:v>
                </c:pt>
                <c:pt idx="4">
                  <c:v>4.5938993017273062E-2</c:v>
                </c:pt>
                <c:pt idx="5">
                  <c:v>2.9952223447262036E-2</c:v>
                </c:pt>
                <c:pt idx="6">
                  <c:v>5.9536934950385888E-2</c:v>
                </c:pt>
                <c:pt idx="7">
                  <c:v>4.4468945240720321E-2</c:v>
                </c:pt>
                <c:pt idx="8">
                  <c:v>2.8298419698640206E-2</c:v>
                </c:pt>
                <c:pt idx="9">
                  <c:v>3.1238515251745683E-3</c:v>
                </c:pt>
                <c:pt idx="10">
                  <c:v>2.3888276368981991E-2</c:v>
                </c:pt>
                <c:pt idx="11">
                  <c:v>1.0657846380007351E-2</c:v>
                </c:pt>
                <c:pt idx="12">
                  <c:v>2.2234472620360161E-2</c:v>
                </c:pt>
                <c:pt idx="13">
                  <c:v>4.9430356486585815E-2</c:v>
                </c:pt>
                <c:pt idx="14">
                  <c:v>5.2921719955898568E-2</c:v>
                </c:pt>
                <c:pt idx="15">
                  <c:v>6.1925762587284085E-2</c:v>
                </c:pt>
                <c:pt idx="16">
                  <c:v>0.10124954061006983</c:v>
                </c:pt>
                <c:pt idx="17">
                  <c:v>1.9661889011392871E-2</c:v>
                </c:pt>
                <c:pt idx="18">
                  <c:v>2.4255788313120176E-2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B-43E8-B8FE-0967E34A99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B-43E8-B8FE-0967E34A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8.38'!$Z$44:$Z$60</c:f>
              <c:numCache>
                <c:formatCode>#,##0</c:formatCode>
                <c:ptCount val="17"/>
                <c:pt idx="0">
                  <c:v>8</c:v>
                </c:pt>
                <c:pt idx="1">
                  <c:v>66</c:v>
                </c:pt>
                <c:pt idx="2">
                  <c:v>160</c:v>
                </c:pt>
                <c:pt idx="3">
                  <c:v>183</c:v>
                </c:pt>
                <c:pt idx="4">
                  <c:v>246</c:v>
                </c:pt>
                <c:pt idx="5">
                  <c:v>225</c:v>
                </c:pt>
                <c:pt idx="6">
                  <c:v>218</c:v>
                </c:pt>
                <c:pt idx="7">
                  <c:v>213</c:v>
                </c:pt>
                <c:pt idx="8">
                  <c:v>257</c:v>
                </c:pt>
                <c:pt idx="9">
                  <c:v>260</c:v>
                </c:pt>
                <c:pt idx="10">
                  <c:v>297</c:v>
                </c:pt>
                <c:pt idx="11">
                  <c:v>294</c:v>
                </c:pt>
                <c:pt idx="12">
                  <c:v>180</c:v>
                </c:pt>
                <c:pt idx="13">
                  <c:v>98</c:v>
                </c:pt>
                <c:pt idx="14">
                  <c:v>46</c:v>
                </c:pt>
                <c:pt idx="15">
                  <c:v>30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6-4A6E-AC9F-73EE45991E58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8.38'!$Z$63:$Z$79</c:f>
              <c:numCache>
                <c:formatCode>#,##0</c:formatCode>
                <c:ptCount val="17"/>
                <c:pt idx="0">
                  <c:v>9</c:v>
                </c:pt>
                <c:pt idx="1">
                  <c:v>63</c:v>
                </c:pt>
                <c:pt idx="2">
                  <c:v>200</c:v>
                </c:pt>
                <c:pt idx="3">
                  <c:v>191</c:v>
                </c:pt>
                <c:pt idx="4">
                  <c:v>212</c:v>
                </c:pt>
                <c:pt idx="5">
                  <c:v>184</c:v>
                </c:pt>
                <c:pt idx="6">
                  <c:v>187</c:v>
                </c:pt>
                <c:pt idx="7">
                  <c:v>187</c:v>
                </c:pt>
                <c:pt idx="8">
                  <c:v>289</c:v>
                </c:pt>
                <c:pt idx="9">
                  <c:v>280</c:v>
                </c:pt>
                <c:pt idx="10">
                  <c:v>317</c:v>
                </c:pt>
                <c:pt idx="11">
                  <c:v>245</c:v>
                </c:pt>
                <c:pt idx="12">
                  <c:v>154</c:v>
                </c:pt>
                <c:pt idx="13">
                  <c:v>71</c:v>
                </c:pt>
                <c:pt idx="14">
                  <c:v>23</c:v>
                </c:pt>
                <c:pt idx="15">
                  <c:v>21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6-4A6E-AC9F-73EE4599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8.38'!$Z$83:$Z$90</c:f>
              <c:numCache>
                <c:formatCode>#,##0</c:formatCode>
                <c:ptCount val="8"/>
                <c:pt idx="0">
                  <c:v>225</c:v>
                </c:pt>
                <c:pt idx="1">
                  <c:v>93</c:v>
                </c:pt>
                <c:pt idx="2">
                  <c:v>233</c:v>
                </c:pt>
                <c:pt idx="3">
                  <c:v>65</c:v>
                </c:pt>
                <c:pt idx="4">
                  <c:v>44</c:v>
                </c:pt>
                <c:pt idx="5">
                  <c:v>46</c:v>
                </c:pt>
                <c:pt idx="6">
                  <c:v>206</c:v>
                </c:pt>
                <c:pt idx="7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5-441A-A520-9A1900146C96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8.38'!$Z$93:$Z$100</c:f>
              <c:numCache>
                <c:formatCode>#,##0</c:formatCode>
                <c:ptCount val="8"/>
                <c:pt idx="0">
                  <c:v>168</c:v>
                </c:pt>
                <c:pt idx="1">
                  <c:v>305</c:v>
                </c:pt>
                <c:pt idx="2">
                  <c:v>57</c:v>
                </c:pt>
                <c:pt idx="3">
                  <c:v>214</c:v>
                </c:pt>
                <c:pt idx="4">
                  <c:v>226</c:v>
                </c:pt>
                <c:pt idx="5">
                  <c:v>134</c:v>
                </c:pt>
                <c:pt idx="6">
                  <c:v>19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5-441A-A520-9A190014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8.4'!$Z$44:$Z$60</c:f>
              <c:numCache>
                <c:formatCode>#,##0</c:formatCode>
                <c:ptCount val="17"/>
                <c:pt idx="0">
                  <c:v>12</c:v>
                </c:pt>
                <c:pt idx="1">
                  <c:v>597</c:v>
                </c:pt>
                <c:pt idx="2">
                  <c:v>2311</c:v>
                </c:pt>
                <c:pt idx="3">
                  <c:v>4462</c:v>
                </c:pt>
                <c:pt idx="4">
                  <c:v>5991</c:v>
                </c:pt>
                <c:pt idx="5">
                  <c:v>6157</c:v>
                </c:pt>
                <c:pt idx="6">
                  <c:v>5788</c:v>
                </c:pt>
                <c:pt idx="7">
                  <c:v>5264</c:v>
                </c:pt>
                <c:pt idx="8">
                  <c:v>4966</c:v>
                </c:pt>
                <c:pt idx="9">
                  <c:v>4286</c:v>
                </c:pt>
                <c:pt idx="10">
                  <c:v>3676</c:v>
                </c:pt>
                <c:pt idx="11">
                  <c:v>3115</c:v>
                </c:pt>
                <c:pt idx="12">
                  <c:v>1799</c:v>
                </c:pt>
                <c:pt idx="13">
                  <c:v>850</c:v>
                </c:pt>
                <c:pt idx="14">
                  <c:v>311</c:v>
                </c:pt>
                <c:pt idx="15">
                  <c:v>143</c:v>
                </c:pt>
                <c:pt idx="1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A6C-9F1B-72C8E479B6F6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8.4'!$Z$63:$Z$79</c:f>
              <c:numCache>
                <c:formatCode>#,##0</c:formatCode>
                <c:ptCount val="17"/>
                <c:pt idx="0">
                  <c:v>13</c:v>
                </c:pt>
                <c:pt idx="1">
                  <c:v>795</c:v>
                </c:pt>
                <c:pt idx="2">
                  <c:v>2403</c:v>
                </c:pt>
                <c:pt idx="3">
                  <c:v>4662</c:v>
                </c:pt>
                <c:pt idx="4">
                  <c:v>5875</c:v>
                </c:pt>
                <c:pt idx="5">
                  <c:v>5972</c:v>
                </c:pt>
                <c:pt idx="6">
                  <c:v>5881</c:v>
                </c:pt>
                <c:pt idx="7">
                  <c:v>5451</c:v>
                </c:pt>
                <c:pt idx="8">
                  <c:v>5109</c:v>
                </c:pt>
                <c:pt idx="9">
                  <c:v>4645</c:v>
                </c:pt>
                <c:pt idx="10">
                  <c:v>4083</c:v>
                </c:pt>
                <c:pt idx="11">
                  <c:v>3103</c:v>
                </c:pt>
                <c:pt idx="12">
                  <c:v>1603</c:v>
                </c:pt>
                <c:pt idx="13">
                  <c:v>626</c:v>
                </c:pt>
                <c:pt idx="14">
                  <c:v>253</c:v>
                </c:pt>
                <c:pt idx="15">
                  <c:v>122</c:v>
                </c:pt>
                <c:pt idx="1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9-4A6C-9F1B-72C8E479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8.38'!$V$8:$Z$8</c:f>
              <c:numCache>
                <c:formatCode>#,##0</c:formatCode>
                <c:ptCount val="5"/>
                <c:pt idx="0">
                  <c:v>31322</c:v>
                </c:pt>
                <c:pt idx="1">
                  <c:v>31533</c:v>
                </c:pt>
                <c:pt idx="2">
                  <c:v>34693.5</c:v>
                </c:pt>
                <c:pt idx="3">
                  <c:v>34203</c:v>
                </c:pt>
                <c:pt idx="4">
                  <c:v>34889.910000000003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B-4831-BD39-D090AF19A8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B-4831-BD39-D090AF19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1">
                  <c:v>34955</c:v>
                </c:pt>
                <c:pt idx="2">
                  <c:v>36491</c:v>
                </c:pt>
                <c:pt idx="3">
                  <c:v>37859</c:v>
                </c:pt>
                <c:pt idx="4">
                  <c:v>38920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C-4FFC-AB98-DC8AC871310D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1">
                  <c:v>25496</c:v>
                </c:pt>
                <c:pt idx="2">
                  <c:v>26285</c:v>
                </c:pt>
                <c:pt idx="3">
                  <c:v>27419</c:v>
                </c:pt>
                <c:pt idx="4">
                  <c:v>27816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C-4FFC-AB98-DC8AC871310D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1">
                  <c:v>30332</c:v>
                </c:pt>
                <c:pt idx="2">
                  <c:v>31679</c:v>
                </c:pt>
                <c:pt idx="3">
                  <c:v>32814</c:v>
                </c:pt>
                <c:pt idx="4">
                  <c:v>33957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C-4FFC-AB98-DC8AC871310D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1">
                  <c:v>4624</c:v>
                </c:pt>
                <c:pt idx="2">
                  <c:v>4812</c:v>
                </c:pt>
                <c:pt idx="3">
                  <c:v>5043</c:v>
                </c:pt>
                <c:pt idx="4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C-4FFC-AB98-DC8AC871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2.4389002036659876E-2</c:v>
                </c:pt>
                <c:pt idx="1">
                  <c:v>2.3930753564154784E-3</c:v>
                </c:pt>
                <c:pt idx="2">
                  <c:v>5.1298370672097762E-2</c:v>
                </c:pt>
                <c:pt idx="3">
                  <c:v>7.3319755600814666E-3</c:v>
                </c:pt>
                <c:pt idx="4">
                  <c:v>9.6130346232179226E-2</c:v>
                </c:pt>
                <c:pt idx="5">
                  <c:v>3.0575356415478615E-2</c:v>
                </c:pt>
                <c:pt idx="6">
                  <c:v>7.4567209775967411E-2</c:v>
                </c:pt>
                <c:pt idx="7">
                  <c:v>5.4964358452138491E-2</c:v>
                </c:pt>
                <c:pt idx="8">
                  <c:v>4.9796334012219959E-2</c:v>
                </c:pt>
                <c:pt idx="9">
                  <c:v>1.5605906313645621E-2</c:v>
                </c:pt>
                <c:pt idx="10">
                  <c:v>4.1395112016293277E-2</c:v>
                </c:pt>
                <c:pt idx="11">
                  <c:v>1.9322810590631366E-2</c:v>
                </c:pt>
                <c:pt idx="12">
                  <c:v>7.8462321792260689E-2</c:v>
                </c:pt>
                <c:pt idx="13">
                  <c:v>7.7240325865580453E-2</c:v>
                </c:pt>
                <c:pt idx="14">
                  <c:v>6.6853360488798377E-2</c:v>
                </c:pt>
                <c:pt idx="15">
                  <c:v>9.1191446028513243E-2</c:v>
                </c:pt>
                <c:pt idx="16">
                  <c:v>0.11038696537678208</c:v>
                </c:pt>
                <c:pt idx="17">
                  <c:v>2.9124236252545826E-2</c:v>
                </c:pt>
                <c:pt idx="18">
                  <c:v>3.3146639511201628E-2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0ED-B613-8ADEE7462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0ED-B613-8ADEE74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14</c:v>
                </c:pt>
                <c:pt idx="1">
                  <c:v>406</c:v>
                </c:pt>
                <c:pt idx="2">
                  <c:v>1167</c:v>
                </c:pt>
                <c:pt idx="3">
                  <c:v>1616</c:v>
                </c:pt>
                <c:pt idx="4">
                  <c:v>1648</c:v>
                </c:pt>
                <c:pt idx="5">
                  <c:v>1694</c:v>
                </c:pt>
                <c:pt idx="6">
                  <c:v>1757</c:v>
                </c:pt>
                <c:pt idx="7">
                  <c:v>1989</c:v>
                </c:pt>
                <c:pt idx="8">
                  <c:v>2285</c:v>
                </c:pt>
                <c:pt idx="9">
                  <c:v>1915</c:v>
                </c:pt>
                <c:pt idx="10">
                  <c:v>1904</c:v>
                </c:pt>
                <c:pt idx="11">
                  <c:v>1446</c:v>
                </c:pt>
                <c:pt idx="12">
                  <c:v>790</c:v>
                </c:pt>
                <c:pt idx="13">
                  <c:v>436</c:v>
                </c:pt>
                <c:pt idx="14">
                  <c:v>153</c:v>
                </c:pt>
                <c:pt idx="15">
                  <c:v>66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5-4CF2-92E0-42399235A728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16</c:v>
                </c:pt>
                <c:pt idx="1">
                  <c:v>424</c:v>
                </c:pt>
                <c:pt idx="2">
                  <c:v>1175</c:v>
                </c:pt>
                <c:pt idx="3">
                  <c:v>1713</c:v>
                </c:pt>
                <c:pt idx="4">
                  <c:v>1665</c:v>
                </c:pt>
                <c:pt idx="5">
                  <c:v>1601</c:v>
                </c:pt>
                <c:pt idx="6">
                  <c:v>1990</c:v>
                </c:pt>
                <c:pt idx="7">
                  <c:v>2168</c:v>
                </c:pt>
                <c:pt idx="8">
                  <c:v>2402</c:v>
                </c:pt>
                <c:pt idx="9">
                  <c:v>2163</c:v>
                </c:pt>
                <c:pt idx="10">
                  <c:v>1896</c:v>
                </c:pt>
                <c:pt idx="11">
                  <c:v>1374</c:v>
                </c:pt>
                <c:pt idx="12">
                  <c:v>630</c:v>
                </c:pt>
                <c:pt idx="13">
                  <c:v>256</c:v>
                </c:pt>
                <c:pt idx="14">
                  <c:v>77</c:v>
                </c:pt>
                <c:pt idx="15">
                  <c:v>33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5-4CF2-92E0-42399235A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2118</c:v>
                </c:pt>
                <c:pt idx="1">
                  <c:v>2184</c:v>
                </c:pt>
                <c:pt idx="2">
                  <c:v>2782</c:v>
                </c:pt>
                <c:pt idx="3">
                  <c:v>867</c:v>
                </c:pt>
                <c:pt idx="4">
                  <c:v>671</c:v>
                </c:pt>
                <c:pt idx="5">
                  <c:v>575</c:v>
                </c:pt>
                <c:pt idx="6">
                  <c:v>1029</c:v>
                </c:pt>
                <c:pt idx="7">
                  <c:v>1252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235-BB34-F85651397ABC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1352</c:v>
                </c:pt>
                <c:pt idx="1">
                  <c:v>3210</c:v>
                </c:pt>
                <c:pt idx="2">
                  <c:v>441</c:v>
                </c:pt>
                <c:pt idx="3">
                  <c:v>1803</c:v>
                </c:pt>
                <c:pt idx="4">
                  <c:v>2461</c:v>
                </c:pt>
                <c:pt idx="5">
                  <c:v>1102</c:v>
                </c:pt>
                <c:pt idx="6">
                  <c:v>99</c:v>
                </c:pt>
                <c:pt idx="7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235-BB34-F8565139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8.39'!$U$8:$Y$8</c:f>
              <c:numCache>
                <c:formatCode>#,##0</c:formatCode>
                <c:ptCount val="5"/>
                <c:pt idx="1">
                  <c:v>43773.14</c:v>
                </c:pt>
                <c:pt idx="2">
                  <c:v>44860.5</c:v>
                </c:pt>
                <c:pt idx="3">
                  <c:v>46746</c:v>
                </c:pt>
                <c:pt idx="4">
                  <c:v>47473.24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C-4698-9553-DD5DA38E17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C-4698-9553-DD5DA38E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8.39'!$V$4:$Z$4</c:f>
              <c:numCache>
                <c:formatCode>#,##0</c:formatCode>
                <c:ptCount val="5"/>
                <c:pt idx="0">
                  <c:v>34955</c:v>
                </c:pt>
                <c:pt idx="1">
                  <c:v>36491</c:v>
                </c:pt>
                <c:pt idx="2">
                  <c:v>37859</c:v>
                </c:pt>
                <c:pt idx="3">
                  <c:v>38920</c:v>
                </c:pt>
                <c:pt idx="4">
                  <c:v>39277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4-4365-A287-7C3D01D0493A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8.39'!$V$7:$Z$7</c:f>
              <c:numCache>
                <c:formatCode>#,##0</c:formatCode>
                <c:ptCount val="5"/>
                <c:pt idx="0">
                  <c:v>25496</c:v>
                </c:pt>
                <c:pt idx="1">
                  <c:v>26285</c:v>
                </c:pt>
                <c:pt idx="2">
                  <c:v>27419</c:v>
                </c:pt>
                <c:pt idx="3">
                  <c:v>27816</c:v>
                </c:pt>
                <c:pt idx="4">
                  <c:v>28693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4-4365-A287-7C3D01D0493A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8.39'!$V$11:$Z$11</c:f>
              <c:numCache>
                <c:formatCode>#,##0</c:formatCode>
                <c:ptCount val="5"/>
                <c:pt idx="0">
                  <c:v>30332</c:v>
                </c:pt>
                <c:pt idx="1">
                  <c:v>31679</c:v>
                </c:pt>
                <c:pt idx="2">
                  <c:v>32814</c:v>
                </c:pt>
                <c:pt idx="3">
                  <c:v>33957</c:v>
                </c:pt>
                <c:pt idx="4">
                  <c:v>34079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4-4365-A287-7C3D01D0493A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8.39'!$V$12:$Z$12</c:f>
              <c:numCache>
                <c:formatCode>#,##0</c:formatCode>
                <c:ptCount val="5"/>
                <c:pt idx="0">
                  <c:v>4624</c:v>
                </c:pt>
                <c:pt idx="1">
                  <c:v>4812</c:v>
                </c:pt>
                <c:pt idx="2">
                  <c:v>5043</c:v>
                </c:pt>
                <c:pt idx="3">
                  <c:v>4966</c:v>
                </c:pt>
                <c:pt idx="4">
                  <c:v>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4-4365-A287-7C3D01D0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2.4389002036659876E-2</c:v>
                </c:pt>
                <c:pt idx="1">
                  <c:v>2.3930753564154784E-3</c:v>
                </c:pt>
                <c:pt idx="2">
                  <c:v>5.1298370672097762E-2</c:v>
                </c:pt>
                <c:pt idx="3">
                  <c:v>7.3319755600814666E-3</c:v>
                </c:pt>
                <c:pt idx="4">
                  <c:v>9.6130346232179226E-2</c:v>
                </c:pt>
                <c:pt idx="5">
                  <c:v>3.0575356415478615E-2</c:v>
                </c:pt>
                <c:pt idx="6">
                  <c:v>7.4567209775967411E-2</c:v>
                </c:pt>
                <c:pt idx="7">
                  <c:v>5.4964358452138491E-2</c:v>
                </c:pt>
                <c:pt idx="8">
                  <c:v>4.9796334012219959E-2</c:v>
                </c:pt>
                <c:pt idx="9">
                  <c:v>1.5605906313645621E-2</c:v>
                </c:pt>
                <c:pt idx="10">
                  <c:v>4.1395112016293277E-2</c:v>
                </c:pt>
                <c:pt idx="11">
                  <c:v>1.9322810590631366E-2</c:v>
                </c:pt>
                <c:pt idx="12">
                  <c:v>7.8462321792260689E-2</c:v>
                </c:pt>
                <c:pt idx="13">
                  <c:v>7.7240325865580453E-2</c:v>
                </c:pt>
                <c:pt idx="14">
                  <c:v>6.6853360488798377E-2</c:v>
                </c:pt>
                <c:pt idx="15">
                  <c:v>9.1191446028513243E-2</c:v>
                </c:pt>
                <c:pt idx="16">
                  <c:v>0.11038696537678208</c:v>
                </c:pt>
                <c:pt idx="17">
                  <c:v>2.9124236252545826E-2</c:v>
                </c:pt>
                <c:pt idx="18">
                  <c:v>3.3146639511201628E-2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890-9862-4071815348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D-4890-9862-40718153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8.39'!$Z$44:$Z$60</c:f>
              <c:numCache>
                <c:formatCode>#,##0</c:formatCode>
                <c:ptCount val="17"/>
                <c:pt idx="0">
                  <c:v>11</c:v>
                </c:pt>
                <c:pt idx="1">
                  <c:v>432</c:v>
                </c:pt>
                <c:pt idx="2">
                  <c:v>1096</c:v>
                </c:pt>
                <c:pt idx="3">
                  <c:v>1539</c:v>
                </c:pt>
                <c:pt idx="4">
                  <c:v>1693</c:v>
                </c:pt>
                <c:pt idx="5">
                  <c:v>1647</c:v>
                </c:pt>
                <c:pt idx="6">
                  <c:v>1823</c:v>
                </c:pt>
                <c:pt idx="7">
                  <c:v>1962</c:v>
                </c:pt>
                <c:pt idx="8">
                  <c:v>2258</c:v>
                </c:pt>
                <c:pt idx="9">
                  <c:v>1995</c:v>
                </c:pt>
                <c:pt idx="10">
                  <c:v>1919</c:v>
                </c:pt>
                <c:pt idx="11">
                  <c:v>1518</c:v>
                </c:pt>
                <c:pt idx="12">
                  <c:v>823</c:v>
                </c:pt>
                <c:pt idx="13">
                  <c:v>468</c:v>
                </c:pt>
                <c:pt idx="14">
                  <c:v>158</c:v>
                </c:pt>
                <c:pt idx="15">
                  <c:v>61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3-4752-A48D-B65BDD97BBE7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8.39'!$Z$63:$Z$79</c:f>
              <c:numCache>
                <c:formatCode>#,##0</c:formatCode>
                <c:ptCount val="17"/>
                <c:pt idx="0">
                  <c:v>15</c:v>
                </c:pt>
                <c:pt idx="1">
                  <c:v>457</c:v>
                </c:pt>
                <c:pt idx="2">
                  <c:v>1146</c:v>
                </c:pt>
                <c:pt idx="3">
                  <c:v>1644</c:v>
                </c:pt>
                <c:pt idx="4">
                  <c:v>1684</c:v>
                </c:pt>
                <c:pt idx="5">
                  <c:v>1498</c:v>
                </c:pt>
                <c:pt idx="6">
                  <c:v>2048</c:v>
                </c:pt>
                <c:pt idx="7">
                  <c:v>2194</c:v>
                </c:pt>
                <c:pt idx="8">
                  <c:v>2444</c:v>
                </c:pt>
                <c:pt idx="9">
                  <c:v>2275</c:v>
                </c:pt>
                <c:pt idx="10">
                  <c:v>1947</c:v>
                </c:pt>
                <c:pt idx="11">
                  <c:v>1336</c:v>
                </c:pt>
                <c:pt idx="12">
                  <c:v>694</c:v>
                </c:pt>
                <c:pt idx="13">
                  <c:v>294</c:v>
                </c:pt>
                <c:pt idx="14">
                  <c:v>97</c:v>
                </c:pt>
                <c:pt idx="15">
                  <c:v>40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3-4752-A48D-B65BDD97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8.39'!$Z$83:$Z$90</c:f>
              <c:numCache>
                <c:formatCode>#,##0</c:formatCode>
                <c:ptCount val="8"/>
                <c:pt idx="0">
                  <c:v>2218</c:v>
                </c:pt>
                <c:pt idx="1">
                  <c:v>2263</c:v>
                </c:pt>
                <c:pt idx="2">
                  <c:v>2845</c:v>
                </c:pt>
                <c:pt idx="3">
                  <c:v>871</c:v>
                </c:pt>
                <c:pt idx="4">
                  <c:v>666</c:v>
                </c:pt>
                <c:pt idx="5">
                  <c:v>573</c:v>
                </c:pt>
                <c:pt idx="6">
                  <c:v>1043</c:v>
                </c:pt>
                <c:pt idx="7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0-43C7-B43F-8AABF9E93F9F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8.39'!$Z$93:$Z$100</c:f>
              <c:numCache>
                <c:formatCode>#,##0</c:formatCode>
                <c:ptCount val="8"/>
                <c:pt idx="0">
                  <c:v>1468</c:v>
                </c:pt>
                <c:pt idx="1">
                  <c:v>3365</c:v>
                </c:pt>
                <c:pt idx="2">
                  <c:v>500</c:v>
                </c:pt>
                <c:pt idx="3">
                  <c:v>1808</c:v>
                </c:pt>
                <c:pt idx="4">
                  <c:v>2462</c:v>
                </c:pt>
                <c:pt idx="5">
                  <c:v>1126</c:v>
                </c:pt>
                <c:pt idx="6">
                  <c:v>95</c:v>
                </c:pt>
                <c:pt idx="7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0-43C7-B43F-8AABF9E9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8.4'!$Z$83:$Z$90</c:f>
              <c:numCache>
                <c:formatCode>#,##0</c:formatCode>
                <c:ptCount val="8"/>
                <c:pt idx="0">
                  <c:v>5708</c:v>
                </c:pt>
                <c:pt idx="1">
                  <c:v>8728</c:v>
                </c:pt>
                <c:pt idx="2">
                  <c:v>5240</c:v>
                </c:pt>
                <c:pt idx="3">
                  <c:v>2249</c:v>
                </c:pt>
                <c:pt idx="4">
                  <c:v>2470</c:v>
                </c:pt>
                <c:pt idx="5">
                  <c:v>2061</c:v>
                </c:pt>
                <c:pt idx="6">
                  <c:v>1537</c:v>
                </c:pt>
                <c:pt idx="7">
                  <c:v>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4-400C-BE3D-28BD22290D34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8.4'!$Z$93:$Z$100</c:f>
              <c:numCache>
                <c:formatCode>#,##0</c:formatCode>
                <c:ptCount val="8"/>
                <c:pt idx="0">
                  <c:v>3665</c:v>
                </c:pt>
                <c:pt idx="1">
                  <c:v>11162</c:v>
                </c:pt>
                <c:pt idx="2">
                  <c:v>1006</c:v>
                </c:pt>
                <c:pt idx="3">
                  <c:v>3982</c:v>
                </c:pt>
                <c:pt idx="4">
                  <c:v>6842</c:v>
                </c:pt>
                <c:pt idx="5">
                  <c:v>3045</c:v>
                </c:pt>
                <c:pt idx="6">
                  <c:v>184</c:v>
                </c:pt>
                <c:pt idx="7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4-400C-BE3D-28BD2229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8.39'!$V$8:$Z$8</c:f>
              <c:numCache>
                <c:formatCode>#,##0</c:formatCode>
                <c:ptCount val="5"/>
                <c:pt idx="0">
                  <c:v>43773.14</c:v>
                </c:pt>
                <c:pt idx="1">
                  <c:v>44860.5</c:v>
                </c:pt>
                <c:pt idx="2">
                  <c:v>46746</c:v>
                </c:pt>
                <c:pt idx="3">
                  <c:v>47473.24</c:v>
                </c:pt>
                <c:pt idx="4">
                  <c:v>48404.15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1F7-904A-8FAA782C0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1F7-904A-8FAA782C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1">
                  <c:v>85541</c:v>
                </c:pt>
                <c:pt idx="2">
                  <c:v>87276</c:v>
                </c:pt>
                <c:pt idx="3">
                  <c:v>89116</c:v>
                </c:pt>
                <c:pt idx="4">
                  <c:v>91523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7-4551-B7A1-E7635361F1B9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1">
                  <c:v>63096</c:v>
                </c:pt>
                <c:pt idx="2">
                  <c:v>63730</c:v>
                </c:pt>
                <c:pt idx="3">
                  <c:v>64929</c:v>
                </c:pt>
                <c:pt idx="4">
                  <c:v>66088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7-4551-B7A1-E7635361F1B9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1">
                  <c:v>76186</c:v>
                </c:pt>
                <c:pt idx="2">
                  <c:v>77660</c:v>
                </c:pt>
                <c:pt idx="3">
                  <c:v>79205</c:v>
                </c:pt>
                <c:pt idx="4">
                  <c:v>81266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7-4551-B7A1-E7635361F1B9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1">
                  <c:v>9357</c:v>
                </c:pt>
                <c:pt idx="2">
                  <c:v>9616</c:v>
                </c:pt>
                <c:pt idx="3">
                  <c:v>9914</c:v>
                </c:pt>
                <c:pt idx="4">
                  <c:v>10251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7-4551-B7A1-E7635361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3.3667457341801208E-3</c:v>
                </c:pt>
                <c:pt idx="1">
                  <c:v>1.2898571319261503E-3</c:v>
                </c:pt>
                <c:pt idx="2">
                  <c:v>4.1515910059792528E-2</c:v>
                </c:pt>
                <c:pt idx="3">
                  <c:v>4.6019479028890616E-3</c:v>
                </c:pt>
                <c:pt idx="4">
                  <c:v>6.0579561229955295E-2</c:v>
                </c:pt>
                <c:pt idx="5">
                  <c:v>4.7680989910693791E-2</c:v>
                </c:pt>
                <c:pt idx="6">
                  <c:v>0.10975809713280063</c:v>
                </c:pt>
                <c:pt idx="7">
                  <c:v>6.7203742771881111E-2</c:v>
                </c:pt>
                <c:pt idx="8">
                  <c:v>2.5534798815080396E-2</c:v>
                </c:pt>
                <c:pt idx="9">
                  <c:v>1.8866893302580807E-2</c:v>
                </c:pt>
                <c:pt idx="10">
                  <c:v>5.5857372407988368E-2</c:v>
                </c:pt>
                <c:pt idx="11">
                  <c:v>2.3731185028912475E-2</c:v>
                </c:pt>
                <c:pt idx="12">
                  <c:v>0.10974716614015718</c:v>
                </c:pt>
                <c:pt idx="13">
                  <c:v>7.5915743908704356E-2</c:v>
                </c:pt>
                <c:pt idx="14">
                  <c:v>3.7132582009772305E-2</c:v>
                </c:pt>
                <c:pt idx="15">
                  <c:v>8.6792081588929093E-2</c:v>
                </c:pt>
                <c:pt idx="16">
                  <c:v>0.12620924106118075</c:v>
                </c:pt>
                <c:pt idx="17">
                  <c:v>2.3337669293748566E-2</c:v>
                </c:pt>
                <c:pt idx="18">
                  <c:v>3.6367412524731371E-2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F-4DC8-B4E9-A87629BE2B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F-4DC8-B4E9-A87629BE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24</c:v>
                </c:pt>
                <c:pt idx="1">
                  <c:v>590</c:v>
                </c:pt>
                <c:pt idx="2">
                  <c:v>2593</c:v>
                </c:pt>
                <c:pt idx="3">
                  <c:v>4571</c:v>
                </c:pt>
                <c:pt idx="4">
                  <c:v>5222</c:v>
                </c:pt>
                <c:pt idx="5">
                  <c:v>4563</c:v>
                </c:pt>
                <c:pt idx="6">
                  <c:v>4669</c:v>
                </c:pt>
                <c:pt idx="7">
                  <c:v>4258</c:v>
                </c:pt>
                <c:pt idx="8">
                  <c:v>4363</c:v>
                </c:pt>
                <c:pt idx="9">
                  <c:v>4126</c:v>
                </c:pt>
                <c:pt idx="10">
                  <c:v>3904</c:v>
                </c:pt>
                <c:pt idx="11">
                  <c:v>2973</c:v>
                </c:pt>
                <c:pt idx="12">
                  <c:v>1760</c:v>
                </c:pt>
                <c:pt idx="13">
                  <c:v>941</c:v>
                </c:pt>
                <c:pt idx="14">
                  <c:v>492</c:v>
                </c:pt>
                <c:pt idx="15">
                  <c:v>251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D-4B71-8715-60574E82BBA4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24</c:v>
                </c:pt>
                <c:pt idx="1">
                  <c:v>770</c:v>
                </c:pt>
                <c:pt idx="2">
                  <c:v>2674</c:v>
                </c:pt>
                <c:pt idx="3">
                  <c:v>4954</c:v>
                </c:pt>
                <c:pt idx="4">
                  <c:v>5169</c:v>
                </c:pt>
                <c:pt idx="5">
                  <c:v>4580</c:v>
                </c:pt>
                <c:pt idx="6">
                  <c:v>4491</c:v>
                </c:pt>
                <c:pt idx="7">
                  <c:v>4154</c:v>
                </c:pt>
                <c:pt idx="8">
                  <c:v>4822</c:v>
                </c:pt>
                <c:pt idx="9">
                  <c:v>4615</c:v>
                </c:pt>
                <c:pt idx="10">
                  <c:v>4053</c:v>
                </c:pt>
                <c:pt idx="11">
                  <c:v>2780</c:v>
                </c:pt>
                <c:pt idx="12">
                  <c:v>1459</c:v>
                </c:pt>
                <c:pt idx="13">
                  <c:v>801</c:v>
                </c:pt>
                <c:pt idx="14">
                  <c:v>364</c:v>
                </c:pt>
                <c:pt idx="15">
                  <c:v>202</c:v>
                </c:pt>
                <c:pt idx="16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D-4B71-8715-60574E82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6066</c:v>
                </c:pt>
                <c:pt idx="1">
                  <c:v>7782</c:v>
                </c:pt>
                <c:pt idx="2">
                  <c:v>3799</c:v>
                </c:pt>
                <c:pt idx="3">
                  <c:v>1587</c:v>
                </c:pt>
                <c:pt idx="4">
                  <c:v>2236</c:v>
                </c:pt>
                <c:pt idx="5">
                  <c:v>2380</c:v>
                </c:pt>
                <c:pt idx="6">
                  <c:v>1040</c:v>
                </c:pt>
                <c:pt idx="7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A-44E0-A489-D487B7C9DB65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3544</c:v>
                </c:pt>
                <c:pt idx="1">
                  <c:v>8269</c:v>
                </c:pt>
                <c:pt idx="2">
                  <c:v>856</c:v>
                </c:pt>
                <c:pt idx="3">
                  <c:v>3241</c:v>
                </c:pt>
                <c:pt idx="4">
                  <c:v>6368</c:v>
                </c:pt>
                <c:pt idx="5">
                  <c:v>3600</c:v>
                </c:pt>
                <c:pt idx="6">
                  <c:v>152</c:v>
                </c:pt>
                <c:pt idx="7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A-44E0-A489-D487B7C9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8.40'!$U$8:$Y$8</c:f>
              <c:numCache>
                <c:formatCode>#,##0</c:formatCode>
                <c:ptCount val="5"/>
                <c:pt idx="1">
                  <c:v>41400</c:v>
                </c:pt>
                <c:pt idx="2">
                  <c:v>42030.58</c:v>
                </c:pt>
                <c:pt idx="3">
                  <c:v>43255.13</c:v>
                </c:pt>
                <c:pt idx="4">
                  <c:v>43921.2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A-44A3-AE8A-E0CD40D8FB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A-44A3-AE8A-E0CD40D8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8.40'!$V$4:$Z$4</c:f>
              <c:numCache>
                <c:formatCode>#,##0</c:formatCode>
                <c:ptCount val="5"/>
                <c:pt idx="0">
                  <c:v>85541</c:v>
                </c:pt>
                <c:pt idx="1">
                  <c:v>87276</c:v>
                </c:pt>
                <c:pt idx="2">
                  <c:v>89116</c:v>
                </c:pt>
                <c:pt idx="3">
                  <c:v>91523</c:v>
                </c:pt>
                <c:pt idx="4">
                  <c:v>91483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8-4209-9CA2-DF14A33635E0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8.40'!$V$7:$Z$7</c:f>
              <c:numCache>
                <c:formatCode>#,##0</c:formatCode>
                <c:ptCount val="5"/>
                <c:pt idx="0">
                  <c:v>63096</c:v>
                </c:pt>
                <c:pt idx="1">
                  <c:v>63730</c:v>
                </c:pt>
                <c:pt idx="2">
                  <c:v>64929</c:v>
                </c:pt>
                <c:pt idx="3">
                  <c:v>66088</c:v>
                </c:pt>
                <c:pt idx="4">
                  <c:v>67423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8-4209-9CA2-DF14A33635E0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8.40'!$V$11:$Z$11</c:f>
              <c:numCache>
                <c:formatCode>#,##0</c:formatCode>
                <c:ptCount val="5"/>
                <c:pt idx="0">
                  <c:v>76186</c:v>
                </c:pt>
                <c:pt idx="1">
                  <c:v>77660</c:v>
                </c:pt>
                <c:pt idx="2">
                  <c:v>79205</c:v>
                </c:pt>
                <c:pt idx="3">
                  <c:v>81266</c:v>
                </c:pt>
                <c:pt idx="4">
                  <c:v>80984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8-4209-9CA2-DF14A33635E0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8.40'!$V$12:$Z$12</c:f>
              <c:numCache>
                <c:formatCode>#,##0</c:formatCode>
                <c:ptCount val="5"/>
                <c:pt idx="0">
                  <c:v>9357</c:v>
                </c:pt>
                <c:pt idx="1">
                  <c:v>9616</c:v>
                </c:pt>
                <c:pt idx="2">
                  <c:v>9914</c:v>
                </c:pt>
                <c:pt idx="3">
                  <c:v>10251</c:v>
                </c:pt>
                <c:pt idx="4">
                  <c:v>10501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8-4209-9CA2-DF14A336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3.3667457341801208E-3</c:v>
                </c:pt>
                <c:pt idx="1">
                  <c:v>1.2898571319261503E-3</c:v>
                </c:pt>
                <c:pt idx="2">
                  <c:v>4.1515910059792528E-2</c:v>
                </c:pt>
                <c:pt idx="3">
                  <c:v>4.6019479028890616E-3</c:v>
                </c:pt>
                <c:pt idx="4">
                  <c:v>6.0579561229955295E-2</c:v>
                </c:pt>
                <c:pt idx="5">
                  <c:v>4.7680989910693791E-2</c:v>
                </c:pt>
                <c:pt idx="6">
                  <c:v>0.10975809713280063</c:v>
                </c:pt>
                <c:pt idx="7">
                  <c:v>6.7203742771881111E-2</c:v>
                </c:pt>
                <c:pt idx="8">
                  <c:v>2.5534798815080396E-2</c:v>
                </c:pt>
                <c:pt idx="9">
                  <c:v>1.8866893302580807E-2</c:v>
                </c:pt>
                <c:pt idx="10">
                  <c:v>5.5857372407988368E-2</c:v>
                </c:pt>
                <c:pt idx="11">
                  <c:v>2.3731185028912475E-2</c:v>
                </c:pt>
                <c:pt idx="12">
                  <c:v>0.10974716614015718</c:v>
                </c:pt>
                <c:pt idx="13">
                  <c:v>7.5915743908704356E-2</c:v>
                </c:pt>
                <c:pt idx="14">
                  <c:v>3.7132582009772305E-2</c:v>
                </c:pt>
                <c:pt idx="15">
                  <c:v>8.6792081588929093E-2</c:v>
                </c:pt>
                <c:pt idx="16">
                  <c:v>0.12620924106118075</c:v>
                </c:pt>
                <c:pt idx="17">
                  <c:v>2.3337669293748566E-2</c:v>
                </c:pt>
                <c:pt idx="18">
                  <c:v>3.6367412524731371E-2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9-437A-B338-F068D6BB85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9-437A-B338-F068D6BB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8.40'!$Z$44:$Z$60</c:f>
              <c:numCache>
                <c:formatCode>#,##0</c:formatCode>
                <c:ptCount val="17"/>
                <c:pt idx="0">
                  <c:v>19</c:v>
                </c:pt>
                <c:pt idx="1">
                  <c:v>623</c:v>
                </c:pt>
                <c:pt idx="2">
                  <c:v>2341</c:v>
                </c:pt>
                <c:pt idx="3">
                  <c:v>4409</c:v>
                </c:pt>
                <c:pt idx="4">
                  <c:v>5173</c:v>
                </c:pt>
                <c:pt idx="5">
                  <c:v>4748</c:v>
                </c:pt>
                <c:pt idx="6">
                  <c:v>4767</c:v>
                </c:pt>
                <c:pt idx="7">
                  <c:v>4409</c:v>
                </c:pt>
                <c:pt idx="8">
                  <c:v>4357</c:v>
                </c:pt>
                <c:pt idx="9">
                  <c:v>4169</c:v>
                </c:pt>
                <c:pt idx="10">
                  <c:v>3857</c:v>
                </c:pt>
                <c:pt idx="11">
                  <c:v>3086</c:v>
                </c:pt>
                <c:pt idx="12">
                  <c:v>1760</c:v>
                </c:pt>
                <c:pt idx="13">
                  <c:v>920</c:v>
                </c:pt>
                <c:pt idx="14">
                  <c:v>481</c:v>
                </c:pt>
                <c:pt idx="15">
                  <c:v>223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E-477A-A25F-36A295EC2E7B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8.40'!$Z$63:$Z$79</c:f>
              <c:numCache>
                <c:formatCode>#,##0</c:formatCode>
                <c:ptCount val="17"/>
                <c:pt idx="0">
                  <c:v>27</c:v>
                </c:pt>
                <c:pt idx="1">
                  <c:v>796</c:v>
                </c:pt>
                <c:pt idx="2">
                  <c:v>2440</c:v>
                </c:pt>
                <c:pt idx="3">
                  <c:v>4734</c:v>
                </c:pt>
                <c:pt idx="4">
                  <c:v>5240</c:v>
                </c:pt>
                <c:pt idx="5">
                  <c:v>4649</c:v>
                </c:pt>
                <c:pt idx="6">
                  <c:v>4733</c:v>
                </c:pt>
                <c:pt idx="7">
                  <c:v>4203</c:v>
                </c:pt>
                <c:pt idx="8">
                  <c:v>4739</c:v>
                </c:pt>
                <c:pt idx="9">
                  <c:v>4597</c:v>
                </c:pt>
                <c:pt idx="10">
                  <c:v>4058</c:v>
                </c:pt>
                <c:pt idx="11">
                  <c:v>2827</c:v>
                </c:pt>
                <c:pt idx="12">
                  <c:v>1496</c:v>
                </c:pt>
                <c:pt idx="13">
                  <c:v>746</c:v>
                </c:pt>
                <c:pt idx="14">
                  <c:v>348</c:v>
                </c:pt>
                <c:pt idx="15">
                  <c:v>200</c:v>
                </c:pt>
                <c:pt idx="1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E-477A-A25F-36A295EC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8.40'!$Z$83:$Z$90</c:f>
              <c:numCache>
                <c:formatCode>#,##0</c:formatCode>
                <c:ptCount val="8"/>
                <c:pt idx="0">
                  <c:v>6430</c:v>
                </c:pt>
                <c:pt idx="1">
                  <c:v>7996</c:v>
                </c:pt>
                <c:pt idx="2">
                  <c:v>3832</c:v>
                </c:pt>
                <c:pt idx="3">
                  <c:v>1684</c:v>
                </c:pt>
                <c:pt idx="4">
                  <c:v>2219</c:v>
                </c:pt>
                <c:pt idx="5">
                  <c:v>2385</c:v>
                </c:pt>
                <c:pt idx="6">
                  <c:v>1077</c:v>
                </c:pt>
                <c:pt idx="7">
                  <c:v>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4E1-AAD8-BBFE95B84109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8.40'!$Z$93:$Z$100</c:f>
              <c:numCache>
                <c:formatCode>#,##0</c:formatCode>
                <c:ptCount val="8"/>
                <c:pt idx="0">
                  <c:v>3806</c:v>
                </c:pt>
                <c:pt idx="1">
                  <c:v>8475</c:v>
                </c:pt>
                <c:pt idx="2">
                  <c:v>877</c:v>
                </c:pt>
                <c:pt idx="3">
                  <c:v>3405</c:v>
                </c:pt>
                <c:pt idx="4">
                  <c:v>6319</c:v>
                </c:pt>
                <c:pt idx="5">
                  <c:v>3593</c:v>
                </c:pt>
                <c:pt idx="6">
                  <c:v>152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4E1-AAD8-BBFE95B8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436</c:v>
                </c:pt>
                <c:pt idx="1">
                  <c:v>357</c:v>
                </c:pt>
                <c:pt idx="2">
                  <c:v>623</c:v>
                </c:pt>
                <c:pt idx="3">
                  <c:v>251</c:v>
                </c:pt>
                <c:pt idx="4">
                  <c:v>105</c:v>
                </c:pt>
                <c:pt idx="5">
                  <c:v>143</c:v>
                </c:pt>
                <c:pt idx="6">
                  <c:v>337</c:v>
                </c:pt>
                <c:pt idx="7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0C4-8657-D1BA6DD117A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319</c:v>
                </c:pt>
                <c:pt idx="1">
                  <c:v>674</c:v>
                </c:pt>
                <c:pt idx="2">
                  <c:v>139</c:v>
                </c:pt>
                <c:pt idx="3">
                  <c:v>489</c:v>
                </c:pt>
                <c:pt idx="4">
                  <c:v>500</c:v>
                </c:pt>
                <c:pt idx="5">
                  <c:v>353</c:v>
                </c:pt>
                <c:pt idx="6">
                  <c:v>37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0C4-8657-D1BA6DD1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8.4'!$V$8:$Z$8</c:f>
              <c:numCache>
                <c:formatCode>#,##0</c:formatCode>
                <c:ptCount val="5"/>
                <c:pt idx="0">
                  <c:v>46082</c:v>
                </c:pt>
                <c:pt idx="1">
                  <c:v>47073.94</c:v>
                </c:pt>
                <c:pt idx="2">
                  <c:v>48800</c:v>
                </c:pt>
                <c:pt idx="3">
                  <c:v>49620</c:v>
                </c:pt>
                <c:pt idx="4">
                  <c:v>51637.09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415-A6C2-61A0E71A54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7-4415-A6C2-61A0E71A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8.40'!$V$8:$Z$8</c:f>
              <c:numCache>
                <c:formatCode>#,##0</c:formatCode>
                <c:ptCount val="5"/>
                <c:pt idx="0">
                  <c:v>41400</c:v>
                </c:pt>
                <c:pt idx="1">
                  <c:v>42030.58</c:v>
                </c:pt>
                <c:pt idx="2">
                  <c:v>43255.13</c:v>
                </c:pt>
                <c:pt idx="3">
                  <c:v>43921.2</c:v>
                </c:pt>
                <c:pt idx="4">
                  <c:v>45222.84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B-4626-A6BF-7E746C33BA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B-4626-A6BF-7E746C33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1">
                  <c:v>6539</c:v>
                </c:pt>
                <c:pt idx="2">
                  <c:v>7159</c:v>
                </c:pt>
                <c:pt idx="3">
                  <c:v>7580</c:v>
                </c:pt>
                <c:pt idx="4">
                  <c:v>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4-4E08-8B97-F9509B1819DC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1">
                  <c:v>4421</c:v>
                </c:pt>
                <c:pt idx="2">
                  <c:v>4664</c:v>
                </c:pt>
                <c:pt idx="3">
                  <c:v>4953</c:v>
                </c:pt>
                <c:pt idx="4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4-4E08-8B97-F9509B1819DC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1">
                  <c:v>5190</c:v>
                </c:pt>
                <c:pt idx="2">
                  <c:v>5766</c:v>
                </c:pt>
                <c:pt idx="3">
                  <c:v>6115</c:v>
                </c:pt>
                <c:pt idx="4">
                  <c:v>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4-4E08-8B97-F9509B1819DC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1">
                  <c:v>1354</c:v>
                </c:pt>
                <c:pt idx="2">
                  <c:v>1393</c:v>
                </c:pt>
                <c:pt idx="3">
                  <c:v>1464</c:v>
                </c:pt>
                <c:pt idx="4">
                  <c:v>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4-4E08-8B97-F9509B18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6.6553347280334726E-2</c:v>
                </c:pt>
                <c:pt idx="1">
                  <c:v>1.3206066945606694E-2</c:v>
                </c:pt>
                <c:pt idx="2">
                  <c:v>2.615062761506276E-2</c:v>
                </c:pt>
                <c:pt idx="3">
                  <c:v>3.9225941422594141E-3</c:v>
                </c:pt>
                <c:pt idx="4">
                  <c:v>9.0611924686192474E-2</c:v>
                </c:pt>
                <c:pt idx="5">
                  <c:v>2.1835774058577406E-2</c:v>
                </c:pt>
                <c:pt idx="6">
                  <c:v>9.976464435146444E-2</c:v>
                </c:pt>
                <c:pt idx="7">
                  <c:v>9.3488493723849375E-2</c:v>
                </c:pt>
                <c:pt idx="8">
                  <c:v>4.6678870292887031E-2</c:v>
                </c:pt>
                <c:pt idx="9">
                  <c:v>6.0146443514644352E-3</c:v>
                </c:pt>
                <c:pt idx="10">
                  <c:v>2.9550209205020921E-2</c:v>
                </c:pt>
                <c:pt idx="11">
                  <c:v>3.1773012552301257E-2</c:v>
                </c:pt>
                <c:pt idx="12">
                  <c:v>4.2625523012552298E-2</c:v>
                </c:pt>
                <c:pt idx="13">
                  <c:v>6.4330543933054388E-2</c:v>
                </c:pt>
                <c:pt idx="14">
                  <c:v>4.2233263598326361E-2</c:v>
                </c:pt>
                <c:pt idx="15">
                  <c:v>8.7996861924686198E-2</c:v>
                </c:pt>
                <c:pt idx="16">
                  <c:v>8.9565899581589961E-2</c:v>
                </c:pt>
                <c:pt idx="17">
                  <c:v>2.8373430962343096E-2</c:v>
                </c:pt>
                <c:pt idx="18">
                  <c:v>4.1056485355648535E-2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85F-8173-5FFB75E10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85F-8173-5FFB75E1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0</c:v>
                </c:pt>
                <c:pt idx="1">
                  <c:v>73</c:v>
                </c:pt>
                <c:pt idx="2">
                  <c:v>261</c:v>
                </c:pt>
                <c:pt idx="3">
                  <c:v>265</c:v>
                </c:pt>
                <c:pt idx="4">
                  <c:v>352</c:v>
                </c:pt>
                <c:pt idx="5">
                  <c:v>259</c:v>
                </c:pt>
                <c:pt idx="6">
                  <c:v>293</c:v>
                </c:pt>
                <c:pt idx="7">
                  <c:v>299</c:v>
                </c:pt>
                <c:pt idx="8">
                  <c:v>320</c:v>
                </c:pt>
                <c:pt idx="9">
                  <c:v>288</c:v>
                </c:pt>
                <c:pt idx="10">
                  <c:v>414</c:v>
                </c:pt>
                <c:pt idx="11">
                  <c:v>363</c:v>
                </c:pt>
                <c:pt idx="12">
                  <c:v>217</c:v>
                </c:pt>
                <c:pt idx="13">
                  <c:v>116</c:v>
                </c:pt>
                <c:pt idx="14">
                  <c:v>47</c:v>
                </c:pt>
                <c:pt idx="15">
                  <c:v>15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9-4152-86C1-94601A1463D0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6</c:v>
                </c:pt>
                <c:pt idx="1">
                  <c:v>95</c:v>
                </c:pt>
                <c:pt idx="2">
                  <c:v>189</c:v>
                </c:pt>
                <c:pt idx="3">
                  <c:v>339</c:v>
                </c:pt>
                <c:pt idx="4">
                  <c:v>317</c:v>
                </c:pt>
                <c:pt idx="5">
                  <c:v>293</c:v>
                </c:pt>
                <c:pt idx="6">
                  <c:v>341</c:v>
                </c:pt>
                <c:pt idx="7">
                  <c:v>322</c:v>
                </c:pt>
                <c:pt idx="8">
                  <c:v>379</c:v>
                </c:pt>
                <c:pt idx="9">
                  <c:v>392</c:v>
                </c:pt>
                <c:pt idx="10">
                  <c:v>440</c:v>
                </c:pt>
                <c:pt idx="11">
                  <c:v>415</c:v>
                </c:pt>
                <c:pt idx="12">
                  <c:v>170</c:v>
                </c:pt>
                <c:pt idx="13">
                  <c:v>85</c:v>
                </c:pt>
                <c:pt idx="14">
                  <c:v>24</c:v>
                </c:pt>
                <c:pt idx="15">
                  <c:v>25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9-4152-86C1-94601A146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294</c:v>
                </c:pt>
                <c:pt idx="1">
                  <c:v>217</c:v>
                </c:pt>
                <c:pt idx="2">
                  <c:v>473</c:v>
                </c:pt>
                <c:pt idx="3">
                  <c:v>167</c:v>
                </c:pt>
                <c:pt idx="4">
                  <c:v>63</c:v>
                </c:pt>
                <c:pt idx="5">
                  <c:v>138</c:v>
                </c:pt>
                <c:pt idx="6">
                  <c:v>209</c:v>
                </c:pt>
                <c:pt idx="7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C-4B05-AF64-C1A4ED83B073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177</c:v>
                </c:pt>
                <c:pt idx="1">
                  <c:v>460</c:v>
                </c:pt>
                <c:pt idx="2">
                  <c:v>81</c:v>
                </c:pt>
                <c:pt idx="3">
                  <c:v>345</c:v>
                </c:pt>
                <c:pt idx="4">
                  <c:v>377</c:v>
                </c:pt>
                <c:pt idx="5">
                  <c:v>291</c:v>
                </c:pt>
                <c:pt idx="6">
                  <c:v>25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C-4B05-AF64-C1A4ED8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8.41'!$U$8:$Y$8</c:f>
              <c:numCache>
                <c:formatCode>#,##0</c:formatCode>
                <c:ptCount val="5"/>
                <c:pt idx="1">
                  <c:v>28773.3</c:v>
                </c:pt>
                <c:pt idx="2">
                  <c:v>28336</c:v>
                </c:pt>
                <c:pt idx="3">
                  <c:v>29968.48</c:v>
                </c:pt>
                <c:pt idx="4">
                  <c:v>30830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5BA-92B2-001A5C91E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6-45BA-92B2-001A5C91E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8.41'!$V$4:$Z$4</c:f>
              <c:numCache>
                <c:formatCode>#,##0</c:formatCode>
                <c:ptCount val="5"/>
                <c:pt idx="0">
                  <c:v>6539</c:v>
                </c:pt>
                <c:pt idx="1">
                  <c:v>7159</c:v>
                </c:pt>
                <c:pt idx="2">
                  <c:v>7580</c:v>
                </c:pt>
                <c:pt idx="3">
                  <c:v>7433</c:v>
                </c:pt>
                <c:pt idx="4">
                  <c:v>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2-4645-AD76-045B5FF0504D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8.41'!$V$7:$Z$7</c:f>
              <c:numCache>
                <c:formatCode>#,##0</c:formatCode>
                <c:ptCount val="5"/>
                <c:pt idx="0">
                  <c:v>4421</c:v>
                </c:pt>
                <c:pt idx="1">
                  <c:v>4664</c:v>
                </c:pt>
                <c:pt idx="2">
                  <c:v>4953</c:v>
                </c:pt>
                <c:pt idx="3">
                  <c:v>5006</c:v>
                </c:pt>
                <c:pt idx="4">
                  <c:v>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645-AD76-045B5FF0504D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8.41'!$V$11:$Z$11</c:f>
              <c:numCache>
                <c:formatCode>#,##0</c:formatCode>
                <c:ptCount val="5"/>
                <c:pt idx="0">
                  <c:v>5190</c:v>
                </c:pt>
                <c:pt idx="1">
                  <c:v>5766</c:v>
                </c:pt>
                <c:pt idx="2">
                  <c:v>6115</c:v>
                </c:pt>
                <c:pt idx="3">
                  <c:v>6036</c:v>
                </c:pt>
                <c:pt idx="4">
                  <c:v>6179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2-4645-AD76-045B5FF0504D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8.41'!$V$12:$Z$12</c:f>
              <c:numCache>
                <c:formatCode>#,##0</c:formatCode>
                <c:ptCount val="5"/>
                <c:pt idx="0">
                  <c:v>1354</c:v>
                </c:pt>
                <c:pt idx="1">
                  <c:v>1393</c:v>
                </c:pt>
                <c:pt idx="2">
                  <c:v>1464</c:v>
                </c:pt>
                <c:pt idx="3">
                  <c:v>1397</c:v>
                </c:pt>
                <c:pt idx="4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2-4645-AD76-045B5FF0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6.6553347280334726E-2</c:v>
                </c:pt>
                <c:pt idx="1">
                  <c:v>1.3206066945606694E-2</c:v>
                </c:pt>
                <c:pt idx="2">
                  <c:v>2.615062761506276E-2</c:v>
                </c:pt>
                <c:pt idx="3">
                  <c:v>3.9225941422594141E-3</c:v>
                </c:pt>
                <c:pt idx="4">
                  <c:v>9.0611924686192474E-2</c:v>
                </c:pt>
                <c:pt idx="5">
                  <c:v>2.1835774058577406E-2</c:v>
                </c:pt>
                <c:pt idx="6">
                  <c:v>9.976464435146444E-2</c:v>
                </c:pt>
                <c:pt idx="7">
                  <c:v>9.3488493723849375E-2</c:v>
                </c:pt>
                <c:pt idx="8">
                  <c:v>4.6678870292887031E-2</c:v>
                </c:pt>
                <c:pt idx="9">
                  <c:v>6.0146443514644352E-3</c:v>
                </c:pt>
                <c:pt idx="10">
                  <c:v>2.9550209205020921E-2</c:v>
                </c:pt>
                <c:pt idx="11">
                  <c:v>3.1773012552301257E-2</c:v>
                </c:pt>
                <c:pt idx="12">
                  <c:v>4.2625523012552298E-2</c:v>
                </c:pt>
                <c:pt idx="13">
                  <c:v>6.4330543933054388E-2</c:v>
                </c:pt>
                <c:pt idx="14">
                  <c:v>4.2233263598326361E-2</c:v>
                </c:pt>
                <c:pt idx="15">
                  <c:v>8.7996861924686198E-2</c:v>
                </c:pt>
                <c:pt idx="16">
                  <c:v>8.9565899581589961E-2</c:v>
                </c:pt>
                <c:pt idx="17">
                  <c:v>2.8373430962343096E-2</c:v>
                </c:pt>
                <c:pt idx="18">
                  <c:v>4.1056485355648535E-2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5-4F07-B67C-83FEA5136C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5-4F07-B67C-83FEA513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8.41'!$Z$44:$Z$60</c:f>
              <c:numCache>
                <c:formatCode>#,##0</c:formatCode>
                <c:ptCount val="17"/>
                <c:pt idx="0">
                  <c:v>7</c:v>
                </c:pt>
                <c:pt idx="1">
                  <c:v>105</c:v>
                </c:pt>
                <c:pt idx="2">
                  <c:v>187</c:v>
                </c:pt>
                <c:pt idx="3">
                  <c:v>260</c:v>
                </c:pt>
                <c:pt idx="4">
                  <c:v>390</c:v>
                </c:pt>
                <c:pt idx="5">
                  <c:v>263</c:v>
                </c:pt>
                <c:pt idx="6">
                  <c:v>287</c:v>
                </c:pt>
                <c:pt idx="7">
                  <c:v>337</c:v>
                </c:pt>
                <c:pt idx="8">
                  <c:v>321</c:v>
                </c:pt>
                <c:pt idx="9">
                  <c:v>321</c:v>
                </c:pt>
                <c:pt idx="10">
                  <c:v>385</c:v>
                </c:pt>
                <c:pt idx="11">
                  <c:v>406</c:v>
                </c:pt>
                <c:pt idx="12">
                  <c:v>218</c:v>
                </c:pt>
                <c:pt idx="13">
                  <c:v>140</c:v>
                </c:pt>
                <c:pt idx="14">
                  <c:v>41</c:v>
                </c:pt>
                <c:pt idx="15">
                  <c:v>20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800-B8C8-2AB6FD4004A2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8.41'!$Z$63:$Z$79</c:f>
              <c:numCache>
                <c:formatCode>#,##0</c:formatCode>
                <c:ptCount val="17"/>
                <c:pt idx="0">
                  <c:v>14</c:v>
                </c:pt>
                <c:pt idx="1">
                  <c:v>96</c:v>
                </c:pt>
                <c:pt idx="2">
                  <c:v>210</c:v>
                </c:pt>
                <c:pt idx="3">
                  <c:v>278</c:v>
                </c:pt>
                <c:pt idx="4">
                  <c:v>390</c:v>
                </c:pt>
                <c:pt idx="5">
                  <c:v>285</c:v>
                </c:pt>
                <c:pt idx="6">
                  <c:v>380</c:v>
                </c:pt>
                <c:pt idx="7">
                  <c:v>354</c:v>
                </c:pt>
                <c:pt idx="8">
                  <c:v>382</c:v>
                </c:pt>
                <c:pt idx="9">
                  <c:v>392</c:v>
                </c:pt>
                <c:pt idx="10">
                  <c:v>428</c:v>
                </c:pt>
                <c:pt idx="11">
                  <c:v>406</c:v>
                </c:pt>
                <c:pt idx="12">
                  <c:v>176</c:v>
                </c:pt>
                <c:pt idx="13">
                  <c:v>87</c:v>
                </c:pt>
                <c:pt idx="14">
                  <c:v>25</c:v>
                </c:pt>
                <c:pt idx="15">
                  <c:v>17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800-B8C8-2AB6FD40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8.41'!$Z$83:$Z$90</c:f>
              <c:numCache>
                <c:formatCode>#,##0</c:formatCode>
                <c:ptCount val="8"/>
                <c:pt idx="0">
                  <c:v>328</c:v>
                </c:pt>
                <c:pt idx="1">
                  <c:v>214</c:v>
                </c:pt>
                <c:pt idx="2">
                  <c:v>467</c:v>
                </c:pt>
                <c:pt idx="3">
                  <c:v>157</c:v>
                </c:pt>
                <c:pt idx="4">
                  <c:v>66</c:v>
                </c:pt>
                <c:pt idx="5">
                  <c:v>141</c:v>
                </c:pt>
                <c:pt idx="6">
                  <c:v>209</c:v>
                </c:pt>
                <c:pt idx="7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1-4480-8647-05284701A416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8.41'!$Z$93:$Z$100</c:f>
              <c:numCache>
                <c:formatCode>#,##0</c:formatCode>
                <c:ptCount val="8"/>
                <c:pt idx="0">
                  <c:v>205</c:v>
                </c:pt>
                <c:pt idx="1">
                  <c:v>473</c:v>
                </c:pt>
                <c:pt idx="2">
                  <c:v>94</c:v>
                </c:pt>
                <c:pt idx="3">
                  <c:v>356</c:v>
                </c:pt>
                <c:pt idx="4">
                  <c:v>382</c:v>
                </c:pt>
                <c:pt idx="5">
                  <c:v>309</c:v>
                </c:pt>
                <c:pt idx="6">
                  <c:v>23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1-4480-8647-05284701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1">
                  <c:v>21014</c:v>
                </c:pt>
                <c:pt idx="2">
                  <c:v>22533</c:v>
                </c:pt>
                <c:pt idx="3">
                  <c:v>23996</c:v>
                </c:pt>
                <c:pt idx="4">
                  <c:v>24821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242-B091-1FCDE8219981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1">
                  <c:v>15361</c:v>
                </c:pt>
                <c:pt idx="2">
                  <c:v>16263</c:v>
                </c:pt>
                <c:pt idx="3">
                  <c:v>17295</c:v>
                </c:pt>
                <c:pt idx="4">
                  <c:v>17682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242-B091-1FCDE8219981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1">
                  <c:v>17324</c:v>
                </c:pt>
                <c:pt idx="2">
                  <c:v>18666</c:v>
                </c:pt>
                <c:pt idx="3">
                  <c:v>19877</c:v>
                </c:pt>
                <c:pt idx="4">
                  <c:v>20683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242-B091-1FCDE8219981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1">
                  <c:v>3689</c:v>
                </c:pt>
                <c:pt idx="2">
                  <c:v>3867</c:v>
                </c:pt>
                <c:pt idx="3">
                  <c:v>4120</c:v>
                </c:pt>
                <c:pt idx="4">
                  <c:v>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5-4242-B091-1FCDE821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8.41'!$V$8:$Z$8</c:f>
              <c:numCache>
                <c:formatCode>#,##0</c:formatCode>
                <c:ptCount val="5"/>
                <c:pt idx="0">
                  <c:v>28773.3</c:v>
                </c:pt>
                <c:pt idx="1">
                  <c:v>28336</c:v>
                </c:pt>
                <c:pt idx="2">
                  <c:v>29968.48</c:v>
                </c:pt>
                <c:pt idx="3">
                  <c:v>30830</c:v>
                </c:pt>
                <c:pt idx="4">
                  <c:v>33373.699999999997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2-404E-BF4A-F4DB2A226E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2-404E-BF4A-F4DB2A22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1">
                  <c:v>72974</c:v>
                </c:pt>
                <c:pt idx="2">
                  <c:v>77494</c:v>
                </c:pt>
                <c:pt idx="3">
                  <c:v>80857</c:v>
                </c:pt>
                <c:pt idx="4">
                  <c:v>83682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8-4BB6-A2D1-0B13AE5B4F4D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1">
                  <c:v>50254</c:v>
                </c:pt>
                <c:pt idx="2">
                  <c:v>52508</c:v>
                </c:pt>
                <c:pt idx="3">
                  <c:v>54281</c:v>
                </c:pt>
                <c:pt idx="4">
                  <c:v>55781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8-4BB6-A2D1-0B13AE5B4F4D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1">
                  <c:v>66201</c:v>
                </c:pt>
                <c:pt idx="2">
                  <c:v>70369</c:v>
                </c:pt>
                <c:pt idx="3">
                  <c:v>73150</c:v>
                </c:pt>
                <c:pt idx="4">
                  <c:v>75424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8-4BB6-A2D1-0B13AE5B4F4D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1">
                  <c:v>6771</c:v>
                </c:pt>
                <c:pt idx="2">
                  <c:v>7125</c:v>
                </c:pt>
                <c:pt idx="3">
                  <c:v>7704</c:v>
                </c:pt>
                <c:pt idx="4">
                  <c:v>8260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8-4BB6-A2D1-0B13AE5B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4.6853113075399702E-3</c:v>
                </c:pt>
                <c:pt idx="1">
                  <c:v>1.3283099067767955E-3</c:v>
                </c:pt>
                <c:pt idx="2">
                  <c:v>4.1394966913007779E-2</c:v>
                </c:pt>
                <c:pt idx="3">
                  <c:v>7.3902332995218088E-3</c:v>
                </c:pt>
                <c:pt idx="4">
                  <c:v>4.137081582379365E-2</c:v>
                </c:pt>
                <c:pt idx="5">
                  <c:v>3.3690769453702363E-2</c:v>
                </c:pt>
                <c:pt idx="6">
                  <c:v>8.3140124619620351E-2</c:v>
                </c:pt>
                <c:pt idx="7">
                  <c:v>9.5529633386465723E-2</c:v>
                </c:pt>
                <c:pt idx="8">
                  <c:v>4.3218374148674105E-2</c:v>
                </c:pt>
                <c:pt idx="9">
                  <c:v>2.7809979230063276E-2</c:v>
                </c:pt>
                <c:pt idx="10">
                  <c:v>4.6201033666618367E-2</c:v>
                </c:pt>
                <c:pt idx="11">
                  <c:v>1.6060474327392164E-2</c:v>
                </c:pt>
                <c:pt idx="12">
                  <c:v>0.10141042361010481</c:v>
                </c:pt>
                <c:pt idx="13">
                  <c:v>0.13088682799594262</c:v>
                </c:pt>
                <c:pt idx="14">
                  <c:v>5.208182389025745E-2</c:v>
                </c:pt>
                <c:pt idx="15">
                  <c:v>7.8913684007148724E-2</c:v>
                </c:pt>
                <c:pt idx="16">
                  <c:v>9.9985509346471532E-2</c:v>
                </c:pt>
                <c:pt idx="17">
                  <c:v>3.4668888566874369E-2</c:v>
                </c:pt>
                <c:pt idx="18">
                  <c:v>3.7301357291213831E-2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2-4BCE-B0FE-116C8244E6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2-4BCE-B0FE-116C8244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15</c:v>
                </c:pt>
                <c:pt idx="1">
                  <c:v>329</c:v>
                </c:pt>
                <c:pt idx="2">
                  <c:v>1462</c:v>
                </c:pt>
                <c:pt idx="3">
                  <c:v>4788</c:v>
                </c:pt>
                <c:pt idx="4">
                  <c:v>9006</c:v>
                </c:pt>
                <c:pt idx="5">
                  <c:v>7852</c:v>
                </c:pt>
                <c:pt idx="6">
                  <c:v>5923</c:v>
                </c:pt>
                <c:pt idx="7">
                  <c:v>4527</c:v>
                </c:pt>
                <c:pt idx="8">
                  <c:v>3395</c:v>
                </c:pt>
                <c:pt idx="9">
                  <c:v>2732</c:v>
                </c:pt>
                <c:pt idx="10">
                  <c:v>2105</c:v>
                </c:pt>
                <c:pt idx="11">
                  <c:v>1484</c:v>
                </c:pt>
                <c:pt idx="12">
                  <c:v>544</c:v>
                </c:pt>
                <c:pt idx="13">
                  <c:v>193</c:v>
                </c:pt>
                <c:pt idx="14">
                  <c:v>62</c:v>
                </c:pt>
                <c:pt idx="15">
                  <c:v>21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C-4DAD-BE9F-C00B05F1A366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9</c:v>
                </c:pt>
                <c:pt idx="1">
                  <c:v>453</c:v>
                </c:pt>
                <c:pt idx="2">
                  <c:v>1477</c:v>
                </c:pt>
                <c:pt idx="3">
                  <c:v>4190</c:v>
                </c:pt>
                <c:pt idx="4">
                  <c:v>7416</c:v>
                </c:pt>
                <c:pt idx="5">
                  <c:v>6783</c:v>
                </c:pt>
                <c:pt idx="6">
                  <c:v>5253</c:v>
                </c:pt>
                <c:pt idx="7">
                  <c:v>3891</c:v>
                </c:pt>
                <c:pt idx="8">
                  <c:v>3347</c:v>
                </c:pt>
                <c:pt idx="9">
                  <c:v>2573</c:v>
                </c:pt>
                <c:pt idx="10">
                  <c:v>1949</c:v>
                </c:pt>
                <c:pt idx="11">
                  <c:v>1235</c:v>
                </c:pt>
                <c:pt idx="12">
                  <c:v>425</c:v>
                </c:pt>
                <c:pt idx="13">
                  <c:v>159</c:v>
                </c:pt>
                <c:pt idx="14">
                  <c:v>29</c:v>
                </c:pt>
                <c:pt idx="15">
                  <c:v>16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C-4DAD-BE9F-C00B05F1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3566</c:v>
                </c:pt>
                <c:pt idx="1">
                  <c:v>6449</c:v>
                </c:pt>
                <c:pt idx="2">
                  <c:v>3474</c:v>
                </c:pt>
                <c:pt idx="3">
                  <c:v>1984</c:v>
                </c:pt>
                <c:pt idx="4">
                  <c:v>2124</c:v>
                </c:pt>
                <c:pt idx="5">
                  <c:v>1688</c:v>
                </c:pt>
                <c:pt idx="6">
                  <c:v>1873</c:v>
                </c:pt>
                <c:pt idx="7">
                  <c:v>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8-4B40-A656-E411B0D2D8B7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2833</c:v>
                </c:pt>
                <c:pt idx="1">
                  <c:v>7214</c:v>
                </c:pt>
                <c:pt idx="2">
                  <c:v>858</c:v>
                </c:pt>
                <c:pt idx="3">
                  <c:v>3016</c:v>
                </c:pt>
                <c:pt idx="4">
                  <c:v>4096</c:v>
                </c:pt>
                <c:pt idx="5">
                  <c:v>2154</c:v>
                </c:pt>
                <c:pt idx="6">
                  <c:v>283</c:v>
                </c:pt>
                <c:pt idx="7">
                  <c:v>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8-4B40-A656-E411B0D2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8.42'!$U$8:$Y$8</c:f>
              <c:numCache>
                <c:formatCode>#,##0</c:formatCode>
                <c:ptCount val="5"/>
                <c:pt idx="1">
                  <c:v>42666.27</c:v>
                </c:pt>
                <c:pt idx="2">
                  <c:v>43629.62</c:v>
                </c:pt>
                <c:pt idx="3">
                  <c:v>44921.5</c:v>
                </c:pt>
                <c:pt idx="4">
                  <c:v>45716.5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D-4252-9F0A-15F88C0C4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D-4252-9F0A-15F88C0C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8.42'!$V$4:$Z$4</c:f>
              <c:numCache>
                <c:formatCode>#,##0</c:formatCode>
                <c:ptCount val="5"/>
                <c:pt idx="0">
                  <c:v>72974</c:v>
                </c:pt>
                <c:pt idx="1">
                  <c:v>77494</c:v>
                </c:pt>
                <c:pt idx="2">
                  <c:v>80857</c:v>
                </c:pt>
                <c:pt idx="3">
                  <c:v>83682</c:v>
                </c:pt>
                <c:pt idx="4">
                  <c:v>82810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C-458A-B0FE-8028CE376154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8.42'!$V$7:$Z$7</c:f>
              <c:numCache>
                <c:formatCode>#,##0</c:formatCode>
                <c:ptCount val="5"/>
                <c:pt idx="0">
                  <c:v>50254</c:v>
                </c:pt>
                <c:pt idx="1">
                  <c:v>52508</c:v>
                </c:pt>
                <c:pt idx="2">
                  <c:v>54281</c:v>
                </c:pt>
                <c:pt idx="3">
                  <c:v>55781</c:v>
                </c:pt>
                <c:pt idx="4">
                  <c:v>56380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C-458A-B0FE-8028CE376154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8.42'!$V$11:$Z$11</c:f>
              <c:numCache>
                <c:formatCode>#,##0</c:formatCode>
                <c:ptCount val="5"/>
                <c:pt idx="0">
                  <c:v>66201</c:v>
                </c:pt>
                <c:pt idx="1">
                  <c:v>70369</c:v>
                </c:pt>
                <c:pt idx="2">
                  <c:v>73150</c:v>
                </c:pt>
                <c:pt idx="3">
                  <c:v>75424</c:v>
                </c:pt>
                <c:pt idx="4">
                  <c:v>74522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58A-B0FE-8028CE376154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8.42'!$V$12:$Z$12</c:f>
              <c:numCache>
                <c:formatCode>#,##0</c:formatCode>
                <c:ptCount val="5"/>
                <c:pt idx="0">
                  <c:v>6771</c:v>
                </c:pt>
                <c:pt idx="1">
                  <c:v>7125</c:v>
                </c:pt>
                <c:pt idx="2">
                  <c:v>7704</c:v>
                </c:pt>
                <c:pt idx="3">
                  <c:v>8260</c:v>
                </c:pt>
                <c:pt idx="4">
                  <c:v>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EC-458A-B0FE-8028CE37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4.6853113075399702E-3</c:v>
                </c:pt>
                <c:pt idx="1">
                  <c:v>1.3283099067767955E-3</c:v>
                </c:pt>
                <c:pt idx="2">
                  <c:v>4.1394966913007779E-2</c:v>
                </c:pt>
                <c:pt idx="3">
                  <c:v>7.3902332995218088E-3</c:v>
                </c:pt>
                <c:pt idx="4">
                  <c:v>4.137081582379365E-2</c:v>
                </c:pt>
                <c:pt idx="5">
                  <c:v>3.3690769453702363E-2</c:v>
                </c:pt>
                <c:pt idx="6">
                  <c:v>8.3140124619620351E-2</c:v>
                </c:pt>
                <c:pt idx="7">
                  <c:v>9.5529633386465723E-2</c:v>
                </c:pt>
                <c:pt idx="8">
                  <c:v>4.3218374148674105E-2</c:v>
                </c:pt>
                <c:pt idx="9">
                  <c:v>2.7809979230063276E-2</c:v>
                </c:pt>
                <c:pt idx="10">
                  <c:v>4.6201033666618367E-2</c:v>
                </c:pt>
                <c:pt idx="11">
                  <c:v>1.6060474327392164E-2</c:v>
                </c:pt>
                <c:pt idx="12">
                  <c:v>0.10141042361010481</c:v>
                </c:pt>
                <c:pt idx="13">
                  <c:v>0.13088682799594262</c:v>
                </c:pt>
                <c:pt idx="14">
                  <c:v>5.208182389025745E-2</c:v>
                </c:pt>
                <c:pt idx="15">
                  <c:v>7.8913684007148724E-2</c:v>
                </c:pt>
                <c:pt idx="16">
                  <c:v>9.9985509346471532E-2</c:v>
                </c:pt>
                <c:pt idx="17">
                  <c:v>3.4668888566874369E-2</c:v>
                </c:pt>
                <c:pt idx="18">
                  <c:v>3.7301357291213831E-2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F-46BC-956B-8BDFBCC0C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F-46BC-956B-8BDFBCC0C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8.42'!$Z$44:$Z$60</c:f>
              <c:numCache>
                <c:formatCode>#,##0</c:formatCode>
                <c:ptCount val="17"/>
                <c:pt idx="0">
                  <c:v>6</c:v>
                </c:pt>
                <c:pt idx="1">
                  <c:v>317</c:v>
                </c:pt>
                <c:pt idx="2">
                  <c:v>1354</c:v>
                </c:pt>
                <c:pt idx="3">
                  <c:v>4300</c:v>
                </c:pt>
                <c:pt idx="4">
                  <c:v>8675</c:v>
                </c:pt>
                <c:pt idx="5">
                  <c:v>7803</c:v>
                </c:pt>
                <c:pt idx="6">
                  <c:v>6068</c:v>
                </c:pt>
                <c:pt idx="7">
                  <c:v>4467</c:v>
                </c:pt>
                <c:pt idx="8">
                  <c:v>3403</c:v>
                </c:pt>
                <c:pt idx="9">
                  <c:v>2775</c:v>
                </c:pt>
                <c:pt idx="10">
                  <c:v>2146</c:v>
                </c:pt>
                <c:pt idx="11">
                  <c:v>1576</c:v>
                </c:pt>
                <c:pt idx="12">
                  <c:v>584</c:v>
                </c:pt>
                <c:pt idx="13">
                  <c:v>184</c:v>
                </c:pt>
                <c:pt idx="14">
                  <c:v>60</c:v>
                </c:pt>
                <c:pt idx="15">
                  <c:v>28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B-464F-BF72-5D75DABBE54D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8.42'!$Z$63:$Z$79</c:f>
              <c:numCache>
                <c:formatCode>#,##0</c:formatCode>
                <c:ptCount val="17"/>
                <c:pt idx="0">
                  <c:v>11</c:v>
                </c:pt>
                <c:pt idx="1">
                  <c:v>431</c:v>
                </c:pt>
                <c:pt idx="2">
                  <c:v>1373</c:v>
                </c:pt>
                <c:pt idx="3">
                  <c:v>3792</c:v>
                </c:pt>
                <c:pt idx="4">
                  <c:v>7398</c:v>
                </c:pt>
                <c:pt idx="5">
                  <c:v>6859</c:v>
                </c:pt>
                <c:pt idx="6">
                  <c:v>5412</c:v>
                </c:pt>
                <c:pt idx="7">
                  <c:v>3933</c:v>
                </c:pt>
                <c:pt idx="8">
                  <c:v>3397</c:v>
                </c:pt>
                <c:pt idx="9">
                  <c:v>2548</c:v>
                </c:pt>
                <c:pt idx="10">
                  <c:v>1946</c:v>
                </c:pt>
                <c:pt idx="11">
                  <c:v>1242</c:v>
                </c:pt>
                <c:pt idx="12">
                  <c:v>454</c:v>
                </c:pt>
                <c:pt idx="13">
                  <c:v>160</c:v>
                </c:pt>
                <c:pt idx="14">
                  <c:v>31</c:v>
                </c:pt>
                <c:pt idx="15">
                  <c:v>20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B-464F-BF72-5D75DABB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8.42'!$Z$83:$Z$90</c:f>
              <c:numCache>
                <c:formatCode>#,##0</c:formatCode>
                <c:ptCount val="8"/>
                <c:pt idx="0">
                  <c:v>3655</c:v>
                </c:pt>
                <c:pt idx="1">
                  <c:v>6701</c:v>
                </c:pt>
                <c:pt idx="2">
                  <c:v>3426</c:v>
                </c:pt>
                <c:pt idx="3">
                  <c:v>1932</c:v>
                </c:pt>
                <c:pt idx="4">
                  <c:v>2072</c:v>
                </c:pt>
                <c:pt idx="5">
                  <c:v>1680</c:v>
                </c:pt>
                <c:pt idx="6">
                  <c:v>1807</c:v>
                </c:pt>
                <c:pt idx="7">
                  <c:v>3190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3-449A-A2E8-D4251374D769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8.42'!$Z$93:$Z$100</c:f>
              <c:numCache>
                <c:formatCode>#,##0</c:formatCode>
                <c:ptCount val="8"/>
                <c:pt idx="0">
                  <c:v>2974</c:v>
                </c:pt>
                <c:pt idx="1">
                  <c:v>7492</c:v>
                </c:pt>
                <c:pt idx="2">
                  <c:v>852</c:v>
                </c:pt>
                <c:pt idx="3">
                  <c:v>3070</c:v>
                </c:pt>
                <c:pt idx="4">
                  <c:v>4070</c:v>
                </c:pt>
                <c:pt idx="5">
                  <c:v>2097</c:v>
                </c:pt>
                <c:pt idx="6">
                  <c:v>293</c:v>
                </c:pt>
                <c:pt idx="7">
                  <c:v>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3-449A-A2E8-D425137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2.7418301908528859E-2</c:v>
                </c:pt>
                <c:pt idx="1">
                  <c:v>3.7248953573211473E-3</c:v>
                </c:pt>
                <c:pt idx="2">
                  <c:v>4.0781844015206792E-2</c:v>
                </c:pt>
                <c:pt idx="3">
                  <c:v>1.3824353903459929E-2</c:v>
                </c:pt>
                <c:pt idx="4">
                  <c:v>9.9842555969432811E-2</c:v>
                </c:pt>
                <c:pt idx="5">
                  <c:v>2.7303098959333361E-2</c:v>
                </c:pt>
                <c:pt idx="6">
                  <c:v>9.400560654352752E-2</c:v>
                </c:pt>
                <c:pt idx="7">
                  <c:v>0.10256902576705963</c:v>
                </c:pt>
                <c:pt idx="8">
                  <c:v>2.9338351061787182E-2</c:v>
                </c:pt>
                <c:pt idx="9">
                  <c:v>8.2946123420759577E-3</c:v>
                </c:pt>
                <c:pt idx="10">
                  <c:v>3.022157367228601E-2</c:v>
                </c:pt>
                <c:pt idx="11">
                  <c:v>2.5344648823009869E-2</c:v>
                </c:pt>
                <c:pt idx="12">
                  <c:v>5.1380515341192735E-2</c:v>
                </c:pt>
                <c:pt idx="13">
                  <c:v>6.3745631888176335E-2</c:v>
                </c:pt>
                <c:pt idx="14">
                  <c:v>4.0090626320033795E-2</c:v>
                </c:pt>
                <c:pt idx="15">
                  <c:v>7.8645213317460924E-2</c:v>
                </c:pt>
                <c:pt idx="16">
                  <c:v>0.128720095234438</c:v>
                </c:pt>
                <c:pt idx="17">
                  <c:v>3.9207403709534967E-2</c:v>
                </c:pt>
                <c:pt idx="18">
                  <c:v>3.7172151607081143E-2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D-465D-84CF-4E8A7DA75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D-465D-84CF-4E8A7DA7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8.42'!$V$8:$Z$8</c:f>
              <c:numCache>
                <c:formatCode>#,##0</c:formatCode>
                <c:ptCount val="5"/>
                <c:pt idx="0">
                  <c:v>42666.27</c:v>
                </c:pt>
                <c:pt idx="1">
                  <c:v>43629.62</c:v>
                </c:pt>
                <c:pt idx="2">
                  <c:v>44921.5</c:v>
                </c:pt>
                <c:pt idx="3">
                  <c:v>45716.5</c:v>
                </c:pt>
                <c:pt idx="4">
                  <c:v>46396.26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F05-8608-ED47F591B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F05-8608-ED47F591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1">
                  <c:v>86944</c:v>
                </c:pt>
                <c:pt idx="2">
                  <c:v>89415</c:v>
                </c:pt>
                <c:pt idx="3">
                  <c:v>91248</c:v>
                </c:pt>
                <c:pt idx="4">
                  <c:v>92830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C-4DE2-8E81-426F831CC226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1">
                  <c:v>63320</c:v>
                </c:pt>
                <c:pt idx="2">
                  <c:v>64374</c:v>
                </c:pt>
                <c:pt idx="3">
                  <c:v>65538</c:v>
                </c:pt>
                <c:pt idx="4">
                  <c:v>66275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C-4DE2-8E81-426F831CC226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1">
                  <c:v>79163</c:v>
                </c:pt>
                <c:pt idx="2">
                  <c:v>81400</c:v>
                </c:pt>
                <c:pt idx="3">
                  <c:v>83072</c:v>
                </c:pt>
                <c:pt idx="4">
                  <c:v>84553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DE2-8E81-426F831CC226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1">
                  <c:v>7783</c:v>
                </c:pt>
                <c:pt idx="2">
                  <c:v>8015</c:v>
                </c:pt>
                <c:pt idx="3">
                  <c:v>8179</c:v>
                </c:pt>
                <c:pt idx="4">
                  <c:v>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C-4DE2-8E81-426F831C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4.45866152514707E-3</c:v>
                </c:pt>
                <c:pt idx="1">
                  <c:v>1.1831337708006968E-3</c:v>
                </c:pt>
                <c:pt idx="2">
                  <c:v>6.5280501298160667E-2</c:v>
                </c:pt>
                <c:pt idx="3">
                  <c:v>6.7372895281706344E-3</c:v>
                </c:pt>
                <c:pt idx="4">
                  <c:v>8.3520480264671404E-2</c:v>
                </c:pt>
                <c:pt idx="5">
                  <c:v>4.6251766484449459E-2</c:v>
                </c:pt>
                <c:pt idx="6">
                  <c:v>9.5866700261823118E-2</c:v>
                </c:pt>
                <c:pt idx="7">
                  <c:v>5.5333413669577031E-2</c:v>
                </c:pt>
                <c:pt idx="8">
                  <c:v>2.494440366771469E-2</c:v>
                </c:pt>
                <c:pt idx="9">
                  <c:v>1.8941095275133376E-2</c:v>
                </c:pt>
                <c:pt idx="10">
                  <c:v>4.4389426289670582E-2</c:v>
                </c:pt>
                <c:pt idx="11">
                  <c:v>1.7911330696843881E-2</c:v>
                </c:pt>
                <c:pt idx="12">
                  <c:v>8.9184185445263631E-2</c:v>
                </c:pt>
                <c:pt idx="13">
                  <c:v>8.2808409013726547E-2</c:v>
                </c:pt>
                <c:pt idx="14">
                  <c:v>4.8234611044772849E-2</c:v>
                </c:pt>
                <c:pt idx="15">
                  <c:v>9.5987204627367637E-2</c:v>
                </c:pt>
                <c:pt idx="16">
                  <c:v>0.12999134559556544</c:v>
                </c:pt>
                <c:pt idx="17">
                  <c:v>2.2611000953079982E-2</c:v>
                </c:pt>
                <c:pt idx="18">
                  <c:v>3.9930764764523514E-2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7-40B4-B109-F092B5D41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7-40B4-B109-F092B5D4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15</c:v>
                </c:pt>
                <c:pt idx="1">
                  <c:v>782</c:v>
                </c:pt>
                <c:pt idx="2">
                  <c:v>2441</c:v>
                </c:pt>
                <c:pt idx="3">
                  <c:v>4203</c:v>
                </c:pt>
                <c:pt idx="4">
                  <c:v>5427</c:v>
                </c:pt>
                <c:pt idx="5">
                  <c:v>5552</c:v>
                </c:pt>
                <c:pt idx="6">
                  <c:v>5401</c:v>
                </c:pt>
                <c:pt idx="7">
                  <c:v>4675</c:v>
                </c:pt>
                <c:pt idx="8">
                  <c:v>4444</c:v>
                </c:pt>
                <c:pt idx="9">
                  <c:v>3925</c:v>
                </c:pt>
                <c:pt idx="10">
                  <c:v>3686</c:v>
                </c:pt>
                <c:pt idx="11">
                  <c:v>2765</c:v>
                </c:pt>
                <c:pt idx="12">
                  <c:v>1428</c:v>
                </c:pt>
                <c:pt idx="13">
                  <c:v>619</c:v>
                </c:pt>
                <c:pt idx="14">
                  <c:v>232</c:v>
                </c:pt>
                <c:pt idx="15">
                  <c:v>115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E-4F2F-B584-C551663928F0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15</c:v>
                </c:pt>
                <c:pt idx="1">
                  <c:v>894</c:v>
                </c:pt>
                <c:pt idx="2">
                  <c:v>2657</c:v>
                </c:pt>
                <c:pt idx="3">
                  <c:v>4443</c:v>
                </c:pt>
                <c:pt idx="4">
                  <c:v>5695</c:v>
                </c:pt>
                <c:pt idx="5">
                  <c:v>5436</c:v>
                </c:pt>
                <c:pt idx="6">
                  <c:v>5285</c:v>
                </c:pt>
                <c:pt idx="7">
                  <c:v>4517</c:v>
                </c:pt>
                <c:pt idx="8">
                  <c:v>4991</c:v>
                </c:pt>
                <c:pt idx="9">
                  <c:v>4399</c:v>
                </c:pt>
                <c:pt idx="10">
                  <c:v>3871</c:v>
                </c:pt>
                <c:pt idx="11">
                  <c:v>2648</c:v>
                </c:pt>
                <c:pt idx="12">
                  <c:v>1206</c:v>
                </c:pt>
                <c:pt idx="13">
                  <c:v>521</c:v>
                </c:pt>
                <c:pt idx="14">
                  <c:v>189</c:v>
                </c:pt>
                <c:pt idx="15">
                  <c:v>144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E-4F2F-B584-C5516639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4735</c:v>
                </c:pt>
                <c:pt idx="1">
                  <c:v>6372</c:v>
                </c:pt>
                <c:pt idx="2">
                  <c:v>6281</c:v>
                </c:pt>
                <c:pt idx="3">
                  <c:v>1859</c:v>
                </c:pt>
                <c:pt idx="4">
                  <c:v>2080</c:v>
                </c:pt>
                <c:pt idx="5">
                  <c:v>2008</c:v>
                </c:pt>
                <c:pt idx="6">
                  <c:v>1679</c:v>
                </c:pt>
                <c:pt idx="7">
                  <c:v>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4C1-9C3F-DBEABA92A40C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3044</c:v>
                </c:pt>
                <c:pt idx="1">
                  <c:v>8269</c:v>
                </c:pt>
                <c:pt idx="2">
                  <c:v>1067</c:v>
                </c:pt>
                <c:pt idx="3">
                  <c:v>4416</c:v>
                </c:pt>
                <c:pt idx="4">
                  <c:v>6767</c:v>
                </c:pt>
                <c:pt idx="5">
                  <c:v>3275</c:v>
                </c:pt>
                <c:pt idx="6">
                  <c:v>284</c:v>
                </c:pt>
                <c:pt idx="7">
                  <c:v>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4C1-9C3F-DBEABA9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8.43'!$U$8:$Y$8</c:f>
              <c:numCache>
                <c:formatCode>#,##0</c:formatCode>
                <c:ptCount val="5"/>
                <c:pt idx="1">
                  <c:v>43379</c:v>
                </c:pt>
                <c:pt idx="2">
                  <c:v>44424.480000000003</c:v>
                </c:pt>
                <c:pt idx="3">
                  <c:v>45869.09</c:v>
                </c:pt>
                <c:pt idx="4">
                  <c:v>47026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2-4A35-A238-0629B5F18A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A35-A238-0629B5F1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8.43'!$V$4:$Z$4</c:f>
              <c:numCache>
                <c:formatCode>#,##0</c:formatCode>
                <c:ptCount val="5"/>
                <c:pt idx="0">
                  <c:v>86944</c:v>
                </c:pt>
                <c:pt idx="1">
                  <c:v>89415</c:v>
                </c:pt>
                <c:pt idx="2">
                  <c:v>91248</c:v>
                </c:pt>
                <c:pt idx="3">
                  <c:v>92830</c:v>
                </c:pt>
                <c:pt idx="4">
                  <c:v>91279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465-97B8-72044D36BC0F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8.43'!$V$7:$Z$7</c:f>
              <c:numCache>
                <c:formatCode>#,##0</c:formatCode>
                <c:ptCount val="5"/>
                <c:pt idx="0">
                  <c:v>63320</c:v>
                </c:pt>
                <c:pt idx="1">
                  <c:v>64374</c:v>
                </c:pt>
                <c:pt idx="2">
                  <c:v>65538</c:v>
                </c:pt>
                <c:pt idx="3">
                  <c:v>66275</c:v>
                </c:pt>
                <c:pt idx="4">
                  <c:v>66603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465-97B8-72044D36BC0F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8.43'!$V$11:$Z$11</c:f>
              <c:numCache>
                <c:formatCode>#,##0</c:formatCode>
                <c:ptCount val="5"/>
                <c:pt idx="0">
                  <c:v>79163</c:v>
                </c:pt>
                <c:pt idx="1">
                  <c:v>81400</c:v>
                </c:pt>
                <c:pt idx="2">
                  <c:v>83072</c:v>
                </c:pt>
                <c:pt idx="3">
                  <c:v>84553</c:v>
                </c:pt>
                <c:pt idx="4">
                  <c:v>82865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0-4465-97B8-72044D36BC0F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8.43'!$V$12:$Z$12</c:f>
              <c:numCache>
                <c:formatCode>#,##0</c:formatCode>
                <c:ptCount val="5"/>
                <c:pt idx="0">
                  <c:v>7783</c:v>
                </c:pt>
                <c:pt idx="1">
                  <c:v>8015</c:v>
                </c:pt>
                <c:pt idx="2">
                  <c:v>8179</c:v>
                </c:pt>
                <c:pt idx="3">
                  <c:v>8270</c:v>
                </c:pt>
                <c:pt idx="4">
                  <c:v>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0-4465-97B8-72044D36B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4.45866152514707E-3</c:v>
                </c:pt>
                <c:pt idx="1">
                  <c:v>1.1831337708006968E-3</c:v>
                </c:pt>
                <c:pt idx="2">
                  <c:v>6.5280501298160667E-2</c:v>
                </c:pt>
                <c:pt idx="3">
                  <c:v>6.7372895281706344E-3</c:v>
                </c:pt>
                <c:pt idx="4">
                  <c:v>8.3520480264671404E-2</c:v>
                </c:pt>
                <c:pt idx="5">
                  <c:v>4.6251766484449459E-2</c:v>
                </c:pt>
                <c:pt idx="6">
                  <c:v>9.5866700261823118E-2</c:v>
                </c:pt>
                <c:pt idx="7">
                  <c:v>5.5333413669577031E-2</c:v>
                </c:pt>
                <c:pt idx="8">
                  <c:v>2.494440366771469E-2</c:v>
                </c:pt>
                <c:pt idx="9">
                  <c:v>1.8941095275133376E-2</c:v>
                </c:pt>
                <c:pt idx="10">
                  <c:v>4.4389426289670582E-2</c:v>
                </c:pt>
                <c:pt idx="11">
                  <c:v>1.7911330696843881E-2</c:v>
                </c:pt>
                <c:pt idx="12">
                  <c:v>8.9184185445263631E-2</c:v>
                </c:pt>
                <c:pt idx="13">
                  <c:v>8.2808409013726547E-2</c:v>
                </c:pt>
                <c:pt idx="14">
                  <c:v>4.8234611044772849E-2</c:v>
                </c:pt>
                <c:pt idx="15">
                  <c:v>9.5987204627367637E-2</c:v>
                </c:pt>
                <c:pt idx="16">
                  <c:v>0.12999134559556544</c:v>
                </c:pt>
                <c:pt idx="17">
                  <c:v>2.2611000953079982E-2</c:v>
                </c:pt>
                <c:pt idx="18">
                  <c:v>3.9930764764523514E-2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0-47EF-ABDA-5FD4A59A8D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0-47EF-ABDA-5FD4A59A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8.43'!$Z$44:$Z$60</c:f>
              <c:numCache>
                <c:formatCode>#,##0</c:formatCode>
                <c:ptCount val="17"/>
                <c:pt idx="0">
                  <c:v>12</c:v>
                </c:pt>
                <c:pt idx="1">
                  <c:v>719</c:v>
                </c:pt>
                <c:pt idx="2">
                  <c:v>2353</c:v>
                </c:pt>
                <c:pt idx="3">
                  <c:v>3966</c:v>
                </c:pt>
                <c:pt idx="4">
                  <c:v>5294</c:v>
                </c:pt>
                <c:pt idx="5">
                  <c:v>5394</c:v>
                </c:pt>
                <c:pt idx="6">
                  <c:v>5380</c:v>
                </c:pt>
                <c:pt idx="7">
                  <c:v>4593</c:v>
                </c:pt>
                <c:pt idx="8">
                  <c:v>4512</c:v>
                </c:pt>
                <c:pt idx="9">
                  <c:v>3860</c:v>
                </c:pt>
                <c:pt idx="10">
                  <c:v>3540</c:v>
                </c:pt>
                <c:pt idx="11">
                  <c:v>2682</c:v>
                </c:pt>
                <c:pt idx="12">
                  <c:v>1450</c:v>
                </c:pt>
                <c:pt idx="13">
                  <c:v>602</c:v>
                </c:pt>
                <c:pt idx="14">
                  <c:v>239</c:v>
                </c:pt>
                <c:pt idx="15">
                  <c:v>104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3-4EB8-A5C5-46F613410108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8.43'!$Z$63:$Z$79</c:f>
              <c:numCache>
                <c:formatCode>#,##0</c:formatCode>
                <c:ptCount val="17"/>
                <c:pt idx="0">
                  <c:v>9</c:v>
                </c:pt>
                <c:pt idx="1">
                  <c:v>810</c:v>
                </c:pt>
                <c:pt idx="2">
                  <c:v>2521</c:v>
                </c:pt>
                <c:pt idx="3">
                  <c:v>4251</c:v>
                </c:pt>
                <c:pt idx="4">
                  <c:v>5648</c:v>
                </c:pt>
                <c:pt idx="5">
                  <c:v>5450</c:v>
                </c:pt>
                <c:pt idx="6">
                  <c:v>5302</c:v>
                </c:pt>
                <c:pt idx="7">
                  <c:v>4532</c:v>
                </c:pt>
                <c:pt idx="8">
                  <c:v>4897</c:v>
                </c:pt>
                <c:pt idx="9">
                  <c:v>4428</c:v>
                </c:pt>
                <c:pt idx="10">
                  <c:v>3761</c:v>
                </c:pt>
                <c:pt idx="11">
                  <c:v>2676</c:v>
                </c:pt>
                <c:pt idx="12">
                  <c:v>1274</c:v>
                </c:pt>
                <c:pt idx="13">
                  <c:v>510</c:v>
                </c:pt>
                <c:pt idx="14">
                  <c:v>205</c:v>
                </c:pt>
                <c:pt idx="15">
                  <c:v>116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3-4EB8-A5C5-46F61341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8.43'!$Z$83:$Z$90</c:f>
              <c:numCache>
                <c:formatCode>#,##0</c:formatCode>
                <c:ptCount val="8"/>
                <c:pt idx="0">
                  <c:v>4856</c:v>
                </c:pt>
                <c:pt idx="1">
                  <c:v>6505</c:v>
                </c:pt>
                <c:pt idx="2">
                  <c:v>6233</c:v>
                </c:pt>
                <c:pt idx="3">
                  <c:v>1896</c:v>
                </c:pt>
                <c:pt idx="4">
                  <c:v>2009</c:v>
                </c:pt>
                <c:pt idx="5">
                  <c:v>1987</c:v>
                </c:pt>
                <c:pt idx="6">
                  <c:v>1683</c:v>
                </c:pt>
                <c:pt idx="7">
                  <c:v>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103-AD5E-14FB6C1BA006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8.43'!$Z$93:$Z$100</c:f>
              <c:numCache>
                <c:formatCode>#,##0</c:formatCode>
                <c:ptCount val="8"/>
                <c:pt idx="0">
                  <c:v>3153</c:v>
                </c:pt>
                <c:pt idx="1">
                  <c:v>8435</c:v>
                </c:pt>
                <c:pt idx="2">
                  <c:v>1094</c:v>
                </c:pt>
                <c:pt idx="3">
                  <c:v>4480</c:v>
                </c:pt>
                <c:pt idx="4">
                  <c:v>6603</c:v>
                </c:pt>
                <c:pt idx="5">
                  <c:v>3277</c:v>
                </c:pt>
                <c:pt idx="6">
                  <c:v>266</c:v>
                </c:pt>
                <c:pt idx="7">
                  <c:v>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103-AD5E-14FB6C1B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6</c:v>
                </c:pt>
                <c:pt idx="1">
                  <c:v>244</c:v>
                </c:pt>
                <c:pt idx="2">
                  <c:v>648</c:v>
                </c:pt>
                <c:pt idx="3">
                  <c:v>821</c:v>
                </c:pt>
                <c:pt idx="4">
                  <c:v>1130</c:v>
                </c:pt>
                <c:pt idx="5">
                  <c:v>1127</c:v>
                </c:pt>
                <c:pt idx="6">
                  <c:v>1047</c:v>
                </c:pt>
                <c:pt idx="7">
                  <c:v>975</c:v>
                </c:pt>
                <c:pt idx="8">
                  <c:v>1236</c:v>
                </c:pt>
                <c:pt idx="9">
                  <c:v>1076</c:v>
                </c:pt>
                <c:pt idx="10">
                  <c:v>1278</c:v>
                </c:pt>
                <c:pt idx="11">
                  <c:v>1136</c:v>
                </c:pt>
                <c:pt idx="12">
                  <c:v>708</c:v>
                </c:pt>
                <c:pt idx="13">
                  <c:v>309</c:v>
                </c:pt>
                <c:pt idx="14">
                  <c:v>97</c:v>
                </c:pt>
                <c:pt idx="15">
                  <c:v>64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DB2-8907-52EFFA91805E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8</c:v>
                </c:pt>
                <c:pt idx="1">
                  <c:v>313</c:v>
                </c:pt>
                <c:pt idx="2">
                  <c:v>752</c:v>
                </c:pt>
                <c:pt idx="3">
                  <c:v>927</c:v>
                </c:pt>
                <c:pt idx="4">
                  <c:v>1135</c:v>
                </c:pt>
                <c:pt idx="5">
                  <c:v>1106</c:v>
                </c:pt>
                <c:pt idx="6">
                  <c:v>1145</c:v>
                </c:pt>
                <c:pt idx="7">
                  <c:v>1178</c:v>
                </c:pt>
                <c:pt idx="8">
                  <c:v>1279</c:v>
                </c:pt>
                <c:pt idx="9">
                  <c:v>1326</c:v>
                </c:pt>
                <c:pt idx="10">
                  <c:v>1512</c:v>
                </c:pt>
                <c:pt idx="11">
                  <c:v>1235</c:v>
                </c:pt>
                <c:pt idx="12">
                  <c:v>569</c:v>
                </c:pt>
                <c:pt idx="13">
                  <c:v>234</c:v>
                </c:pt>
                <c:pt idx="14">
                  <c:v>84</c:v>
                </c:pt>
                <c:pt idx="15">
                  <c:v>43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DB2-8907-52EFFA91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8.43'!$V$8:$Z$8</c:f>
              <c:numCache>
                <c:formatCode>#,##0</c:formatCode>
                <c:ptCount val="5"/>
                <c:pt idx="0">
                  <c:v>43379</c:v>
                </c:pt>
                <c:pt idx="1">
                  <c:v>44424.480000000003</c:v>
                </c:pt>
                <c:pt idx="2">
                  <c:v>45869.09</c:v>
                </c:pt>
                <c:pt idx="3">
                  <c:v>47026</c:v>
                </c:pt>
                <c:pt idx="4">
                  <c:v>48121.16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A-4D97-AD32-88EBB4971C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A-4D97-AD32-88EBB49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1">
                  <c:v>129645</c:v>
                </c:pt>
                <c:pt idx="2">
                  <c:v>140834</c:v>
                </c:pt>
                <c:pt idx="3">
                  <c:v>158123</c:v>
                </c:pt>
                <c:pt idx="4">
                  <c:v>164965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0-4C6B-B6C3-2262F7A0217A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1">
                  <c:v>86868</c:v>
                </c:pt>
                <c:pt idx="2">
                  <c:v>93319</c:v>
                </c:pt>
                <c:pt idx="3">
                  <c:v>105642</c:v>
                </c:pt>
                <c:pt idx="4">
                  <c:v>108058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0-4C6B-B6C3-2262F7A0217A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1">
                  <c:v>120482</c:v>
                </c:pt>
                <c:pt idx="2">
                  <c:v>130678</c:v>
                </c:pt>
                <c:pt idx="3">
                  <c:v>146847</c:v>
                </c:pt>
                <c:pt idx="4">
                  <c:v>152809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0-4C6B-B6C3-2262F7A0217A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1">
                  <c:v>9162</c:v>
                </c:pt>
                <c:pt idx="2">
                  <c:v>10156</c:v>
                </c:pt>
                <c:pt idx="3">
                  <c:v>11276</c:v>
                </c:pt>
                <c:pt idx="4">
                  <c:v>12153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0-4C6B-B6C3-2262F7A0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1.5311715837941872E-2</c:v>
                </c:pt>
                <c:pt idx="1">
                  <c:v>1.8698077813238483E-3</c:v>
                </c:pt>
                <c:pt idx="2">
                  <c:v>2.2894486807805686E-2</c:v>
                </c:pt>
                <c:pt idx="3">
                  <c:v>5.6520573976173655E-3</c:v>
                </c:pt>
                <c:pt idx="4">
                  <c:v>2.2955392598728287E-2</c:v>
                </c:pt>
                <c:pt idx="5">
                  <c:v>2.7480692864277536E-2</c:v>
                </c:pt>
                <c:pt idx="6">
                  <c:v>6.3804906570516726E-2</c:v>
                </c:pt>
                <c:pt idx="7">
                  <c:v>0.18311326040879966</c:v>
                </c:pt>
                <c:pt idx="8">
                  <c:v>2.2529052062270082E-2</c:v>
                </c:pt>
                <c:pt idx="9">
                  <c:v>2.4831290959144395E-2</c:v>
                </c:pt>
                <c:pt idx="10">
                  <c:v>4.8633274051696838E-2</c:v>
                </c:pt>
                <c:pt idx="11">
                  <c:v>1.9234048773357371E-2</c:v>
                </c:pt>
                <c:pt idx="12">
                  <c:v>0.1546763466270373</c:v>
                </c:pt>
                <c:pt idx="13">
                  <c:v>0.12955270787146442</c:v>
                </c:pt>
                <c:pt idx="14">
                  <c:v>2.8516091309961751E-2</c:v>
                </c:pt>
                <c:pt idx="15">
                  <c:v>7.5029843837552068E-2</c:v>
                </c:pt>
                <c:pt idx="16">
                  <c:v>7.4761858357492633E-2</c:v>
                </c:pt>
                <c:pt idx="17">
                  <c:v>2.7681681974322119E-2</c:v>
                </c:pt>
                <c:pt idx="18">
                  <c:v>2.8028844982580944E-2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E9F-8F50-B06A0C89B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E9F-8F50-B06A0C89B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13</c:v>
                </c:pt>
                <c:pt idx="1">
                  <c:v>210</c:v>
                </c:pt>
                <c:pt idx="2">
                  <c:v>2998</c:v>
                </c:pt>
                <c:pt idx="3">
                  <c:v>12779</c:v>
                </c:pt>
                <c:pt idx="4">
                  <c:v>23986</c:v>
                </c:pt>
                <c:pt idx="5">
                  <c:v>16869</c:v>
                </c:pt>
                <c:pt idx="6">
                  <c:v>9293</c:v>
                </c:pt>
                <c:pt idx="7">
                  <c:v>5163</c:v>
                </c:pt>
                <c:pt idx="8">
                  <c:v>3516</c:v>
                </c:pt>
                <c:pt idx="9">
                  <c:v>2699</c:v>
                </c:pt>
                <c:pt idx="10">
                  <c:v>2291</c:v>
                </c:pt>
                <c:pt idx="11">
                  <c:v>1720</c:v>
                </c:pt>
                <c:pt idx="12">
                  <c:v>1093</c:v>
                </c:pt>
                <c:pt idx="13">
                  <c:v>668</c:v>
                </c:pt>
                <c:pt idx="14">
                  <c:v>250</c:v>
                </c:pt>
                <c:pt idx="15">
                  <c:v>112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B-4A77-AC68-A7D8B8DE90A9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16</c:v>
                </c:pt>
                <c:pt idx="1">
                  <c:v>278</c:v>
                </c:pt>
                <c:pt idx="2">
                  <c:v>3516</c:v>
                </c:pt>
                <c:pt idx="3">
                  <c:v>14809</c:v>
                </c:pt>
                <c:pt idx="4">
                  <c:v>24582</c:v>
                </c:pt>
                <c:pt idx="5">
                  <c:v>15381</c:v>
                </c:pt>
                <c:pt idx="6">
                  <c:v>7552</c:v>
                </c:pt>
                <c:pt idx="7">
                  <c:v>3964</c:v>
                </c:pt>
                <c:pt idx="8">
                  <c:v>3225</c:v>
                </c:pt>
                <c:pt idx="9">
                  <c:v>2486</c:v>
                </c:pt>
                <c:pt idx="10">
                  <c:v>2152</c:v>
                </c:pt>
                <c:pt idx="11">
                  <c:v>1537</c:v>
                </c:pt>
                <c:pt idx="12">
                  <c:v>994</c:v>
                </c:pt>
                <c:pt idx="13">
                  <c:v>429</c:v>
                </c:pt>
                <c:pt idx="14">
                  <c:v>144</c:v>
                </c:pt>
                <c:pt idx="15">
                  <c:v>67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B-4A77-AC68-A7D8B8DE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5985</c:v>
                </c:pt>
                <c:pt idx="1">
                  <c:v>17445</c:v>
                </c:pt>
                <c:pt idx="2">
                  <c:v>4251</c:v>
                </c:pt>
                <c:pt idx="3">
                  <c:v>3698</c:v>
                </c:pt>
                <c:pt idx="4">
                  <c:v>3385</c:v>
                </c:pt>
                <c:pt idx="5">
                  <c:v>2519</c:v>
                </c:pt>
                <c:pt idx="6">
                  <c:v>992</c:v>
                </c:pt>
                <c:pt idx="7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C-4A97-AD3D-CFFDBA58F149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4621</c:v>
                </c:pt>
                <c:pt idx="1">
                  <c:v>14781</c:v>
                </c:pt>
                <c:pt idx="2">
                  <c:v>1851</c:v>
                </c:pt>
                <c:pt idx="3">
                  <c:v>6124</c:v>
                </c:pt>
                <c:pt idx="4">
                  <c:v>6233</c:v>
                </c:pt>
                <c:pt idx="5">
                  <c:v>3427</c:v>
                </c:pt>
                <c:pt idx="6">
                  <c:v>175</c:v>
                </c:pt>
                <c:pt idx="7">
                  <c:v>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C-4A97-AD3D-CFFDBA58F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8.44'!$U$8:$Y$8</c:f>
              <c:numCache>
                <c:formatCode>#,##0</c:formatCode>
                <c:ptCount val="5"/>
                <c:pt idx="1">
                  <c:v>37508</c:v>
                </c:pt>
                <c:pt idx="2">
                  <c:v>36142.199999999997</c:v>
                </c:pt>
                <c:pt idx="3">
                  <c:v>37672.21</c:v>
                </c:pt>
                <c:pt idx="4">
                  <c:v>35598.019999999997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5-442E-9D37-45E3D53C4B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42E-9D37-45E3D53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8.44'!$V$4:$Z$4</c:f>
              <c:numCache>
                <c:formatCode>#,##0</c:formatCode>
                <c:ptCount val="5"/>
                <c:pt idx="0">
                  <c:v>129645</c:v>
                </c:pt>
                <c:pt idx="1">
                  <c:v>140834</c:v>
                </c:pt>
                <c:pt idx="2">
                  <c:v>158123</c:v>
                </c:pt>
                <c:pt idx="3">
                  <c:v>164965</c:v>
                </c:pt>
                <c:pt idx="4">
                  <c:v>164183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CA4-8720-12218AEF3575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8.44'!$V$7:$Z$7</c:f>
              <c:numCache>
                <c:formatCode>#,##0</c:formatCode>
                <c:ptCount val="5"/>
                <c:pt idx="0">
                  <c:v>86868</c:v>
                </c:pt>
                <c:pt idx="1">
                  <c:v>93319</c:v>
                </c:pt>
                <c:pt idx="2">
                  <c:v>105642</c:v>
                </c:pt>
                <c:pt idx="3">
                  <c:v>108058</c:v>
                </c:pt>
                <c:pt idx="4">
                  <c:v>110036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F-4CA4-8720-12218AEF3575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8.44'!$V$11:$Z$11</c:f>
              <c:numCache>
                <c:formatCode>#,##0</c:formatCode>
                <c:ptCount val="5"/>
                <c:pt idx="0">
                  <c:v>120482</c:v>
                </c:pt>
                <c:pt idx="1">
                  <c:v>130678</c:v>
                </c:pt>
                <c:pt idx="2">
                  <c:v>146847</c:v>
                </c:pt>
                <c:pt idx="3">
                  <c:v>152809</c:v>
                </c:pt>
                <c:pt idx="4">
                  <c:v>151130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F-4CA4-8720-12218AEF3575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8.44'!$V$12:$Z$12</c:f>
              <c:numCache>
                <c:formatCode>#,##0</c:formatCode>
                <c:ptCount val="5"/>
                <c:pt idx="0">
                  <c:v>9162</c:v>
                </c:pt>
                <c:pt idx="1">
                  <c:v>10156</c:v>
                </c:pt>
                <c:pt idx="2">
                  <c:v>11276</c:v>
                </c:pt>
                <c:pt idx="3">
                  <c:v>12153</c:v>
                </c:pt>
                <c:pt idx="4">
                  <c:v>13053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F-4CA4-8720-12218AEF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1.5311715837941872E-2</c:v>
                </c:pt>
                <c:pt idx="1">
                  <c:v>1.8698077813238483E-3</c:v>
                </c:pt>
                <c:pt idx="2">
                  <c:v>2.2894486807805686E-2</c:v>
                </c:pt>
                <c:pt idx="3">
                  <c:v>5.6520573976173655E-3</c:v>
                </c:pt>
                <c:pt idx="4">
                  <c:v>2.2955392598728287E-2</c:v>
                </c:pt>
                <c:pt idx="5">
                  <c:v>2.7480692864277536E-2</c:v>
                </c:pt>
                <c:pt idx="6">
                  <c:v>6.3804906570516726E-2</c:v>
                </c:pt>
                <c:pt idx="7">
                  <c:v>0.18311326040879966</c:v>
                </c:pt>
                <c:pt idx="8">
                  <c:v>2.2529052062270082E-2</c:v>
                </c:pt>
                <c:pt idx="9">
                  <c:v>2.4831290959144395E-2</c:v>
                </c:pt>
                <c:pt idx="10">
                  <c:v>4.8633274051696838E-2</c:v>
                </c:pt>
                <c:pt idx="11">
                  <c:v>1.9234048773357371E-2</c:v>
                </c:pt>
                <c:pt idx="12">
                  <c:v>0.1546763466270373</c:v>
                </c:pt>
                <c:pt idx="13">
                  <c:v>0.12955270787146442</c:v>
                </c:pt>
                <c:pt idx="14">
                  <c:v>2.8516091309961751E-2</c:v>
                </c:pt>
                <c:pt idx="15">
                  <c:v>7.5029843837552068E-2</c:v>
                </c:pt>
                <c:pt idx="16">
                  <c:v>7.4761858357492633E-2</c:v>
                </c:pt>
                <c:pt idx="17">
                  <c:v>2.7681681974322119E-2</c:v>
                </c:pt>
                <c:pt idx="18">
                  <c:v>2.8028844982580944E-2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F02-A4EB-FFB9699CD3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F02-A4EB-FFB9699C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8.44'!$Z$44:$Z$60</c:f>
              <c:numCache>
                <c:formatCode>#,##0</c:formatCode>
                <c:ptCount val="17"/>
                <c:pt idx="0">
                  <c:v>14</c:v>
                </c:pt>
                <c:pt idx="1">
                  <c:v>278</c:v>
                </c:pt>
                <c:pt idx="2">
                  <c:v>2706</c:v>
                </c:pt>
                <c:pt idx="3">
                  <c:v>11688</c:v>
                </c:pt>
                <c:pt idx="4">
                  <c:v>22973</c:v>
                </c:pt>
                <c:pt idx="5">
                  <c:v>17131</c:v>
                </c:pt>
                <c:pt idx="6">
                  <c:v>9810</c:v>
                </c:pt>
                <c:pt idx="7">
                  <c:v>5309</c:v>
                </c:pt>
                <c:pt idx="8">
                  <c:v>3510</c:v>
                </c:pt>
                <c:pt idx="9">
                  <c:v>2858</c:v>
                </c:pt>
                <c:pt idx="10">
                  <c:v>2440</c:v>
                </c:pt>
                <c:pt idx="11">
                  <c:v>1832</c:v>
                </c:pt>
                <c:pt idx="12">
                  <c:v>1077</c:v>
                </c:pt>
                <c:pt idx="13">
                  <c:v>649</c:v>
                </c:pt>
                <c:pt idx="14">
                  <c:v>260</c:v>
                </c:pt>
                <c:pt idx="15">
                  <c:v>114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273-A31A-CDA47D683CA2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8.44'!$Z$63:$Z$79</c:f>
              <c:numCache>
                <c:formatCode>#,##0</c:formatCode>
                <c:ptCount val="17"/>
                <c:pt idx="0">
                  <c:v>13</c:v>
                </c:pt>
                <c:pt idx="1">
                  <c:v>343</c:v>
                </c:pt>
                <c:pt idx="2">
                  <c:v>3320</c:v>
                </c:pt>
                <c:pt idx="3">
                  <c:v>14135</c:v>
                </c:pt>
                <c:pt idx="4">
                  <c:v>24401</c:v>
                </c:pt>
                <c:pt idx="5">
                  <c:v>15781</c:v>
                </c:pt>
                <c:pt idx="6">
                  <c:v>7960</c:v>
                </c:pt>
                <c:pt idx="7">
                  <c:v>4219</c:v>
                </c:pt>
                <c:pt idx="8">
                  <c:v>3231</c:v>
                </c:pt>
                <c:pt idx="9">
                  <c:v>2594</c:v>
                </c:pt>
                <c:pt idx="10">
                  <c:v>2215</c:v>
                </c:pt>
                <c:pt idx="11">
                  <c:v>1564</c:v>
                </c:pt>
                <c:pt idx="12">
                  <c:v>954</c:v>
                </c:pt>
                <c:pt idx="13">
                  <c:v>437</c:v>
                </c:pt>
                <c:pt idx="14">
                  <c:v>142</c:v>
                </c:pt>
                <c:pt idx="15">
                  <c:v>61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273-A31A-CDA47D683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8.44'!$Z$83:$Z$90</c:f>
              <c:numCache>
                <c:formatCode>#,##0</c:formatCode>
                <c:ptCount val="8"/>
                <c:pt idx="0">
                  <c:v>6149</c:v>
                </c:pt>
                <c:pt idx="1">
                  <c:v>17691</c:v>
                </c:pt>
                <c:pt idx="2">
                  <c:v>4193</c:v>
                </c:pt>
                <c:pt idx="3">
                  <c:v>3689</c:v>
                </c:pt>
                <c:pt idx="4">
                  <c:v>3319</c:v>
                </c:pt>
                <c:pt idx="5">
                  <c:v>2587</c:v>
                </c:pt>
                <c:pt idx="6">
                  <c:v>1011</c:v>
                </c:pt>
                <c:pt idx="7">
                  <c:v>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E-4462-98D0-8AFEA4D2E7B3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8.44'!$Z$93:$Z$100</c:f>
              <c:numCache>
                <c:formatCode>#,##0</c:formatCode>
                <c:ptCount val="8"/>
                <c:pt idx="0">
                  <c:v>4753</c:v>
                </c:pt>
                <c:pt idx="1">
                  <c:v>15362</c:v>
                </c:pt>
                <c:pt idx="2">
                  <c:v>1905</c:v>
                </c:pt>
                <c:pt idx="3">
                  <c:v>6005</c:v>
                </c:pt>
                <c:pt idx="4">
                  <c:v>6141</c:v>
                </c:pt>
                <c:pt idx="5">
                  <c:v>3468</c:v>
                </c:pt>
                <c:pt idx="6">
                  <c:v>222</c:v>
                </c:pt>
                <c:pt idx="7">
                  <c:v>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E-4462-98D0-8AFEA4D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1032</c:v>
                </c:pt>
                <c:pt idx="1">
                  <c:v>879</c:v>
                </c:pt>
                <c:pt idx="2">
                  <c:v>1622</c:v>
                </c:pt>
                <c:pt idx="3">
                  <c:v>531</c:v>
                </c:pt>
                <c:pt idx="4">
                  <c:v>247</c:v>
                </c:pt>
                <c:pt idx="5">
                  <c:v>507</c:v>
                </c:pt>
                <c:pt idx="6">
                  <c:v>601</c:v>
                </c:pt>
                <c:pt idx="7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44F2-80E0-B624A907E638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768</c:v>
                </c:pt>
                <c:pt idx="1">
                  <c:v>1589</c:v>
                </c:pt>
                <c:pt idx="2">
                  <c:v>317</c:v>
                </c:pt>
                <c:pt idx="3">
                  <c:v>1432</c:v>
                </c:pt>
                <c:pt idx="4">
                  <c:v>1285</c:v>
                </c:pt>
                <c:pt idx="5">
                  <c:v>1035</c:v>
                </c:pt>
                <c:pt idx="6">
                  <c:v>64</c:v>
                </c:pt>
                <c:pt idx="7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44F2-80E0-B624A907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8.44'!$V$8:$Z$8</c:f>
              <c:numCache>
                <c:formatCode>#,##0</c:formatCode>
                <c:ptCount val="5"/>
                <c:pt idx="0">
                  <c:v>37508</c:v>
                </c:pt>
                <c:pt idx="1">
                  <c:v>36142.199999999997</c:v>
                </c:pt>
                <c:pt idx="2">
                  <c:v>37672.21</c:v>
                </c:pt>
                <c:pt idx="3">
                  <c:v>35598.019999999997</c:v>
                </c:pt>
                <c:pt idx="4">
                  <c:v>33756.54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EE0-ABF1-959D29F988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EE0-ABF1-959D29F9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1">
                  <c:v>95959</c:v>
                </c:pt>
                <c:pt idx="2">
                  <c:v>90600</c:v>
                </c:pt>
                <c:pt idx="3">
                  <c:v>110669</c:v>
                </c:pt>
                <c:pt idx="4">
                  <c:v>117887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2-4B68-AE6A-448E52699EE3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1">
                  <c:v>70951</c:v>
                </c:pt>
                <c:pt idx="2">
                  <c:v>65982</c:v>
                </c:pt>
                <c:pt idx="3">
                  <c:v>79426</c:v>
                </c:pt>
                <c:pt idx="4">
                  <c:v>83891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2-4B68-AE6A-448E52699EE3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1">
                  <c:v>87969</c:v>
                </c:pt>
                <c:pt idx="2">
                  <c:v>83036</c:v>
                </c:pt>
                <c:pt idx="3">
                  <c:v>101349</c:v>
                </c:pt>
                <c:pt idx="4">
                  <c:v>107965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2-4B68-AE6A-448E52699EE3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1">
                  <c:v>7987</c:v>
                </c:pt>
                <c:pt idx="2">
                  <c:v>7564</c:v>
                </c:pt>
                <c:pt idx="3">
                  <c:v>9321</c:v>
                </c:pt>
                <c:pt idx="4">
                  <c:v>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2-4B68-AE6A-448E5269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3.551252326682559E-3</c:v>
                </c:pt>
                <c:pt idx="1">
                  <c:v>1.2490611631780035E-3</c:v>
                </c:pt>
                <c:pt idx="2">
                  <c:v>5.8681383274009728E-2</c:v>
                </c:pt>
                <c:pt idx="3">
                  <c:v>9.0863076772360642E-3</c:v>
                </c:pt>
                <c:pt idx="4">
                  <c:v>8.1180811808118078E-2</c:v>
                </c:pt>
                <c:pt idx="5">
                  <c:v>3.8386180321980212E-2</c:v>
                </c:pt>
                <c:pt idx="6">
                  <c:v>9.8708487084870844E-2</c:v>
                </c:pt>
                <c:pt idx="7">
                  <c:v>6.2983705058289527E-2</c:v>
                </c:pt>
                <c:pt idx="8">
                  <c:v>8.2642131731051824E-2</c:v>
                </c:pt>
                <c:pt idx="9">
                  <c:v>1.1935473337034255E-2</c:v>
                </c:pt>
                <c:pt idx="10">
                  <c:v>4.4109003036933027E-2</c:v>
                </c:pt>
                <c:pt idx="11">
                  <c:v>1.6466381477974072E-2</c:v>
                </c:pt>
                <c:pt idx="12">
                  <c:v>5.829768474675897E-2</c:v>
                </c:pt>
                <c:pt idx="13">
                  <c:v>0.13127387911047253</c:v>
                </c:pt>
                <c:pt idx="14">
                  <c:v>4.801946249550991E-2</c:v>
                </c:pt>
                <c:pt idx="15">
                  <c:v>5.6942494203703099E-2</c:v>
                </c:pt>
                <c:pt idx="16">
                  <c:v>0.11230937530614245</c:v>
                </c:pt>
                <c:pt idx="17">
                  <c:v>1.8523658687914314E-2</c:v>
                </c:pt>
                <c:pt idx="18">
                  <c:v>3.5585997452894882E-2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7-4FD5-82FA-B06916FADD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7-4FD5-82FA-B06916FAD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24</c:v>
                </c:pt>
                <c:pt idx="1">
                  <c:v>1100</c:v>
                </c:pt>
                <c:pt idx="2">
                  <c:v>3606</c:v>
                </c:pt>
                <c:pt idx="3">
                  <c:v>5903</c:v>
                </c:pt>
                <c:pt idx="4">
                  <c:v>7853</c:v>
                </c:pt>
                <c:pt idx="5">
                  <c:v>9045</c:v>
                </c:pt>
                <c:pt idx="6">
                  <c:v>8536</c:v>
                </c:pt>
                <c:pt idx="7">
                  <c:v>7481</c:v>
                </c:pt>
                <c:pt idx="8">
                  <c:v>6579</c:v>
                </c:pt>
                <c:pt idx="9">
                  <c:v>4913</c:v>
                </c:pt>
                <c:pt idx="10">
                  <c:v>3603</c:v>
                </c:pt>
                <c:pt idx="11">
                  <c:v>2623</c:v>
                </c:pt>
                <c:pt idx="12">
                  <c:v>1126</c:v>
                </c:pt>
                <c:pt idx="13">
                  <c:v>380</c:v>
                </c:pt>
                <c:pt idx="14">
                  <c:v>85</c:v>
                </c:pt>
                <c:pt idx="15">
                  <c:v>31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2-44CF-A878-26804E10982E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19</c:v>
                </c:pt>
                <c:pt idx="1">
                  <c:v>1484</c:v>
                </c:pt>
                <c:pt idx="2">
                  <c:v>3447</c:v>
                </c:pt>
                <c:pt idx="3">
                  <c:v>5680</c:v>
                </c:pt>
                <c:pt idx="4">
                  <c:v>6929</c:v>
                </c:pt>
                <c:pt idx="5">
                  <c:v>7703</c:v>
                </c:pt>
                <c:pt idx="6">
                  <c:v>7174</c:v>
                </c:pt>
                <c:pt idx="7">
                  <c:v>6301</c:v>
                </c:pt>
                <c:pt idx="8">
                  <c:v>5742</c:v>
                </c:pt>
                <c:pt idx="9">
                  <c:v>4376</c:v>
                </c:pt>
                <c:pt idx="10">
                  <c:v>3131</c:v>
                </c:pt>
                <c:pt idx="11">
                  <c:v>1918</c:v>
                </c:pt>
                <c:pt idx="12">
                  <c:v>783</c:v>
                </c:pt>
                <c:pt idx="13">
                  <c:v>210</c:v>
                </c:pt>
                <c:pt idx="14">
                  <c:v>50</c:v>
                </c:pt>
                <c:pt idx="15">
                  <c:v>25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4CF-A878-26804E109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5070</c:v>
                </c:pt>
                <c:pt idx="1">
                  <c:v>4898</c:v>
                </c:pt>
                <c:pt idx="2">
                  <c:v>8222</c:v>
                </c:pt>
                <c:pt idx="3">
                  <c:v>2429</c:v>
                </c:pt>
                <c:pt idx="4">
                  <c:v>2932</c:v>
                </c:pt>
                <c:pt idx="5">
                  <c:v>2331</c:v>
                </c:pt>
                <c:pt idx="6">
                  <c:v>6377</c:v>
                </c:pt>
                <c:pt idx="7">
                  <c:v>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A-43F7-9E7F-422436AA5A99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3946</c:v>
                </c:pt>
                <c:pt idx="1">
                  <c:v>6980</c:v>
                </c:pt>
                <c:pt idx="2">
                  <c:v>1345</c:v>
                </c:pt>
                <c:pt idx="3">
                  <c:v>6188</c:v>
                </c:pt>
                <c:pt idx="4">
                  <c:v>7676</c:v>
                </c:pt>
                <c:pt idx="5">
                  <c:v>4540</c:v>
                </c:pt>
                <c:pt idx="6">
                  <c:v>922</c:v>
                </c:pt>
                <c:pt idx="7">
                  <c:v>2802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A-43F7-9E7F-422436AA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8.45'!$U$8:$Y$8</c:f>
              <c:numCache>
                <c:formatCode>#,##0</c:formatCode>
                <c:ptCount val="5"/>
                <c:pt idx="1">
                  <c:v>45385.5</c:v>
                </c:pt>
                <c:pt idx="2">
                  <c:v>45509</c:v>
                </c:pt>
                <c:pt idx="3">
                  <c:v>47187</c:v>
                </c:pt>
                <c:pt idx="4">
                  <c:v>47792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9-48E1-B762-7ED9E42E15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9-48E1-B762-7ED9E42E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8.45'!$V$4:$Z$4</c:f>
              <c:numCache>
                <c:formatCode>#,##0</c:formatCode>
                <c:ptCount val="5"/>
                <c:pt idx="0">
                  <c:v>95959</c:v>
                </c:pt>
                <c:pt idx="1">
                  <c:v>90600</c:v>
                </c:pt>
                <c:pt idx="2">
                  <c:v>110669</c:v>
                </c:pt>
                <c:pt idx="3">
                  <c:v>117887</c:v>
                </c:pt>
                <c:pt idx="4">
                  <c:v>122492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20D-BFF3-0A1C4FA3FAC7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8.45'!$V$7:$Z$7</c:f>
              <c:numCache>
                <c:formatCode>#,##0</c:formatCode>
                <c:ptCount val="5"/>
                <c:pt idx="0">
                  <c:v>70951</c:v>
                </c:pt>
                <c:pt idx="1">
                  <c:v>65982</c:v>
                </c:pt>
                <c:pt idx="2">
                  <c:v>79426</c:v>
                </c:pt>
                <c:pt idx="3">
                  <c:v>83891</c:v>
                </c:pt>
                <c:pt idx="4">
                  <c:v>89028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20D-BFF3-0A1C4FA3FAC7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8.45'!$V$11:$Z$11</c:f>
              <c:numCache>
                <c:formatCode>#,##0</c:formatCode>
                <c:ptCount val="5"/>
                <c:pt idx="0">
                  <c:v>87969</c:v>
                </c:pt>
                <c:pt idx="1">
                  <c:v>83036</c:v>
                </c:pt>
                <c:pt idx="2">
                  <c:v>101349</c:v>
                </c:pt>
                <c:pt idx="3">
                  <c:v>107965</c:v>
                </c:pt>
                <c:pt idx="4">
                  <c:v>111740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B-420D-BFF3-0A1C4FA3FAC7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8.45'!$V$12:$Z$12</c:f>
              <c:numCache>
                <c:formatCode>#,##0</c:formatCode>
                <c:ptCount val="5"/>
                <c:pt idx="0">
                  <c:v>7987</c:v>
                </c:pt>
                <c:pt idx="1">
                  <c:v>7564</c:v>
                </c:pt>
                <c:pt idx="2">
                  <c:v>9321</c:v>
                </c:pt>
                <c:pt idx="3">
                  <c:v>9928</c:v>
                </c:pt>
                <c:pt idx="4">
                  <c:v>10757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B-420D-BFF3-0A1C4FA3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3.551252326682559E-3</c:v>
                </c:pt>
                <c:pt idx="1">
                  <c:v>1.2490611631780035E-3</c:v>
                </c:pt>
                <c:pt idx="2">
                  <c:v>5.8681383274009728E-2</c:v>
                </c:pt>
                <c:pt idx="3">
                  <c:v>9.0863076772360642E-3</c:v>
                </c:pt>
                <c:pt idx="4">
                  <c:v>8.1180811808118078E-2</c:v>
                </c:pt>
                <c:pt idx="5">
                  <c:v>3.8386180321980212E-2</c:v>
                </c:pt>
                <c:pt idx="6">
                  <c:v>9.8708487084870844E-2</c:v>
                </c:pt>
                <c:pt idx="7">
                  <c:v>6.2983705058289527E-2</c:v>
                </c:pt>
                <c:pt idx="8">
                  <c:v>8.2642131731051824E-2</c:v>
                </c:pt>
                <c:pt idx="9">
                  <c:v>1.1935473337034255E-2</c:v>
                </c:pt>
                <c:pt idx="10">
                  <c:v>4.4109003036933027E-2</c:v>
                </c:pt>
                <c:pt idx="11">
                  <c:v>1.6466381477974072E-2</c:v>
                </c:pt>
                <c:pt idx="12">
                  <c:v>5.829768474675897E-2</c:v>
                </c:pt>
                <c:pt idx="13">
                  <c:v>0.13127387911047253</c:v>
                </c:pt>
                <c:pt idx="14">
                  <c:v>4.801946249550991E-2</c:v>
                </c:pt>
                <c:pt idx="15">
                  <c:v>5.6942494203703099E-2</c:v>
                </c:pt>
                <c:pt idx="16">
                  <c:v>0.11230937530614245</c:v>
                </c:pt>
                <c:pt idx="17">
                  <c:v>1.8523658687914314E-2</c:v>
                </c:pt>
                <c:pt idx="18">
                  <c:v>3.5585997452894882E-2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3-4B02-AE2B-711A98AE29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3-4B02-AE2B-711A98AE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8.45'!$Z$44:$Z$60</c:f>
              <c:numCache>
                <c:formatCode>#,##0</c:formatCode>
                <c:ptCount val="17"/>
                <c:pt idx="0">
                  <c:v>12</c:v>
                </c:pt>
                <c:pt idx="1">
                  <c:v>1179</c:v>
                </c:pt>
                <c:pt idx="2">
                  <c:v>3507</c:v>
                </c:pt>
                <c:pt idx="3">
                  <c:v>5985</c:v>
                </c:pt>
                <c:pt idx="4">
                  <c:v>8018</c:v>
                </c:pt>
                <c:pt idx="5">
                  <c:v>9372</c:v>
                </c:pt>
                <c:pt idx="6">
                  <c:v>9205</c:v>
                </c:pt>
                <c:pt idx="7">
                  <c:v>7735</c:v>
                </c:pt>
                <c:pt idx="8">
                  <c:v>6862</c:v>
                </c:pt>
                <c:pt idx="9">
                  <c:v>5169</c:v>
                </c:pt>
                <c:pt idx="10">
                  <c:v>3793</c:v>
                </c:pt>
                <c:pt idx="11">
                  <c:v>2658</c:v>
                </c:pt>
                <c:pt idx="12">
                  <c:v>1191</c:v>
                </c:pt>
                <c:pt idx="13">
                  <c:v>393</c:v>
                </c:pt>
                <c:pt idx="14">
                  <c:v>105</c:v>
                </c:pt>
                <c:pt idx="15">
                  <c:v>28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2-449D-9586-F8221C67E94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8.45'!$Z$63:$Z$79</c:f>
              <c:numCache>
                <c:formatCode>#,##0</c:formatCode>
                <c:ptCount val="17"/>
                <c:pt idx="0">
                  <c:v>25</c:v>
                </c:pt>
                <c:pt idx="1">
                  <c:v>1425</c:v>
                </c:pt>
                <c:pt idx="2">
                  <c:v>3500</c:v>
                </c:pt>
                <c:pt idx="3">
                  <c:v>5761</c:v>
                </c:pt>
                <c:pt idx="4">
                  <c:v>7246</c:v>
                </c:pt>
                <c:pt idx="5">
                  <c:v>8216</c:v>
                </c:pt>
                <c:pt idx="6">
                  <c:v>7534</c:v>
                </c:pt>
                <c:pt idx="7">
                  <c:v>6589</c:v>
                </c:pt>
                <c:pt idx="8">
                  <c:v>5972</c:v>
                </c:pt>
                <c:pt idx="9">
                  <c:v>4574</c:v>
                </c:pt>
                <c:pt idx="10">
                  <c:v>3187</c:v>
                </c:pt>
                <c:pt idx="11">
                  <c:v>2059</c:v>
                </c:pt>
                <c:pt idx="12">
                  <c:v>825</c:v>
                </c:pt>
                <c:pt idx="13">
                  <c:v>234</c:v>
                </c:pt>
                <c:pt idx="14">
                  <c:v>63</c:v>
                </c:pt>
                <c:pt idx="15">
                  <c:v>26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2-449D-9586-F8221C67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8.45'!$Z$83:$Z$90</c:f>
              <c:numCache>
                <c:formatCode>#,##0</c:formatCode>
                <c:ptCount val="8"/>
                <c:pt idx="0">
                  <c:v>5541</c:v>
                </c:pt>
                <c:pt idx="1">
                  <c:v>5386</c:v>
                </c:pt>
                <c:pt idx="2">
                  <c:v>8518</c:v>
                </c:pt>
                <c:pt idx="3">
                  <c:v>2677</c:v>
                </c:pt>
                <c:pt idx="4">
                  <c:v>3005</c:v>
                </c:pt>
                <c:pt idx="5">
                  <c:v>2409</c:v>
                </c:pt>
                <c:pt idx="6">
                  <c:v>6695</c:v>
                </c:pt>
                <c:pt idx="7">
                  <c:v>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7B4-9904-94EF269ECA26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8.45'!$Z$93:$Z$100</c:f>
              <c:numCache>
                <c:formatCode>#,##0</c:formatCode>
                <c:ptCount val="8"/>
                <c:pt idx="0">
                  <c:v>4180</c:v>
                </c:pt>
                <c:pt idx="1">
                  <c:v>7592</c:v>
                </c:pt>
                <c:pt idx="2">
                  <c:v>1488</c:v>
                </c:pt>
                <c:pt idx="3">
                  <c:v>6810</c:v>
                </c:pt>
                <c:pt idx="4">
                  <c:v>7836</c:v>
                </c:pt>
                <c:pt idx="5">
                  <c:v>4701</c:v>
                </c:pt>
                <c:pt idx="6">
                  <c:v>976</c:v>
                </c:pt>
                <c:pt idx="7">
                  <c:v>3096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D-47B4-9904-94EF269E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8.5'!$U$8:$Y$8</c:f>
              <c:numCache>
                <c:formatCode>#,##0</c:formatCode>
                <c:ptCount val="5"/>
                <c:pt idx="1">
                  <c:v>32346</c:v>
                </c:pt>
                <c:pt idx="2">
                  <c:v>32132</c:v>
                </c:pt>
                <c:pt idx="3">
                  <c:v>34105.9</c:v>
                </c:pt>
                <c:pt idx="4">
                  <c:v>34587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9-4FA9-94DF-8F37B86C36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9-4FA9-94DF-8F37B86C3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8.45'!$V$8:$Z$8</c:f>
              <c:numCache>
                <c:formatCode>#,##0</c:formatCode>
                <c:ptCount val="5"/>
                <c:pt idx="0">
                  <c:v>45385.5</c:v>
                </c:pt>
                <c:pt idx="1">
                  <c:v>45509</c:v>
                </c:pt>
                <c:pt idx="2">
                  <c:v>47187</c:v>
                </c:pt>
                <c:pt idx="3">
                  <c:v>47792</c:v>
                </c:pt>
                <c:pt idx="4">
                  <c:v>47826.28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4-42A8-BDF3-8B5B7B8C5C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4-42A8-BDF3-8B5B7B8C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1">
                  <c:v>38009</c:v>
                </c:pt>
                <c:pt idx="2">
                  <c:v>41508</c:v>
                </c:pt>
                <c:pt idx="3">
                  <c:v>46437</c:v>
                </c:pt>
                <c:pt idx="4">
                  <c:v>46772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6-4B93-9901-71A2E56B4FD9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1">
                  <c:v>26256</c:v>
                </c:pt>
                <c:pt idx="2">
                  <c:v>28059</c:v>
                </c:pt>
                <c:pt idx="3">
                  <c:v>31362</c:v>
                </c:pt>
                <c:pt idx="4">
                  <c:v>30953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6-4B93-9901-71A2E56B4FD9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1">
                  <c:v>33771</c:v>
                </c:pt>
                <c:pt idx="2">
                  <c:v>36888</c:v>
                </c:pt>
                <c:pt idx="3">
                  <c:v>40941</c:v>
                </c:pt>
                <c:pt idx="4">
                  <c:v>41882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6-4B93-9901-71A2E56B4FD9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1">
                  <c:v>4235</c:v>
                </c:pt>
                <c:pt idx="2">
                  <c:v>4620</c:v>
                </c:pt>
                <c:pt idx="3">
                  <c:v>5497</c:v>
                </c:pt>
                <c:pt idx="4">
                  <c:v>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6-4B93-9901-71A2E56B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0.112824021896635</c:v>
                </c:pt>
                <c:pt idx="1">
                  <c:v>4.6087586540009664E-3</c:v>
                </c:pt>
                <c:pt idx="2">
                  <c:v>5.0937852197713733E-2</c:v>
                </c:pt>
                <c:pt idx="3">
                  <c:v>8.4326195459668331E-3</c:v>
                </c:pt>
                <c:pt idx="4">
                  <c:v>5.9893736918370633E-2</c:v>
                </c:pt>
                <c:pt idx="5">
                  <c:v>4.6651102881983576E-2</c:v>
                </c:pt>
                <c:pt idx="6">
                  <c:v>8.6882144582192886E-2</c:v>
                </c:pt>
                <c:pt idx="7">
                  <c:v>8.0441957816776682E-2</c:v>
                </c:pt>
                <c:pt idx="8">
                  <c:v>3.5441152793431012E-2</c:v>
                </c:pt>
                <c:pt idx="9">
                  <c:v>5.695540170664949E-3</c:v>
                </c:pt>
                <c:pt idx="10">
                  <c:v>2.2057639671550475E-2</c:v>
                </c:pt>
                <c:pt idx="11">
                  <c:v>1.4027531798422154E-2</c:v>
                </c:pt>
                <c:pt idx="12">
                  <c:v>3.6548059893736919E-2</c:v>
                </c:pt>
                <c:pt idx="13">
                  <c:v>0.11721139913057478</c:v>
                </c:pt>
                <c:pt idx="14">
                  <c:v>3.9808404443728865E-2</c:v>
                </c:pt>
                <c:pt idx="15">
                  <c:v>6.3274834970214133E-2</c:v>
                </c:pt>
                <c:pt idx="16">
                  <c:v>0.10354612783770729</c:v>
                </c:pt>
                <c:pt idx="17">
                  <c:v>1.2477861857993882E-2</c:v>
                </c:pt>
                <c:pt idx="18">
                  <c:v>2.8799710191595555E-2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B-48C8-824A-4509F5BB2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B-48C8-824A-4509F5BB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5</c:v>
                </c:pt>
                <c:pt idx="1">
                  <c:v>512</c:v>
                </c:pt>
                <c:pt idx="2">
                  <c:v>1691</c:v>
                </c:pt>
                <c:pt idx="3">
                  <c:v>3004</c:v>
                </c:pt>
                <c:pt idx="4">
                  <c:v>3738</c:v>
                </c:pt>
                <c:pt idx="5">
                  <c:v>2569</c:v>
                </c:pt>
                <c:pt idx="6">
                  <c:v>1913</c:v>
                </c:pt>
                <c:pt idx="7">
                  <c:v>1827</c:v>
                </c:pt>
                <c:pt idx="8">
                  <c:v>2013</c:v>
                </c:pt>
                <c:pt idx="9">
                  <c:v>1860</c:v>
                </c:pt>
                <c:pt idx="10">
                  <c:v>1834</c:v>
                </c:pt>
                <c:pt idx="11">
                  <c:v>1616</c:v>
                </c:pt>
                <c:pt idx="12">
                  <c:v>855</c:v>
                </c:pt>
                <c:pt idx="13">
                  <c:v>371</c:v>
                </c:pt>
                <c:pt idx="14">
                  <c:v>111</c:v>
                </c:pt>
                <c:pt idx="15">
                  <c:v>66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D-4FAB-81D7-49F68AE31596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8</c:v>
                </c:pt>
                <c:pt idx="1">
                  <c:v>652</c:v>
                </c:pt>
                <c:pt idx="2">
                  <c:v>1660</c:v>
                </c:pt>
                <c:pt idx="3">
                  <c:v>2739</c:v>
                </c:pt>
                <c:pt idx="4">
                  <c:v>3182</c:v>
                </c:pt>
                <c:pt idx="5">
                  <c:v>2268</c:v>
                </c:pt>
                <c:pt idx="6">
                  <c:v>1989</c:v>
                </c:pt>
                <c:pt idx="7">
                  <c:v>1814</c:v>
                </c:pt>
                <c:pt idx="8">
                  <c:v>2175</c:v>
                </c:pt>
                <c:pt idx="9">
                  <c:v>1933</c:v>
                </c:pt>
                <c:pt idx="10">
                  <c:v>1905</c:v>
                </c:pt>
                <c:pt idx="11">
                  <c:v>1412</c:v>
                </c:pt>
                <c:pt idx="12">
                  <c:v>597</c:v>
                </c:pt>
                <c:pt idx="13">
                  <c:v>268</c:v>
                </c:pt>
                <c:pt idx="14">
                  <c:v>80</c:v>
                </c:pt>
                <c:pt idx="15">
                  <c:v>43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D-4FAB-81D7-49F68AE3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1771</c:v>
                </c:pt>
                <c:pt idx="1">
                  <c:v>1454</c:v>
                </c:pt>
                <c:pt idx="2">
                  <c:v>2563</c:v>
                </c:pt>
                <c:pt idx="3">
                  <c:v>813</c:v>
                </c:pt>
                <c:pt idx="4">
                  <c:v>537</c:v>
                </c:pt>
                <c:pt idx="5">
                  <c:v>847</c:v>
                </c:pt>
                <c:pt idx="6">
                  <c:v>1698</c:v>
                </c:pt>
                <c:pt idx="7">
                  <c:v>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0-4C22-9C80-7E487CF21307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1162</c:v>
                </c:pt>
                <c:pt idx="1">
                  <c:v>2735</c:v>
                </c:pt>
                <c:pt idx="2">
                  <c:v>457</c:v>
                </c:pt>
                <c:pt idx="3">
                  <c:v>2161</c:v>
                </c:pt>
                <c:pt idx="4">
                  <c:v>2301</c:v>
                </c:pt>
                <c:pt idx="5">
                  <c:v>1628</c:v>
                </c:pt>
                <c:pt idx="6">
                  <c:v>143</c:v>
                </c:pt>
                <c:pt idx="7">
                  <c:v>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0-4C22-9C80-7E487CF21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8.46'!$U$8:$Y$8</c:f>
              <c:numCache>
                <c:formatCode>#,##0</c:formatCode>
                <c:ptCount val="5"/>
                <c:pt idx="1">
                  <c:v>33897</c:v>
                </c:pt>
                <c:pt idx="2">
                  <c:v>33814</c:v>
                </c:pt>
                <c:pt idx="3">
                  <c:v>35457</c:v>
                </c:pt>
                <c:pt idx="4">
                  <c:v>35040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49DF-8B78-56F69AFAFE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49DF-8B78-56F69AFA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8.46'!$V$4:$Z$4</c:f>
              <c:numCache>
                <c:formatCode>#,##0</c:formatCode>
                <c:ptCount val="5"/>
                <c:pt idx="0">
                  <c:v>38009</c:v>
                </c:pt>
                <c:pt idx="1">
                  <c:v>41508</c:v>
                </c:pt>
                <c:pt idx="2">
                  <c:v>46437</c:v>
                </c:pt>
                <c:pt idx="3">
                  <c:v>46772</c:v>
                </c:pt>
                <c:pt idx="4">
                  <c:v>49686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D-4218-8713-7744245A3E37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8.46'!$V$7:$Z$7</c:f>
              <c:numCache>
                <c:formatCode>#,##0</c:formatCode>
                <c:ptCount val="5"/>
                <c:pt idx="0">
                  <c:v>26256</c:v>
                </c:pt>
                <c:pt idx="1">
                  <c:v>28059</c:v>
                </c:pt>
                <c:pt idx="2">
                  <c:v>31362</c:v>
                </c:pt>
                <c:pt idx="3">
                  <c:v>30953</c:v>
                </c:pt>
                <c:pt idx="4">
                  <c:v>33393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D-4218-8713-7744245A3E37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8.46'!$V$11:$Z$11</c:f>
              <c:numCache>
                <c:formatCode>#,##0</c:formatCode>
                <c:ptCount val="5"/>
                <c:pt idx="0">
                  <c:v>33771</c:v>
                </c:pt>
                <c:pt idx="1">
                  <c:v>36888</c:v>
                </c:pt>
                <c:pt idx="2">
                  <c:v>40941</c:v>
                </c:pt>
                <c:pt idx="3">
                  <c:v>41882</c:v>
                </c:pt>
                <c:pt idx="4">
                  <c:v>44324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D-4218-8713-7744245A3E37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8.46'!$V$12:$Z$12</c:f>
              <c:numCache>
                <c:formatCode>#,##0</c:formatCode>
                <c:ptCount val="5"/>
                <c:pt idx="0">
                  <c:v>4235</c:v>
                </c:pt>
                <c:pt idx="1">
                  <c:v>4620</c:v>
                </c:pt>
                <c:pt idx="2">
                  <c:v>5497</c:v>
                </c:pt>
                <c:pt idx="3">
                  <c:v>4892</c:v>
                </c:pt>
                <c:pt idx="4">
                  <c:v>5369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D-4218-8713-7744245A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0.112824021896635</c:v>
                </c:pt>
                <c:pt idx="1">
                  <c:v>4.6087586540009664E-3</c:v>
                </c:pt>
                <c:pt idx="2">
                  <c:v>5.0937852197713733E-2</c:v>
                </c:pt>
                <c:pt idx="3">
                  <c:v>8.4326195459668331E-3</c:v>
                </c:pt>
                <c:pt idx="4">
                  <c:v>5.9893736918370633E-2</c:v>
                </c:pt>
                <c:pt idx="5">
                  <c:v>4.6651102881983576E-2</c:v>
                </c:pt>
                <c:pt idx="6">
                  <c:v>8.6882144582192886E-2</c:v>
                </c:pt>
                <c:pt idx="7">
                  <c:v>8.0441957816776682E-2</c:v>
                </c:pt>
                <c:pt idx="8">
                  <c:v>3.5441152793431012E-2</c:v>
                </c:pt>
                <c:pt idx="9">
                  <c:v>5.695540170664949E-3</c:v>
                </c:pt>
                <c:pt idx="10">
                  <c:v>2.2057639671550475E-2</c:v>
                </c:pt>
                <c:pt idx="11">
                  <c:v>1.4027531798422154E-2</c:v>
                </c:pt>
                <c:pt idx="12">
                  <c:v>3.6548059893736919E-2</c:v>
                </c:pt>
                <c:pt idx="13">
                  <c:v>0.11721139913057478</c:v>
                </c:pt>
                <c:pt idx="14">
                  <c:v>3.9808404443728865E-2</c:v>
                </c:pt>
                <c:pt idx="15">
                  <c:v>6.3274834970214133E-2</c:v>
                </c:pt>
                <c:pt idx="16">
                  <c:v>0.10354612783770729</c:v>
                </c:pt>
                <c:pt idx="17">
                  <c:v>1.2477861857993882E-2</c:v>
                </c:pt>
                <c:pt idx="18">
                  <c:v>2.8799710191595555E-2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3-43E0-93DE-1E01CFBCB7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3-43E0-93DE-1E01CFBC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8.46'!$Z$44:$Z$60</c:f>
              <c:numCache>
                <c:formatCode>#,##0</c:formatCode>
                <c:ptCount val="17"/>
                <c:pt idx="0">
                  <c:v>4</c:v>
                </c:pt>
                <c:pt idx="1">
                  <c:v>547</c:v>
                </c:pt>
                <c:pt idx="2">
                  <c:v>1481</c:v>
                </c:pt>
                <c:pt idx="3">
                  <c:v>3248</c:v>
                </c:pt>
                <c:pt idx="4">
                  <c:v>4073</c:v>
                </c:pt>
                <c:pt idx="5">
                  <c:v>2809</c:v>
                </c:pt>
                <c:pt idx="6">
                  <c:v>2203</c:v>
                </c:pt>
                <c:pt idx="7">
                  <c:v>2047</c:v>
                </c:pt>
                <c:pt idx="8">
                  <c:v>2074</c:v>
                </c:pt>
                <c:pt idx="9">
                  <c:v>1968</c:v>
                </c:pt>
                <c:pt idx="10">
                  <c:v>1950</c:v>
                </c:pt>
                <c:pt idx="11">
                  <c:v>1739</c:v>
                </c:pt>
                <c:pt idx="12">
                  <c:v>943</c:v>
                </c:pt>
                <c:pt idx="13">
                  <c:v>406</c:v>
                </c:pt>
                <c:pt idx="14">
                  <c:v>151</c:v>
                </c:pt>
                <c:pt idx="15">
                  <c:v>73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AE1-8257-EBC0A25B1354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8.46'!$Z$63:$Z$79</c:f>
              <c:numCache>
                <c:formatCode>#,##0</c:formatCode>
                <c:ptCount val="17"/>
                <c:pt idx="0">
                  <c:v>6</c:v>
                </c:pt>
                <c:pt idx="1">
                  <c:v>709</c:v>
                </c:pt>
                <c:pt idx="2">
                  <c:v>1558</c:v>
                </c:pt>
                <c:pt idx="3">
                  <c:v>2902</c:v>
                </c:pt>
                <c:pt idx="4">
                  <c:v>3574</c:v>
                </c:pt>
                <c:pt idx="5">
                  <c:v>2515</c:v>
                </c:pt>
                <c:pt idx="6">
                  <c:v>2051</c:v>
                </c:pt>
                <c:pt idx="7">
                  <c:v>1904</c:v>
                </c:pt>
                <c:pt idx="8">
                  <c:v>2139</c:v>
                </c:pt>
                <c:pt idx="9">
                  <c:v>1941</c:v>
                </c:pt>
                <c:pt idx="10">
                  <c:v>1958</c:v>
                </c:pt>
                <c:pt idx="11">
                  <c:v>1505</c:v>
                </c:pt>
                <c:pt idx="12">
                  <c:v>677</c:v>
                </c:pt>
                <c:pt idx="13">
                  <c:v>285</c:v>
                </c:pt>
                <c:pt idx="14">
                  <c:v>107</c:v>
                </c:pt>
                <c:pt idx="15">
                  <c:v>59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C-4AE1-8257-EBC0A25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8.46'!$Z$83:$Z$90</c:f>
              <c:numCache>
                <c:formatCode>#,##0</c:formatCode>
                <c:ptCount val="8"/>
                <c:pt idx="0">
                  <c:v>1878</c:v>
                </c:pt>
                <c:pt idx="1">
                  <c:v>1483</c:v>
                </c:pt>
                <c:pt idx="2">
                  <c:v>2571</c:v>
                </c:pt>
                <c:pt idx="3">
                  <c:v>878</c:v>
                </c:pt>
                <c:pt idx="4">
                  <c:v>531</c:v>
                </c:pt>
                <c:pt idx="5">
                  <c:v>886</c:v>
                </c:pt>
                <c:pt idx="6">
                  <c:v>1820</c:v>
                </c:pt>
                <c:pt idx="7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DE0-B6CD-1B528B8BBFE2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8.46'!$Z$93:$Z$100</c:f>
              <c:numCache>
                <c:formatCode>#,##0</c:formatCode>
                <c:ptCount val="8"/>
                <c:pt idx="0">
                  <c:v>1240</c:v>
                </c:pt>
                <c:pt idx="1">
                  <c:v>2868</c:v>
                </c:pt>
                <c:pt idx="2">
                  <c:v>469</c:v>
                </c:pt>
                <c:pt idx="3">
                  <c:v>2236</c:v>
                </c:pt>
                <c:pt idx="4">
                  <c:v>2307</c:v>
                </c:pt>
                <c:pt idx="5">
                  <c:v>1633</c:v>
                </c:pt>
                <c:pt idx="6">
                  <c:v>178</c:v>
                </c:pt>
                <c:pt idx="7">
                  <c:v>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DE0-B6CD-1B528B8B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8.5'!$V$4:$Z$4</c:f>
              <c:numCache>
                <c:formatCode>#,##0</c:formatCode>
                <c:ptCount val="5"/>
                <c:pt idx="0">
                  <c:v>21014</c:v>
                </c:pt>
                <c:pt idx="1">
                  <c:v>22533</c:v>
                </c:pt>
                <c:pt idx="2">
                  <c:v>23996</c:v>
                </c:pt>
                <c:pt idx="3">
                  <c:v>24821</c:v>
                </c:pt>
                <c:pt idx="4">
                  <c:v>26043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7-4D95-ACA0-E4E32226C300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8.5'!$V$7:$Z$7</c:f>
              <c:numCache>
                <c:formatCode>#,##0</c:formatCode>
                <c:ptCount val="5"/>
                <c:pt idx="0">
                  <c:v>15361</c:v>
                </c:pt>
                <c:pt idx="1">
                  <c:v>16263</c:v>
                </c:pt>
                <c:pt idx="2">
                  <c:v>17295</c:v>
                </c:pt>
                <c:pt idx="3">
                  <c:v>17682</c:v>
                </c:pt>
                <c:pt idx="4">
                  <c:v>18786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7-4D95-ACA0-E4E32226C300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8.5'!$V$11:$Z$11</c:f>
              <c:numCache>
                <c:formatCode>#,##0</c:formatCode>
                <c:ptCount val="5"/>
                <c:pt idx="0">
                  <c:v>17324</c:v>
                </c:pt>
                <c:pt idx="1">
                  <c:v>18666</c:v>
                </c:pt>
                <c:pt idx="2">
                  <c:v>19877</c:v>
                </c:pt>
                <c:pt idx="3">
                  <c:v>20683</c:v>
                </c:pt>
                <c:pt idx="4">
                  <c:v>21600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7-4D95-ACA0-E4E32226C300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8.5'!$V$12:$Z$12</c:f>
              <c:numCache>
                <c:formatCode>#,##0</c:formatCode>
                <c:ptCount val="5"/>
                <c:pt idx="0">
                  <c:v>3689</c:v>
                </c:pt>
                <c:pt idx="1">
                  <c:v>3867</c:v>
                </c:pt>
                <c:pt idx="2">
                  <c:v>4120</c:v>
                </c:pt>
                <c:pt idx="3">
                  <c:v>4144</c:v>
                </c:pt>
                <c:pt idx="4">
                  <c:v>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7-4D95-ACA0-E4E32226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8.46'!$V$8:$Z$8</c:f>
              <c:numCache>
                <c:formatCode>#,##0</c:formatCode>
                <c:ptCount val="5"/>
                <c:pt idx="0">
                  <c:v>33897</c:v>
                </c:pt>
                <c:pt idx="1">
                  <c:v>33814</c:v>
                </c:pt>
                <c:pt idx="2">
                  <c:v>35457</c:v>
                </c:pt>
                <c:pt idx="3">
                  <c:v>35040</c:v>
                </c:pt>
                <c:pt idx="4">
                  <c:v>34660.04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AC5-B323-6B46B16F18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AC5-B323-6B46B16F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1">
                  <c:v>28889</c:v>
                </c:pt>
                <c:pt idx="2">
                  <c:v>31442</c:v>
                </c:pt>
                <c:pt idx="3">
                  <c:v>32895</c:v>
                </c:pt>
                <c:pt idx="4">
                  <c:v>34579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C32-A86B-CE248D223D75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1">
                  <c:v>21203</c:v>
                </c:pt>
                <c:pt idx="2">
                  <c:v>22664</c:v>
                </c:pt>
                <c:pt idx="3">
                  <c:v>24042</c:v>
                </c:pt>
                <c:pt idx="4">
                  <c:v>25040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C32-A86B-CE248D223D75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1">
                  <c:v>26005</c:v>
                </c:pt>
                <c:pt idx="2">
                  <c:v>28376</c:v>
                </c:pt>
                <c:pt idx="3">
                  <c:v>29669</c:v>
                </c:pt>
                <c:pt idx="4">
                  <c:v>31291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C32-A86B-CE248D223D75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1">
                  <c:v>2884</c:v>
                </c:pt>
                <c:pt idx="2">
                  <c:v>3066</c:v>
                </c:pt>
                <c:pt idx="3">
                  <c:v>3225</c:v>
                </c:pt>
                <c:pt idx="4">
                  <c:v>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C32-A86B-CE248D22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2.0044606306993028E-2</c:v>
                </c:pt>
                <c:pt idx="1">
                  <c:v>4.1783123006126311E-3</c:v>
                </c:pt>
                <c:pt idx="2">
                  <c:v>7.3995652296660178E-2</c:v>
                </c:pt>
                <c:pt idx="3">
                  <c:v>9.0059569182123593E-3</c:v>
                </c:pt>
                <c:pt idx="4">
                  <c:v>0.11419779227012225</c:v>
                </c:pt>
                <c:pt idx="5">
                  <c:v>4.011744445385506E-2</c:v>
                </c:pt>
                <c:pt idx="6">
                  <c:v>8.4017955450156681E-2</c:v>
                </c:pt>
                <c:pt idx="7">
                  <c:v>6.4170972022246683E-2</c:v>
                </c:pt>
                <c:pt idx="8">
                  <c:v>5.6915389175912594E-2</c:v>
                </c:pt>
                <c:pt idx="9">
                  <c:v>8.4130882809632709E-3</c:v>
                </c:pt>
                <c:pt idx="10">
                  <c:v>3.3624121283984079E-2</c:v>
                </c:pt>
                <c:pt idx="11">
                  <c:v>1.6120380565201434E-2</c:v>
                </c:pt>
                <c:pt idx="12">
                  <c:v>4.6836622342678075E-2</c:v>
                </c:pt>
                <c:pt idx="13">
                  <c:v>8.4497896727929761E-2</c:v>
                </c:pt>
                <c:pt idx="14">
                  <c:v>7.7383473080940679E-2</c:v>
                </c:pt>
                <c:pt idx="15">
                  <c:v>6.2420597950368424E-2</c:v>
                </c:pt>
                <c:pt idx="16">
                  <c:v>0.1119674769204709</c:v>
                </c:pt>
                <c:pt idx="17">
                  <c:v>1.7362581519437623E-2</c:v>
                </c:pt>
                <c:pt idx="18">
                  <c:v>3.7068405748002596E-2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E-442C-AB22-21EB1D301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E-442C-AB22-21EB1D3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5</c:v>
                </c:pt>
                <c:pt idx="1">
                  <c:v>374</c:v>
                </c:pt>
                <c:pt idx="2">
                  <c:v>1121</c:v>
                </c:pt>
                <c:pt idx="3">
                  <c:v>1616</c:v>
                </c:pt>
                <c:pt idx="4">
                  <c:v>2074</c:v>
                </c:pt>
                <c:pt idx="5">
                  <c:v>2185</c:v>
                </c:pt>
                <c:pt idx="6">
                  <c:v>1939</c:v>
                </c:pt>
                <c:pt idx="7">
                  <c:v>1574</c:v>
                </c:pt>
                <c:pt idx="8">
                  <c:v>1809</c:v>
                </c:pt>
                <c:pt idx="9">
                  <c:v>1680</c:v>
                </c:pt>
                <c:pt idx="10">
                  <c:v>1540</c:v>
                </c:pt>
                <c:pt idx="11">
                  <c:v>1050</c:v>
                </c:pt>
                <c:pt idx="12">
                  <c:v>601</c:v>
                </c:pt>
                <c:pt idx="13">
                  <c:v>208</c:v>
                </c:pt>
                <c:pt idx="14">
                  <c:v>88</c:v>
                </c:pt>
                <c:pt idx="15">
                  <c:v>35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E-4B8C-AC94-B8F44779CBE5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10</c:v>
                </c:pt>
                <c:pt idx="1">
                  <c:v>425</c:v>
                </c:pt>
                <c:pt idx="2">
                  <c:v>1106</c:v>
                </c:pt>
                <c:pt idx="3">
                  <c:v>1522</c:v>
                </c:pt>
                <c:pt idx="4">
                  <c:v>1978</c:v>
                </c:pt>
                <c:pt idx="5">
                  <c:v>1885</c:v>
                </c:pt>
                <c:pt idx="6">
                  <c:v>1730</c:v>
                </c:pt>
                <c:pt idx="7">
                  <c:v>1562</c:v>
                </c:pt>
                <c:pt idx="8">
                  <c:v>1804</c:v>
                </c:pt>
                <c:pt idx="9">
                  <c:v>1576</c:v>
                </c:pt>
                <c:pt idx="10">
                  <c:v>1432</c:v>
                </c:pt>
                <c:pt idx="11">
                  <c:v>940</c:v>
                </c:pt>
                <c:pt idx="12">
                  <c:v>425</c:v>
                </c:pt>
                <c:pt idx="13">
                  <c:v>158</c:v>
                </c:pt>
                <c:pt idx="14">
                  <c:v>66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E-4B8C-AC94-B8F44779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1537</c:v>
                </c:pt>
                <c:pt idx="1">
                  <c:v>1006</c:v>
                </c:pt>
                <c:pt idx="2">
                  <c:v>3044</c:v>
                </c:pt>
                <c:pt idx="3">
                  <c:v>868</c:v>
                </c:pt>
                <c:pt idx="4">
                  <c:v>560</c:v>
                </c:pt>
                <c:pt idx="5">
                  <c:v>544</c:v>
                </c:pt>
                <c:pt idx="6">
                  <c:v>1689</c:v>
                </c:pt>
                <c:pt idx="7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7A1-A007-7A75F6C8C918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1031</c:v>
                </c:pt>
                <c:pt idx="1">
                  <c:v>1881</c:v>
                </c:pt>
                <c:pt idx="2">
                  <c:v>419</c:v>
                </c:pt>
                <c:pt idx="3">
                  <c:v>2069</c:v>
                </c:pt>
                <c:pt idx="4">
                  <c:v>2245</c:v>
                </c:pt>
                <c:pt idx="5">
                  <c:v>1229</c:v>
                </c:pt>
                <c:pt idx="6">
                  <c:v>182</c:v>
                </c:pt>
                <c:pt idx="7">
                  <c:v>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7A1-A007-7A75F6C8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8.47'!$U$8:$Y$8</c:f>
              <c:numCache>
                <c:formatCode>#,##0</c:formatCode>
                <c:ptCount val="5"/>
                <c:pt idx="1">
                  <c:v>43228.21</c:v>
                </c:pt>
                <c:pt idx="2">
                  <c:v>43866.36</c:v>
                </c:pt>
                <c:pt idx="3">
                  <c:v>45572.7</c:v>
                </c:pt>
                <c:pt idx="4">
                  <c:v>46731.29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3-4E68-AB54-92DA678CB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3-4E68-AB54-92DA678C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8.47'!$V$4:$Z$4</c:f>
              <c:numCache>
                <c:formatCode>#,##0</c:formatCode>
                <c:ptCount val="5"/>
                <c:pt idx="0">
                  <c:v>28889</c:v>
                </c:pt>
                <c:pt idx="1">
                  <c:v>31442</c:v>
                </c:pt>
                <c:pt idx="2">
                  <c:v>32895</c:v>
                </c:pt>
                <c:pt idx="3">
                  <c:v>34579</c:v>
                </c:pt>
                <c:pt idx="4">
                  <c:v>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C3F-9B63-E64ADB845FB2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8.47'!$V$7:$Z$7</c:f>
              <c:numCache>
                <c:formatCode>#,##0</c:formatCode>
                <c:ptCount val="5"/>
                <c:pt idx="0">
                  <c:v>21203</c:v>
                </c:pt>
                <c:pt idx="1">
                  <c:v>22664</c:v>
                </c:pt>
                <c:pt idx="2">
                  <c:v>24042</c:v>
                </c:pt>
                <c:pt idx="3">
                  <c:v>25040</c:v>
                </c:pt>
                <c:pt idx="4">
                  <c:v>26147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C3F-9B63-E64ADB845FB2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8.47'!$V$11:$Z$11</c:f>
              <c:numCache>
                <c:formatCode>#,##0</c:formatCode>
                <c:ptCount val="5"/>
                <c:pt idx="0">
                  <c:v>26005</c:v>
                </c:pt>
                <c:pt idx="1">
                  <c:v>28376</c:v>
                </c:pt>
                <c:pt idx="2">
                  <c:v>29669</c:v>
                </c:pt>
                <c:pt idx="3">
                  <c:v>31291</c:v>
                </c:pt>
                <c:pt idx="4">
                  <c:v>31944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0-4C3F-9B63-E64ADB845FB2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8.47'!$V$12:$Z$12</c:f>
              <c:numCache>
                <c:formatCode>#,##0</c:formatCode>
                <c:ptCount val="5"/>
                <c:pt idx="0">
                  <c:v>2884</c:v>
                </c:pt>
                <c:pt idx="1">
                  <c:v>3066</c:v>
                </c:pt>
                <c:pt idx="2">
                  <c:v>3225</c:v>
                </c:pt>
                <c:pt idx="3">
                  <c:v>3291</c:v>
                </c:pt>
                <c:pt idx="4">
                  <c:v>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0-4C3F-9B63-E64ADB845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2.0044606306993028E-2</c:v>
                </c:pt>
                <c:pt idx="1">
                  <c:v>4.1783123006126311E-3</c:v>
                </c:pt>
                <c:pt idx="2">
                  <c:v>7.3995652296660178E-2</c:v>
                </c:pt>
                <c:pt idx="3">
                  <c:v>9.0059569182123593E-3</c:v>
                </c:pt>
                <c:pt idx="4">
                  <c:v>0.11419779227012225</c:v>
                </c:pt>
                <c:pt idx="5">
                  <c:v>4.011744445385506E-2</c:v>
                </c:pt>
                <c:pt idx="6">
                  <c:v>8.4017955450156681E-2</c:v>
                </c:pt>
                <c:pt idx="7">
                  <c:v>6.4170972022246683E-2</c:v>
                </c:pt>
                <c:pt idx="8">
                  <c:v>5.6915389175912594E-2</c:v>
                </c:pt>
                <c:pt idx="9">
                  <c:v>8.4130882809632709E-3</c:v>
                </c:pt>
                <c:pt idx="10">
                  <c:v>3.3624121283984079E-2</c:v>
                </c:pt>
                <c:pt idx="11">
                  <c:v>1.6120380565201434E-2</c:v>
                </c:pt>
                <c:pt idx="12">
                  <c:v>4.6836622342678075E-2</c:v>
                </c:pt>
                <c:pt idx="13">
                  <c:v>8.4497896727929761E-2</c:v>
                </c:pt>
                <c:pt idx="14">
                  <c:v>7.7383473080940679E-2</c:v>
                </c:pt>
                <c:pt idx="15">
                  <c:v>6.2420597950368424E-2</c:v>
                </c:pt>
                <c:pt idx="16">
                  <c:v>0.1119674769204709</c:v>
                </c:pt>
                <c:pt idx="17">
                  <c:v>1.7362581519437623E-2</c:v>
                </c:pt>
                <c:pt idx="18">
                  <c:v>3.7068405748002596E-2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5-4E98-97F8-20588E03FE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5-4E98-97F8-20588E03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8.47'!$Z$44:$Z$60</c:f>
              <c:numCache>
                <c:formatCode>#,##0</c:formatCode>
                <c:ptCount val="17"/>
                <c:pt idx="0">
                  <c:v>8</c:v>
                </c:pt>
                <c:pt idx="1">
                  <c:v>369</c:v>
                </c:pt>
                <c:pt idx="2">
                  <c:v>1026</c:v>
                </c:pt>
                <c:pt idx="3">
                  <c:v>1571</c:v>
                </c:pt>
                <c:pt idx="4">
                  <c:v>2180</c:v>
                </c:pt>
                <c:pt idx="5">
                  <c:v>2362</c:v>
                </c:pt>
                <c:pt idx="6">
                  <c:v>2131</c:v>
                </c:pt>
                <c:pt idx="7">
                  <c:v>1633</c:v>
                </c:pt>
                <c:pt idx="8">
                  <c:v>1728</c:v>
                </c:pt>
                <c:pt idx="9">
                  <c:v>1791</c:v>
                </c:pt>
                <c:pt idx="10">
                  <c:v>1542</c:v>
                </c:pt>
                <c:pt idx="11">
                  <c:v>1116</c:v>
                </c:pt>
                <c:pt idx="12">
                  <c:v>617</c:v>
                </c:pt>
                <c:pt idx="13">
                  <c:v>238</c:v>
                </c:pt>
                <c:pt idx="14">
                  <c:v>97</c:v>
                </c:pt>
                <c:pt idx="15">
                  <c:v>22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B-4DD0-8C55-C84F738FCFC6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8.47'!$Z$63:$Z$79</c:f>
              <c:numCache>
                <c:formatCode>#,##0</c:formatCode>
                <c:ptCount val="17"/>
                <c:pt idx="0">
                  <c:v>5</c:v>
                </c:pt>
                <c:pt idx="1">
                  <c:v>412</c:v>
                </c:pt>
                <c:pt idx="2">
                  <c:v>1026</c:v>
                </c:pt>
                <c:pt idx="3">
                  <c:v>1542</c:v>
                </c:pt>
                <c:pt idx="4">
                  <c:v>1966</c:v>
                </c:pt>
                <c:pt idx="5">
                  <c:v>1991</c:v>
                </c:pt>
                <c:pt idx="6">
                  <c:v>1908</c:v>
                </c:pt>
                <c:pt idx="7">
                  <c:v>1562</c:v>
                </c:pt>
                <c:pt idx="8">
                  <c:v>1744</c:v>
                </c:pt>
                <c:pt idx="9">
                  <c:v>1657</c:v>
                </c:pt>
                <c:pt idx="10">
                  <c:v>1457</c:v>
                </c:pt>
                <c:pt idx="11">
                  <c:v>981</c:v>
                </c:pt>
                <c:pt idx="12">
                  <c:v>427</c:v>
                </c:pt>
                <c:pt idx="13">
                  <c:v>165</c:v>
                </c:pt>
                <c:pt idx="14">
                  <c:v>79</c:v>
                </c:pt>
                <c:pt idx="15">
                  <c:v>25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B-4DD0-8C55-C84F738FC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8.47'!$Z$83:$Z$90</c:f>
              <c:numCache>
                <c:formatCode>#,##0</c:formatCode>
                <c:ptCount val="8"/>
                <c:pt idx="0">
                  <c:v>1612</c:v>
                </c:pt>
                <c:pt idx="1">
                  <c:v>1037</c:v>
                </c:pt>
                <c:pt idx="2">
                  <c:v>3156</c:v>
                </c:pt>
                <c:pt idx="3">
                  <c:v>939</c:v>
                </c:pt>
                <c:pt idx="4">
                  <c:v>565</c:v>
                </c:pt>
                <c:pt idx="5">
                  <c:v>582</c:v>
                </c:pt>
                <c:pt idx="6">
                  <c:v>1765</c:v>
                </c:pt>
                <c:pt idx="7">
                  <c:v>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F-4707-99D8-BFEC988F1642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8.47'!$Z$93:$Z$100</c:f>
              <c:numCache>
                <c:formatCode>#,##0</c:formatCode>
                <c:ptCount val="8"/>
                <c:pt idx="0">
                  <c:v>1118</c:v>
                </c:pt>
                <c:pt idx="1">
                  <c:v>2012</c:v>
                </c:pt>
                <c:pt idx="2">
                  <c:v>481</c:v>
                </c:pt>
                <c:pt idx="3">
                  <c:v>2155</c:v>
                </c:pt>
                <c:pt idx="4">
                  <c:v>2313</c:v>
                </c:pt>
                <c:pt idx="5">
                  <c:v>1285</c:v>
                </c:pt>
                <c:pt idx="6">
                  <c:v>181</c:v>
                </c:pt>
                <c:pt idx="7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F-4707-99D8-BFEC988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2.7418301908528859E-2</c:v>
                </c:pt>
                <c:pt idx="1">
                  <c:v>3.7248953573211473E-3</c:v>
                </c:pt>
                <c:pt idx="2">
                  <c:v>4.0781844015206792E-2</c:v>
                </c:pt>
                <c:pt idx="3">
                  <c:v>1.3824353903459929E-2</c:v>
                </c:pt>
                <c:pt idx="4">
                  <c:v>9.9842555969432811E-2</c:v>
                </c:pt>
                <c:pt idx="5">
                  <c:v>2.7303098959333361E-2</c:v>
                </c:pt>
                <c:pt idx="6">
                  <c:v>9.400560654352752E-2</c:v>
                </c:pt>
                <c:pt idx="7">
                  <c:v>0.10256902576705963</c:v>
                </c:pt>
                <c:pt idx="8">
                  <c:v>2.9338351061787182E-2</c:v>
                </c:pt>
                <c:pt idx="9">
                  <c:v>8.2946123420759577E-3</c:v>
                </c:pt>
                <c:pt idx="10">
                  <c:v>3.022157367228601E-2</c:v>
                </c:pt>
                <c:pt idx="11">
                  <c:v>2.5344648823009869E-2</c:v>
                </c:pt>
                <c:pt idx="12">
                  <c:v>5.1380515341192735E-2</c:v>
                </c:pt>
                <c:pt idx="13">
                  <c:v>6.3745631888176335E-2</c:v>
                </c:pt>
                <c:pt idx="14">
                  <c:v>4.0090626320033795E-2</c:v>
                </c:pt>
                <c:pt idx="15">
                  <c:v>7.8645213317460924E-2</c:v>
                </c:pt>
                <c:pt idx="16">
                  <c:v>0.128720095234438</c:v>
                </c:pt>
                <c:pt idx="17">
                  <c:v>3.9207403709534967E-2</c:v>
                </c:pt>
                <c:pt idx="18">
                  <c:v>3.7172151607081143E-2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C9D-A2C8-310564E31B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C9D-A2C8-310564E3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8.47'!$V$8:$Z$8</c:f>
              <c:numCache>
                <c:formatCode>#,##0</c:formatCode>
                <c:ptCount val="5"/>
                <c:pt idx="0">
                  <c:v>43228.21</c:v>
                </c:pt>
                <c:pt idx="1">
                  <c:v>43866.36</c:v>
                </c:pt>
                <c:pt idx="2">
                  <c:v>45572.7</c:v>
                </c:pt>
                <c:pt idx="3">
                  <c:v>46731.29</c:v>
                </c:pt>
                <c:pt idx="4">
                  <c:v>48165.04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1-4A2A-9DF6-692BC63308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1-4A2A-9DF6-692BC633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1">
                  <c:v>20320</c:v>
                </c:pt>
                <c:pt idx="2">
                  <c:v>21249</c:v>
                </c:pt>
                <c:pt idx="3">
                  <c:v>22317</c:v>
                </c:pt>
                <c:pt idx="4">
                  <c:v>21882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F-4837-888B-20FE4AAEB0C2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1">
                  <c:v>14562</c:v>
                </c:pt>
                <c:pt idx="2">
                  <c:v>14912</c:v>
                </c:pt>
                <c:pt idx="3">
                  <c:v>15560</c:v>
                </c:pt>
                <c:pt idx="4">
                  <c:v>15429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F-4837-888B-20FE4AAEB0C2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1">
                  <c:v>16906</c:v>
                </c:pt>
                <c:pt idx="2">
                  <c:v>17852</c:v>
                </c:pt>
                <c:pt idx="3">
                  <c:v>18760</c:v>
                </c:pt>
                <c:pt idx="4">
                  <c:v>18535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F-4837-888B-20FE4AAEB0C2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1">
                  <c:v>3413</c:v>
                </c:pt>
                <c:pt idx="2">
                  <c:v>3397</c:v>
                </c:pt>
                <c:pt idx="3">
                  <c:v>3556</c:v>
                </c:pt>
                <c:pt idx="4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F-4837-888B-20FE4AAE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0.10070215980801707</c:v>
                </c:pt>
                <c:pt idx="1">
                  <c:v>2.5775486623411253E-3</c:v>
                </c:pt>
                <c:pt idx="2">
                  <c:v>9.1014132077148702E-2</c:v>
                </c:pt>
                <c:pt idx="3">
                  <c:v>8.3103724113412145E-3</c:v>
                </c:pt>
                <c:pt idx="4">
                  <c:v>7.1726957603768557E-2</c:v>
                </c:pt>
                <c:pt idx="5">
                  <c:v>2.2575771042573994E-2</c:v>
                </c:pt>
                <c:pt idx="6">
                  <c:v>9.1858501466536305E-2</c:v>
                </c:pt>
                <c:pt idx="7">
                  <c:v>8.6214558705892813E-2</c:v>
                </c:pt>
                <c:pt idx="8">
                  <c:v>4.6351435427961961E-2</c:v>
                </c:pt>
                <c:pt idx="9">
                  <c:v>4.2218469469380501E-3</c:v>
                </c:pt>
                <c:pt idx="10">
                  <c:v>2.5686605635054663E-2</c:v>
                </c:pt>
                <c:pt idx="11">
                  <c:v>1.5287529997333571E-2</c:v>
                </c:pt>
                <c:pt idx="12">
                  <c:v>3.3463692116256334E-2</c:v>
                </c:pt>
                <c:pt idx="13">
                  <c:v>5.5506177228690785E-2</c:v>
                </c:pt>
                <c:pt idx="14">
                  <c:v>3.1730512843302819E-2</c:v>
                </c:pt>
                <c:pt idx="15">
                  <c:v>5.9461381210559064E-2</c:v>
                </c:pt>
                <c:pt idx="16">
                  <c:v>0.11598968980535064</c:v>
                </c:pt>
                <c:pt idx="17">
                  <c:v>1.6087458892542886E-2</c:v>
                </c:pt>
                <c:pt idx="18">
                  <c:v>3.1374988889876457E-2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2-40BA-A81A-B94DD25ACD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2-40BA-A81A-B94DD25A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8</c:v>
                </c:pt>
                <c:pt idx="1">
                  <c:v>351</c:v>
                </c:pt>
                <c:pt idx="2">
                  <c:v>752</c:v>
                </c:pt>
                <c:pt idx="3">
                  <c:v>1061</c:v>
                </c:pt>
                <c:pt idx="4">
                  <c:v>1240</c:v>
                </c:pt>
                <c:pt idx="5">
                  <c:v>935</c:v>
                </c:pt>
                <c:pt idx="6">
                  <c:v>874</c:v>
                </c:pt>
                <c:pt idx="7">
                  <c:v>835</c:v>
                </c:pt>
                <c:pt idx="8">
                  <c:v>1049</c:v>
                </c:pt>
                <c:pt idx="9">
                  <c:v>1012</c:v>
                </c:pt>
                <c:pt idx="10">
                  <c:v>1005</c:v>
                </c:pt>
                <c:pt idx="11">
                  <c:v>897</c:v>
                </c:pt>
                <c:pt idx="12">
                  <c:v>590</c:v>
                </c:pt>
                <c:pt idx="13">
                  <c:v>247</c:v>
                </c:pt>
                <c:pt idx="14">
                  <c:v>106</c:v>
                </c:pt>
                <c:pt idx="15">
                  <c:v>67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3-4336-8E87-02B33D9FAE28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5</c:v>
                </c:pt>
                <c:pt idx="1">
                  <c:v>298</c:v>
                </c:pt>
                <c:pt idx="2">
                  <c:v>715</c:v>
                </c:pt>
                <c:pt idx="3">
                  <c:v>1068</c:v>
                </c:pt>
                <c:pt idx="4">
                  <c:v>1119</c:v>
                </c:pt>
                <c:pt idx="5">
                  <c:v>922</c:v>
                </c:pt>
                <c:pt idx="6">
                  <c:v>914</c:v>
                </c:pt>
                <c:pt idx="7">
                  <c:v>881</c:v>
                </c:pt>
                <c:pt idx="8">
                  <c:v>1052</c:v>
                </c:pt>
                <c:pt idx="9">
                  <c:v>1124</c:v>
                </c:pt>
                <c:pt idx="10">
                  <c:v>1107</c:v>
                </c:pt>
                <c:pt idx="11">
                  <c:v>852</c:v>
                </c:pt>
                <c:pt idx="12">
                  <c:v>429</c:v>
                </c:pt>
                <c:pt idx="13">
                  <c:v>172</c:v>
                </c:pt>
                <c:pt idx="14">
                  <c:v>72</c:v>
                </c:pt>
                <c:pt idx="15">
                  <c:v>55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3-4336-8E87-02B33D9F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838</c:v>
                </c:pt>
                <c:pt idx="1">
                  <c:v>508</c:v>
                </c:pt>
                <c:pt idx="2">
                  <c:v>1437</c:v>
                </c:pt>
                <c:pt idx="3">
                  <c:v>313</c:v>
                </c:pt>
                <c:pt idx="4">
                  <c:v>200</c:v>
                </c:pt>
                <c:pt idx="5">
                  <c:v>360</c:v>
                </c:pt>
                <c:pt idx="6">
                  <c:v>883</c:v>
                </c:pt>
                <c:pt idx="7">
                  <c:v>1556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D8D-B06F-29770A9E964E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523</c:v>
                </c:pt>
                <c:pt idx="1">
                  <c:v>1219</c:v>
                </c:pt>
                <c:pt idx="2">
                  <c:v>253</c:v>
                </c:pt>
                <c:pt idx="3">
                  <c:v>1181</c:v>
                </c:pt>
                <c:pt idx="4">
                  <c:v>1040</c:v>
                </c:pt>
                <c:pt idx="5">
                  <c:v>762</c:v>
                </c:pt>
                <c:pt idx="6">
                  <c:v>73</c:v>
                </c:pt>
                <c:pt idx="7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1-4D8D-B06F-29770A9E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8.48'!$U$8:$Y$8</c:f>
              <c:numCache>
                <c:formatCode>#,##0</c:formatCode>
                <c:ptCount val="5"/>
                <c:pt idx="1">
                  <c:v>33835.660000000003</c:v>
                </c:pt>
                <c:pt idx="2">
                  <c:v>35071.14</c:v>
                </c:pt>
                <c:pt idx="3">
                  <c:v>37152.239999999998</c:v>
                </c:pt>
                <c:pt idx="4">
                  <c:v>38116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1C3-8CE6-83E64D477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1C3-8CE6-83E64D477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8.48'!$V$4:$Z$4</c:f>
              <c:numCache>
                <c:formatCode>#,##0</c:formatCode>
                <c:ptCount val="5"/>
                <c:pt idx="0">
                  <c:v>20320</c:v>
                </c:pt>
                <c:pt idx="1">
                  <c:v>21249</c:v>
                </c:pt>
                <c:pt idx="2">
                  <c:v>22317</c:v>
                </c:pt>
                <c:pt idx="3">
                  <c:v>21882</c:v>
                </c:pt>
                <c:pt idx="4">
                  <c:v>22503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8-4344-A51B-31FFE3127F14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8.48'!$V$7:$Z$7</c:f>
              <c:numCache>
                <c:formatCode>#,##0</c:formatCode>
                <c:ptCount val="5"/>
                <c:pt idx="0">
                  <c:v>14562</c:v>
                </c:pt>
                <c:pt idx="1">
                  <c:v>14912</c:v>
                </c:pt>
                <c:pt idx="2">
                  <c:v>15560</c:v>
                </c:pt>
                <c:pt idx="3">
                  <c:v>15429</c:v>
                </c:pt>
                <c:pt idx="4">
                  <c:v>15898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8-4344-A51B-31FFE3127F14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8.48'!$V$11:$Z$11</c:f>
              <c:numCache>
                <c:formatCode>#,##0</c:formatCode>
                <c:ptCount val="5"/>
                <c:pt idx="0">
                  <c:v>16906</c:v>
                </c:pt>
                <c:pt idx="1">
                  <c:v>17852</c:v>
                </c:pt>
                <c:pt idx="2">
                  <c:v>18760</c:v>
                </c:pt>
                <c:pt idx="3">
                  <c:v>18535</c:v>
                </c:pt>
                <c:pt idx="4">
                  <c:v>19016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8-4344-A51B-31FFE3127F14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8.48'!$V$12:$Z$12</c:f>
              <c:numCache>
                <c:formatCode>#,##0</c:formatCode>
                <c:ptCount val="5"/>
                <c:pt idx="0">
                  <c:v>3413</c:v>
                </c:pt>
                <c:pt idx="1">
                  <c:v>3397</c:v>
                </c:pt>
                <c:pt idx="2">
                  <c:v>3556</c:v>
                </c:pt>
                <c:pt idx="3">
                  <c:v>3344</c:v>
                </c:pt>
                <c:pt idx="4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8-4344-A51B-31FFE312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0.10070215980801707</c:v>
                </c:pt>
                <c:pt idx="1">
                  <c:v>2.5775486623411253E-3</c:v>
                </c:pt>
                <c:pt idx="2">
                  <c:v>9.1014132077148702E-2</c:v>
                </c:pt>
                <c:pt idx="3">
                  <c:v>8.3103724113412145E-3</c:v>
                </c:pt>
                <c:pt idx="4">
                  <c:v>7.1726957603768557E-2</c:v>
                </c:pt>
                <c:pt idx="5">
                  <c:v>2.2575771042573994E-2</c:v>
                </c:pt>
                <c:pt idx="6">
                  <c:v>9.1858501466536305E-2</c:v>
                </c:pt>
                <c:pt idx="7">
                  <c:v>8.6214558705892813E-2</c:v>
                </c:pt>
                <c:pt idx="8">
                  <c:v>4.6351435427961961E-2</c:v>
                </c:pt>
                <c:pt idx="9">
                  <c:v>4.2218469469380501E-3</c:v>
                </c:pt>
                <c:pt idx="10">
                  <c:v>2.5686605635054663E-2</c:v>
                </c:pt>
                <c:pt idx="11">
                  <c:v>1.5287529997333571E-2</c:v>
                </c:pt>
                <c:pt idx="12">
                  <c:v>3.3463692116256334E-2</c:v>
                </c:pt>
                <c:pt idx="13">
                  <c:v>5.5506177228690785E-2</c:v>
                </c:pt>
                <c:pt idx="14">
                  <c:v>3.1730512843302819E-2</c:v>
                </c:pt>
                <c:pt idx="15">
                  <c:v>5.9461381210559064E-2</c:v>
                </c:pt>
                <c:pt idx="16">
                  <c:v>0.11598968980535064</c:v>
                </c:pt>
                <c:pt idx="17">
                  <c:v>1.6087458892542886E-2</c:v>
                </c:pt>
                <c:pt idx="18">
                  <c:v>3.1374988889876457E-2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9-458F-B631-2F0D3E89F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9-458F-B631-2F0D3E89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8.48'!$Z$44:$Z$60</c:f>
              <c:numCache>
                <c:formatCode>#,##0</c:formatCode>
                <c:ptCount val="17"/>
                <c:pt idx="0">
                  <c:v>3</c:v>
                </c:pt>
                <c:pt idx="1">
                  <c:v>312</c:v>
                </c:pt>
                <c:pt idx="2">
                  <c:v>733</c:v>
                </c:pt>
                <c:pt idx="3">
                  <c:v>1073</c:v>
                </c:pt>
                <c:pt idx="4">
                  <c:v>1350</c:v>
                </c:pt>
                <c:pt idx="5">
                  <c:v>1034</c:v>
                </c:pt>
                <c:pt idx="6">
                  <c:v>878</c:v>
                </c:pt>
                <c:pt idx="7">
                  <c:v>859</c:v>
                </c:pt>
                <c:pt idx="8">
                  <c:v>1068</c:v>
                </c:pt>
                <c:pt idx="9">
                  <c:v>1048</c:v>
                </c:pt>
                <c:pt idx="10">
                  <c:v>1071</c:v>
                </c:pt>
                <c:pt idx="11">
                  <c:v>940</c:v>
                </c:pt>
                <c:pt idx="12">
                  <c:v>594</c:v>
                </c:pt>
                <c:pt idx="13">
                  <c:v>292</c:v>
                </c:pt>
                <c:pt idx="14">
                  <c:v>122</c:v>
                </c:pt>
                <c:pt idx="15">
                  <c:v>69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C-4BE0-8AC6-2043DC5C04FA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8.48'!$Z$63:$Z$79</c:f>
              <c:numCache>
                <c:formatCode>#,##0</c:formatCode>
                <c:ptCount val="17"/>
                <c:pt idx="0">
                  <c:v>5</c:v>
                </c:pt>
                <c:pt idx="1">
                  <c:v>301</c:v>
                </c:pt>
                <c:pt idx="2">
                  <c:v>650</c:v>
                </c:pt>
                <c:pt idx="3">
                  <c:v>1103</c:v>
                </c:pt>
                <c:pt idx="4">
                  <c:v>1167</c:v>
                </c:pt>
                <c:pt idx="5">
                  <c:v>922</c:v>
                </c:pt>
                <c:pt idx="6">
                  <c:v>948</c:v>
                </c:pt>
                <c:pt idx="7">
                  <c:v>885</c:v>
                </c:pt>
                <c:pt idx="8">
                  <c:v>1054</c:v>
                </c:pt>
                <c:pt idx="9">
                  <c:v>1106</c:v>
                </c:pt>
                <c:pt idx="10">
                  <c:v>1145</c:v>
                </c:pt>
                <c:pt idx="11">
                  <c:v>904</c:v>
                </c:pt>
                <c:pt idx="12">
                  <c:v>455</c:v>
                </c:pt>
                <c:pt idx="13">
                  <c:v>190</c:v>
                </c:pt>
                <c:pt idx="14">
                  <c:v>95</c:v>
                </c:pt>
                <c:pt idx="15">
                  <c:v>54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BE0-8AC6-2043DC5C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8.48'!$Z$83:$Z$90</c:f>
              <c:numCache>
                <c:formatCode>#,##0</c:formatCode>
                <c:ptCount val="8"/>
                <c:pt idx="0">
                  <c:v>912</c:v>
                </c:pt>
                <c:pt idx="1">
                  <c:v>489</c:v>
                </c:pt>
                <c:pt idx="2">
                  <c:v>1475</c:v>
                </c:pt>
                <c:pt idx="3">
                  <c:v>327</c:v>
                </c:pt>
                <c:pt idx="4">
                  <c:v>189</c:v>
                </c:pt>
                <c:pt idx="5">
                  <c:v>390</c:v>
                </c:pt>
                <c:pt idx="6">
                  <c:v>931</c:v>
                </c:pt>
                <c:pt idx="7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8-48F4-8A5B-65C8314F607C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8.48'!$Z$93:$Z$100</c:f>
              <c:numCache>
                <c:formatCode>#,##0</c:formatCode>
                <c:ptCount val="8"/>
                <c:pt idx="0">
                  <c:v>555</c:v>
                </c:pt>
                <c:pt idx="1">
                  <c:v>1235</c:v>
                </c:pt>
                <c:pt idx="2">
                  <c:v>250</c:v>
                </c:pt>
                <c:pt idx="3">
                  <c:v>1213</c:v>
                </c:pt>
                <c:pt idx="4">
                  <c:v>1044</c:v>
                </c:pt>
                <c:pt idx="5">
                  <c:v>766</c:v>
                </c:pt>
                <c:pt idx="6">
                  <c:v>72</c:v>
                </c:pt>
                <c:pt idx="7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8-48F4-8A5B-65C8314F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8.5'!$Z$44:$Z$60</c:f>
              <c:numCache>
                <c:formatCode>#,##0</c:formatCode>
                <c:ptCount val="17"/>
                <c:pt idx="0">
                  <c:v>0</c:v>
                </c:pt>
                <c:pt idx="1">
                  <c:v>331</c:v>
                </c:pt>
                <c:pt idx="2">
                  <c:v>608</c:v>
                </c:pt>
                <c:pt idx="3">
                  <c:v>823</c:v>
                </c:pt>
                <c:pt idx="4">
                  <c:v>1236</c:v>
                </c:pt>
                <c:pt idx="5">
                  <c:v>1166</c:v>
                </c:pt>
                <c:pt idx="6">
                  <c:v>1211</c:v>
                </c:pt>
                <c:pt idx="7">
                  <c:v>1068</c:v>
                </c:pt>
                <c:pt idx="8">
                  <c:v>1191</c:v>
                </c:pt>
                <c:pt idx="9">
                  <c:v>1219</c:v>
                </c:pt>
                <c:pt idx="10">
                  <c:v>1319</c:v>
                </c:pt>
                <c:pt idx="11">
                  <c:v>1190</c:v>
                </c:pt>
                <c:pt idx="12">
                  <c:v>722</c:v>
                </c:pt>
                <c:pt idx="13">
                  <c:v>327</c:v>
                </c:pt>
                <c:pt idx="14">
                  <c:v>120</c:v>
                </c:pt>
                <c:pt idx="15">
                  <c:v>65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D-49A6-8F9A-F2BC972C9218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8.5'!$Z$63:$Z$79</c:f>
              <c:numCache>
                <c:formatCode>#,##0</c:formatCode>
                <c:ptCount val="17"/>
                <c:pt idx="0">
                  <c:v>7</c:v>
                </c:pt>
                <c:pt idx="1">
                  <c:v>350</c:v>
                </c:pt>
                <c:pt idx="2">
                  <c:v>688</c:v>
                </c:pt>
                <c:pt idx="3">
                  <c:v>1002</c:v>
                </c:pt>
                <c:pt idx="4">
                  <c:v>1126</c:v>
                </c:pt>
                <c:pt idx="5">
                  <c:v>1215</c:v>
                </c:pt>
                <c:pt idx="6">
                  <c:v>1282</c:v>
                </c:pt>
                <c:pt idx="7">
                  <c:v>1217</c:v>
                </c:pt>
                <c:pt idx="8">
                  <c:v>1300</c:v>
                </c:pt>
                <c:pt idx="9">
                  <c:v>1331</c:v>
                </c:pt>
                <c:pt idx="10">
                  <c:v>1553</c:v>
                </c:pt>
                <c:pt idx="11">
                  <c:v>1290</c:v>
                </c:pt>
                <c:pt idx="12">
                  <c:v>615</c:v>
                </c:pt>
                <c:pt idx="13">
                  <c:v>236</c:v>
                </c:pt>
                <c:pt idx="14">
                  <c:v>78</c:v>
                </c:pt>
                <c:pt idx="15">
                  <c:v>63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D-49A6-8F9A-F2BC972C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8.48'!$V$8:$Z$8</c:f>
              <c:numCache>
                <c:formatCode>#,##0</c:formatCode>
                <c:ptCount val="5"/>
                <c:pt idx="0">
                  <c:v>33835.660000000003</c:v>
                </c:pt>
                <c:pt idx="1">
                  <c:v>35071.14</c:v>
                </c:pt>
                <c:pt idx="2">
                  <c:v>37152.239999999998</c:v>
                </c:pt>
                <c:pt idx="3">
                  <c:v>38116</c:v>
                </c:pt>
                <c:pt idx="4">
                  <c:v>38580.69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A26-A66B-0854E5798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A26-A66B-0854E5798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1">
                  <c:v>132442</c:v>
                </c:pt>
                <c:pt idx="2">
                  <c:v>137341</c:v>
                </c:pt>
                <c:pt idx="3">
                  <c:v>142847</c:v>
                </c:pt>
                <c:pt idx="4">
                  <c:v>148969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F-4502-B4E5-D78F976656EB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1">
                  <c:v>96923</c:v>
                </c:pt>
                <c:pt idx="2">
                  <c:v>98765</c:v>
                </c:pt>
                <c:pt idx="3">
                  <c:v>102081</c:v>
                </c:pt>
                <c:pt idx="4">
                  <c:v>105091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F-4502-B4E5-D78F976656EB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1">
                  <c:v>119392</c:v>
                </c:pt>
                <c:pt idx="2">
                  <c:v>123780</c:v>
                </c:pt>
                <c:pt idx="3">
                  <c:v>128360</c:v>
                </c:pt>
                <c:pt idx="4">
                  <c:v>133583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502-B4E5-D78F976656EB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1">
                  <c:v>13050</c:v>
                </c:pt>
                <c:pt idx="2">
                  <c:v>13561</c:v>
                </c:pt>
                <c:pt idx="3">
                  <c:v>14487</c:v>
                </c:pt>
                <c:pt idx="4">
                  <c:v>15394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F-4502-B4E5-D78F9766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3.1830982155965138E-3</c:v>
                </c:pt>
                <c:pt idx="1">
                  <c:v>1.1944959760833878E-3</c:v>
                </c:pt>
                <c:pt idx="2">
                  <c:v>4.9675017016562788E-2</c:v>
                </c:pt>
                <c:pt idx="3">
                  <c:v>5.0982956744564708E-3</c:v>
                </c:pt>
                <c:pt idx="4">
                  <c:v>4.4703511417779972E-2</c:v>
                </c:pt>
                <c:pt idx="5">
                  <c:v>5.0689337621952033E-2</c:v>
                </c:pt>
                <c:pt idx="6">
                  <c:v>9.7381451279245135E-2</c:v>
                </c:pt>
                <c:pt idx="7">
                  <c:v>7.9617494361178209E-2</c:v>
                </c:pt>
                <c:pt idx="8">
                  <c:v>3.223137186861879E-2</c:v>
                </c:pt>
                <c:pt idx="9">
                  <c:v>1.9725866510069801E-2</c:v>
                </c:pt>
                <c:pt idx="10">
                  <c:v>5.0936244611421787E-2</c:v>
                </c:pt>
                <c:pt idx="11">
                  <c:v>1.817101979259813E-2</c:v>
                </c:pt>
                <c:pt idx="12">
                  <c:v>0.11060098495869312</c:v>
                </c:pt>
                <c:pt idx="13">
                  <c:v>0.10986026399028388</c:v>
                </c:pt>
                <c:pt idx="14">
                  <c:v>3.3332443578416325E-2</c:v>
                </c:pt>
                <c:pt idx="15">
                  <c:v>9.4658801233200321E-2</c:v>
                </c:pt>
                <c:pt idx="16">
                  <c:v>0.11292324529208429</c:v>
                </c:pt>
                <c:pt idx="17">
                  <c:v>1.8638141124027386E-2</c:v>
                </c:pt>
                <c:pt idx="18">
                  <c:v>3.2338142458659763E-2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C-4DA8-8AC0-C589BA3BF9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C-4DA8-8AC0-C589BA3B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29</c:v>
                </c:pt>
                <c:pt idx="1">
                  <c:v>895</c:v>
                </c:pt>
                <c:pt idx="2">
                  <c:v>3693</c:v>
                </c:pt>
                <c:pt idx="3">
                  <c:v>9797</c:v>
                </c:pt>
                <c:pt idx="4">
                  <c:v>12901</c:v>
                </c:pt>
                <c:pt idx="5">
                  <c:v>9296</c:v>
                </c:pt>
                <c:pt idx="6">
                  <c:v>8385</c:v>
                </c:pt>
                <c:pt idx="7">
                  <c:v>7152</c:v>
                </c:pt>
                <c:pt idx="8">
                  <c:v>6682</c:v>
                </c:pt>
                <c:pt idx="9">
                  <c:v>5708</c:v>
                </c:pt>
                <c:pt idx="10">
                  <c:v>5162</c:v>
                </c:pt>
                <c:pt idx="11">
                  <c:v>3665</c:v>
                </c:pt>
                <c:pt idx="12">
                  <c:v>1979</c:v>
                </c:pt>
                <c:pt idx="13">
                  <c:v>975</c:v>
                </c:pt>
                <c:pt idx="14">
                  <c:v>457</c:v>
                </c:pt>
                <c:pt idx="15">
                  <c:v>248</c:v>
                </c:pt>
                <c:pt idx="16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CBA-A5BB-EBD0D778CEFB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17</c:v>
                </c:pt>
                <c:pt idx="1">
                  <c:v>1118</c:v>
                </c:pt>
                <c:pt idx="2">
                  <c:v>3945</c:v>
                </c:pt>
                <c:pt idx="3">
                  <c:v>8875</c:v>
                </c:pt>
                <c:pt idx="4">
                  <c:v>10563</c:v>
                </c:pt>
                <c:pt idx="5">
                  <c:v>8319</c:v>
                </c:pt>
                <c:pt idx="6">
                  <c:v>7681</c:v>
                </c:pt>
                <c:pt idx="7">
                  <c:v>6633</c:v>
                </c:pt>
                <c:pt idx="8">
                  <c:v>7068</c:v>
                </c:pt>
                <c:pt idx="9">
                  <c:v>5986</c:v>
                </c:pt>
                <c:pt idx="10">
                  <c:v>5058</c:v>
                </c:pt>
                <c:pt idx="11">
                  <c:v>3320</c:v>
                </c:pt>
                <c:pt idx="12">
                  <c:v>1652</c:v>
                </c:pt>
                <c:pt idx="13">
                  <c:v>758</c:v>
                </c:pt>
                <c:pt idx="14">
                  <c:v>355</c:v>
                </c:pt>
                <c:pt idx="15">
                  <c:v>209</c:v>
                </c:pt>
                <c:pt idx="1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CBA-A5BB-EBD0D778C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7609</c:v>
                </c:pt>
                <c:pt idx="1">
                  <c:v>13807</c:v>
                </c:pt>
                <c:pt idx="2">
                  <c:v>6035</c:v>
                </c:pt>
                <c:pt idx="3">
                  <c:v>2549</c:v>
                </c:pt>
                <c:pt idx="4">
                  <c:v>3794</c:v>
                </c:pt>
                <c:pt idx="5">
                  <c:v>3606</c:v>
                </c:pt>
                <c:pt idx="6">
                  <c:v>2410</c:v>
                </c:pt>
                <c:pt idx="7">
                  <c:v>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86-9D29-551F1C9306F6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4837</c:v>
                </c:pt>
                <c:pt idx="1">
                  <c:v>13625</c:v>
                </c:pt>
                <c:pt idx="2">
                  <c:v>1460</c:v>
                </c:pt>
                <c:pt idx="3">
                  <c:v>5437</c:v>
                </c:pt>
                <c:pt idx="4">
                  <c:v>8833</c:v>
                </c:pt>
                <c:pt idx="5">
                  <c:v>4776</c:v>
                </c:pt>
                <c:pt idx="6">
                  <c:v>387</c:v>
                </c:pt>
                <c:pt idx="7">
                  <c:v>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86-9D29-551F1C930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8.49'!$U$8:$Y$8</c:f>
              <c:numCache>
                <c:formatCode>#,##0</c:formatCode>
                <c:ptCount val="5"/>
                <c:pt idx="1">
                  <c:v>41880</c:v>
                </c:pt>
                <c:pt idx="2">
                  <c:v>41693.93</c:v>
                </c:pt>
                <c:pt idx="3">
                  <c:v>42340</c:v>
                </c:pt>
                <c:pt idx="4">
                  <c:v>42009.11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E-4C0A-8294-0259D091CA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E-4C0A-8294-0259D091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8.49'!$V$4:$Z$4</c:f>
              <c:numCache>
                <c:formatCode>#,##0</c:formatCode>
                <c:ptCount val="5"/>
                <c:pt idx="0">
                  <c:v>132442</c:v>
                </c:pt>
                <c:pt idx="1">
                  <c:v>137341</c:v>
                </c:pt>
                <c:pt idx="2">
                  <c:v>142847</c:v>
                </c:pt>
                <c:pt idx="3">
                  <c:v>148969</c:v>
                </c:pt>
                <c:pt idx="4">
                  <c:v>149849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E-4C7C-8BF4-E405BA054E9A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8.49'!$V$7:$Z$7</c:f>
              <c:numCache>
                <c:formatCode>#,##0</c:formatCode>
                <c:ptCount val="5"/>
                <c:pt idx="0">
                  <c:v>96923</c:v>
                </c:pt>
                <c:pt idx="1">
                  <c:v>98765</c:v>
                </c:pt>
                <c:pt idx="2">
                  <c:v>102081</c:v>
                </c:pt>
                <c:pt idx="3">
                  <c:v>105091</c:v>
                </c:pt>
                <c:pt idx="4">
                  <c:v>107032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E-4C7C-8BF4-E405BA054E9A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8.49'!$V$11:$Z$11</c:f>
              <c:numCache>
                <c:formatCode>#,##0</c:formatCode>
                <c:ptCount val="5"/>
                <c:pt idx="0">
                  <c:v>119392</c:v>
                </c:pt>
                <c:pt idx="1">
                  <c:v>123780</c:v>
                </c:pt>
                <c:pt idx="2">
                  <c:v>128360</c:v>
                </c:pt>
                <c:pt idx="3">
                  <c:v>133583</c:v>
                </c:pt>
                <c:pt idx="4">
                  <c:v>133590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E-4C7C-8BF4-E405BA054E9A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8.49'!$V$12:$Z$12</c:f>
              <c:numCache>
                <c:formatCode>#,##0</c:formatCode>
                <c:ptCount val="5"/>
                <c:pt idx="0">
                  <c:v>13050</c:v>
                </c:pt>
                <c:pt idx="1">
                  <c:v>13561</c:v>
                </c:pt>
                <c:pt idx="2">
                  <c:v>14487</c:v>
                </c:pt>
                <c:pt idx="3">
                  <c:v>15394</c:v>
                </c:pt>
                <c:pt idx="4">
                  <c:v>16257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E-4C7C-8BF4-E405BA054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3.1830982155965138E-3</c:v>
                </c:pt>
                <c:pt idx="1">
                  <c:v>1.1944959760833878E-3</c:v>
                </c:pt>
                <c:pt idx="2">
                  <c:v>4.9675017016562788E-2</c:v>
                </c:pt>
                <c:pt idx="3">
                  <c:v>5.0982956744564708E-3</c:v>
                </c:pt>
                <c:pt idx="4">
                  <c:v>4.4703511417779972E-2</c:v>
                </c:pt>
                <c:pt idx="5">
                  <c:v>5.0689337621952033E-2</c:v>
                </c:pt>
                <c:pt idx="6">
                  <c:v>9.7381451279245135E-2</c:v>
                </c:pt>
                <c:pt idx="7">
                  <c:v>7.9617494361178209E-2</c:v>
                </c:pt>
                <c:pt idx="8">
                  <c:v>3.223137186861879E-2</c:v>
                </c:pt>
                <c:pt idx="9">
                  <c:v>1.9725866510069801E-2</c:v>
                </c:pt>
                <c:pt idx="10">
                  <c:v>5.0936244611421787E-2</c:v>
                </c:pt>
                <c:pt idx="11">
                  <c:v>1.817101979259813E-2</c:v>
                </c:pt>
                <c:pt idx="12">
                  <c:v>0.11060098495869312</c:v>
                </c:pt>
                <c:pt idx="13">
                  <c:v>0.10986026399028388</c:v>
                </c:pt>
                <c:pt idx="14">
                  <c:v>3.3332443578416325E-2</c:v>
                </c:pt>
                <c:pt idx="15">
                  <c:v>9.4658801233200321E-2</c:v>
                </c:pt>
                <c:pt idx="16">
                  <c:v>0.11292324529208429</c:v>
                </c:pt>
                <c:pt idx="17">
                  <c:v>1.8638141124027386E-2</c:v>
                </c:pt>
                <c:pt idx="18">
                  <c:v>3.2338142458659763E-2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7A9-ABB3-1743689A3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7A9-ABB3-1743689A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8.49'!$Z$44:$Z$60</c:f>
              <c:numCache>
                <c:formatCode>#,##0</c:formatCode>
                <c:ptCount val="17"/>
                <c:pt idx="0">
                  <c:v>25</c:v>
                </c:pt>
                <c:pt idx="1">
                  <c:v>888</c:v>
                </c:pt>
                <c:pt idx="2">
                  <c:v>3630</c:v>
                </c:pt>
                <c:pt idx="3">
                  <c:v>9792</c:v>
                </c:pt>
                <c:pt idx="4">
                  <c:v>13727</c:v>
                </c:pt>
                <c:pt idx="5">
                  <c:v>9628</c:v>
                </c:pt>
                <c:pt idx="6">
                  <c:v>8495</c:v>
                </c:pt>
                <c:pt idx="7">
                  <c:v>7249</c:v>
                </c:pt>
                <c:pt idx="8">
                  <c:v>6632</c:v>
                </c:pt>
                <c:pt idx="9">
                  <c:v>5755</c:v>
                </c:pt>
                <c:pt idx="10">
                  <c:v>5022</c:v>
                </c:pt>
                <c:pt idx="11">
                  <c:v>3773</c:v>
                </c:pt>
                <c:pt idx="12">
                  <c:v>2058</c:v>
                </c:pt>
                <c:pt idx="13">
                  <c:v>960</c:v>
                </c:pt>
                <c:pt idx="14">
                  <c:v>447</c:v>
                </c:pt>
                <c:pt idx="15">
                  <c:v>245</c:v>
                </c:pt>
                <c:pt idx="1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3E4-A3B8-93E4F6B3ED30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8.49'!$Z$63:$Z$79</c:f>
              <c:numCache>
                <c:formatCode>#,##0</c:formatCode>
                <c:ptCount val="17"/>
                <c:pt idx="0">
                  <c:v>20</c:v>
                </c:pt>
                <c:pt idx="1">
                  <c:v>1063</c:v>
                </c:pt>
                <c:pt idx="2">
                  <c:v>3636</c:v>
                </c:pt>
                <c:pt idx="3">
                  <c:v>8497</c:v>
                </c:pt>
                <c:pt idx="4">
                  <c:v>10596</c:v>
                </c:pt>
                <c:pt idx="5">
                  <c:v>8533</c:v>
                </c:pt>
                <c:pt idx="6">
                  <c:v>7736</c:v>
                </c:pt>
                <c:pt idx="7">
                  <c:v>6749</c:v>
                </c:pt>
                <c:pt idx="8">
                  <c:v>6848</c:v>
                </c:pt>
                <c:pt idx="9">
                  <c:v>6085</c:v>
                </c:pt>
                <c:pt idx="10">
                  <c:v>4918</c:v>
                </c:pt>
                <c:pt idx="11">
                  <c:v>3400</c:v>
                </c:pt>
                <c:pt idx="12">
                  <c:v>1724</c:v>
                </c:pt>
                <c:pt idx="13">
                  <c:v>752</c:v>
                </c:pt>
                <c:pt idx="14">
                  <c:v>352</c:v>
                </c:pt>
                <c:pt idx="15">
                  <c:v>192</c:v>
                </c:pt>
                <c:pt idx="1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3E4-A3B8-93E4F6B3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8.49'!$Z$83:$Z$90</c:f>
              <c:numCache>
                <c:formatCode>#,##0</c:formatCode>
                <c:ptCount val="8"/>
                <c:pt idx="0">
                  <c:v>8096</c:v>
                </c:pt>
                <c:pt idx="1">
                  <c:v>14261</c:v>
                </c:pt>
                <c:pt idx="2">
                  <c:v>5939</c:v>
                </c:pt>
                <c:pt idx="3">
                  <c:v>2657</c:v>
                </c:pt>
                <c:pt idx="4">
                  <c:v>3740</c:v>
                </c:pt>
                <c:pt idx="5">
                  <c:v>3721</c:v>
                </c:pt>
                <c:pt idx="6">
                  <c:v>2463</c:v>
                </c:pt>
                <c:pt idx="7">
                  <c:v>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3-427B-A9E0-B06F3D60EF90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8.49'!$Z$93:$Z$100</c:f>
              <c:numCache>
                <c:formatCode>#,##0</c:formatCode>
                <c:ptCount val="8"/>
                <c:pt idx="0">
                  <c:v>5213</c:v>
                </c:pt>
                <c:pt idx="1">
                  <c:v>14041</c:v>
                </c:pt>
                <c:pt idx="2">
                  <c:v>1463</c:v>
                </c:pt>
                <c:pt idx="3">
                  <c:v>5583</c:v>
                </c:pt>
                <c:pt idx="4">
                  <c:v>8729</c:v>
                </c:pt>
                <c:pt idx="5">
                  <c:v>4729</c:v>
                </c:pt>
                <c:pt idx="6">
                  <c:v>387</c:v>
                </c:pt>
                <c:pt idx="7">
                  <c:v>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3-427B-A9E0-B06F3D60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8.5'!$Z$83:$Z$90</c:f>
              <c:numCache>
                <c:formatCode>#,##0</c:formatCode>
                <c:ptCount val="8"/>
                <c:pt idx="0">
                  <c:v>1133</c:v>
                </c:pt>
                <c:pt idx="1">
                  <c:v>962</c:v>
                </c:pt>
                <c:pt idx="2">
                  <c:v>1710</c:v>
                </c:pt>
                <c:pt idx="3">
                  <c:v>563</c:v>
                </c:pt>
                <c:pt idx="4">
                  <c:v>259</c:v>
                </c:pt>
                <c:pt idx="5">
                  <c:v>574</c:v>
                </c:pt>
                <c:pt idx="6">
                  <c:v>636</c:v>
                </c:pt>
                <c:pt idx="7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2-45AE-946D-DA0E060C3B6F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8.5'!$Z$93:$Z$100</c:f>
              <c:numCache>
                <c:formatCode>#,##0</c:formatCode>
                <c:ptCount val="8"/>
                <c:pt idx="0">
                  <c:v>846</c:v>
                </c:pt>
                <c:pt idx="1">
                  <c:v>1696</c:v>
                </c:pt>
                <c:pt idx="2">
                  <c:v>334</c:v>
                </c:pt>
                <c:pt idx="3">
                  <c:v>1522</c:v>
                </c:pt>
                <c:pt idx="4">
                  <c:v>1260</c:v>
                </c:pt>
                <c:pt idx="5">
                  <c:v>1087</c:v>
                </c:pt>
                <c:pt idx="6">
                  <c:v>63</c:v>
                </c:pt>
                <c:pt idx="7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2-45AE-946D-DA0E060C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8.49'!$V$8:$Z$8</c:f>
              <c:numCache>
                <c:formatCode>#,##0</c:formatCode>
                <c:ptCount val="5"/>
                <c:pt idx="0">
                  <c:v>41880</c:v>
                </c:pt>
                <c:pt idx="1">
                  <c:v>41693.93</c:v>
                </c:pt>
                <c:pt idx="2">
                  <c:v>42340</c:v>
                </c:pt>
                <c:pt idx="3">
                  <c:v>42009.11</c:v>
                </c:pt>
                <c:pt idx="4">
                  <c:v>42448.86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D-40C2-BB36-036D63837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D-40C2-BB36-036D6383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1">
                  <c:v>94768</c:v>
                </c:pt>
                <c:pt idx="2">
                  <c:v>99101</c:v>
                </c:pt>
                <c:pt idx="3">
                  <c:v>102114</c:v>
                </c:pt>
                <c:pt idx="4">
                  <c:v>105526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0-47A4-B711-A7F89C4F49F9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1">
                  <c:v>67928</c:v>
                </c:pt>
                <c:pt idx="2">
                  <c:v>69797</c:v>
                </c:pt>
                <c:pt idx="3">
                  <c:v>71672</c:v>
                </c:pt>
                <c:pt idx="4">
                  <c:v>73822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0-47A4-B711-A7F89C4F49F9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1">
                  <c:v>86400</c:v>
                </c:pt>
                <c:pt idx="2">
                  <c:v>90168</c:v>
                </c:pt>
                <c:pt idx="3">
                  <c:v>92909</c:v>
                </c:pt>
                <c:pt idx="4">
                  <c:v>95982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7A4-B711-A7F89C4F49F9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1">
                  <c:v>8366</c:v>
                </c:pt>
                <c:pt idx="2">
                  <c:v>8933</c:v>
                </c:pt>
                <c:pt idx="3">
                  <c:v>9208</c:v>
                </c:pt>
                <c:pt idx="4">
                  <c:v>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0-47A4-B711-A7F89C4F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3.8607468548226055E-3</c:v>
                </c:pt>
                <c:pt idx="1">
                  <c:v>1.350310476317266E-3</c:v>
                </c:pt>
                <c:pt idx="2">
                  <c:v>3.8826180808474622E-2</c:v>
                </c:pt>
                <c:pt idx="3">
                  <c:v>6.4092201481537828E-3</c:v>
                </c:pt>
                <c:pt idx="4">
                  <c:v>5.8110896625174734E-2</c:v>
                </c:pt>
                <c:pt idx="5">
                  <c:v>3.4394880231264441E-2</c:v>
                </c:pt>
                <c:pt idx="6">
                  <c:v>8.4622626258784153E-2</c:v>
                </c:pt>
                <c:pt idx="7">
                  <c:v>7.2793145747948387E-2</c:v>
                </c:pt>
                <c:pt idx="8">
                  <c:v>4.2810547636481205E-2</c:v>
                </c:pt>
                <c:pt idx="9">
                  <c:v>2.0853738553265944E-2</c:v>
                </c:pt>
                <c:pt idx="10">
                  <c:v>5.4735120434381571E-2</c:v>
                </c:pt>
                <c:pt idx="11">
                  <c:v>1.973164956590371E-2</c:v>
                </c:pt>
                <c:pt idx="12">
                  <c:v>0.10853833645553009</c:v>
                </c:pt>
                <c:pt idx="13">
                  <c:v>0.10056009357081047</c:v>
                </c:pt>
                <c:pt idx="14">
                  <c:v>5.4849231178859086E-2</c:v>
                </c:pt>
                <c:pt idx="15">
                  <c:v>8.9595952872262533E-2</c:v>
                </c:pt>
                <c:pt idx="16">
                  <c:v>0.1111058282062742</c:v>
                </c:pt>
                <c:pt idx="17">
                  <c:v>3.5212673900019968E-2</c:v>
                </c:pt>
                <c:pt idx="18">
                  <c:v>3.2302849915843326E-2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FD5-9D13-202C92874A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C-4FD5-9D13-202C9287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31</c:v>
                </c:pt>
                <c:pt idx="1">
                  <c:v>792</c:v>
                </c:pt>
                <c:pt idx="2">
                  <c:v>2533</c:v>
                </c:pt>
                <c:pt idx="3">
                  <c:v>5179</c:v>
                </c:pt>
                <c:pt idx="4">
                  <c:v>7728</c:v>
                </c:pt>
                <c:pt idx="5">
                  <c:v>7080</c:v>
                </c:pt>
                <c:pt idx="6">
                  <c:v>6067</c:v>
                </c:pt>
                <c:pt idx="7">
                  <c:v>4958</c:v>
                </c:pt>
                <c:pt idx="8">
                  <c:v>4929</c:v>
                </c:pt>
                <c:pt idx="9">
                  <c:v>4215</c:v>
                </c:pt>
                <c:pt idx="10">
                  <c:v>3711</c:v>
                </c:pt>
                <c:pt idx="11">
                  <c:v>2603</c:v>
                </c:pt>
                <c:pt idx="12">
                  <c:v>1476</c:v>
                </c:pt>
                <c:pt idx="13">
                  <c:v>693</c:v>
                </c:pt>
                <c:pt idx="14">
                  <c:v>217</c:v>
                </c:pt>
                <c:pt idx="15">
                  <c:v>108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9-447C-899E-8BB7E67FF3F0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16</c:v>
                </c:pt>
                <c:pt idx="1">
                  <c:v>985</c:v>
                </c:pt>
                <c:pt idx="2">
                  <c:v>2804</c:v>
                </c:pt>
                <c:pt idx="3">
                  <c:v>5608</c:v>
                </c:pt>
                <c:pt idx="4">
                  <c:v>7907</c:v>
                </c:pt>
                <c:pt idx="5">
                  <c:v>6860</c:v>
                </c:pt>
                <c:pt idx="6">
                  <c:v>5669</c:v>
                </c:pt>
                <c:pt idx="7">
                  <c:v>5048</c:v>
                </c:pt>
                <c:pt idx="8">
                  <c:v>5114</c:v>
                </c:pt>
                <c:pt idx="9">
                  <c:v>4504</c:v>
                </c:pt>
                <c:pt idx="10">
                  <c:v>3786</c:v>
                </c:pt>
                <c:pt idx="11">
                  <c:v>2649</c:v>
                </c:pt>
                <c:pt idx="12">
                  <c:v>1326</c:v>
                </c:pt>
                <c:pt idx="13">
                  <c:v>486</c:v>
                </c:pt>
                <c:pt idx="14">
                  <c:v>168</c:v>
                </c:pt>
                <c:pt idx="15">
                  <c:v>124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47C-899E-8BB7E67F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5924</c:v>
                </c:pt>
                <c:pt idx="1">
                  <c:v>8276</c:v>
                </c:pt>
                <c:pt idx="2">
                  <c:v>4579</c:v>
                </c:pt>
                <c:pt idx="3">
                  <c:v>2224</c:v>
                </c:pt>
                <c:pt idx="4">
                  <c:v>2838</c:v>
                </c:pt>
                <c:pt idx="5">
                  <c:v>2228</c:v>
                </c:pt>
                <c:pt idx="6">
                  <c:v>1718</c:v>
                </c:pt>
                <c:pt idx="7">
                  <c:v>2869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9-4C33-B735-6EA247AF920C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4264</c:v>
                </c:pt>
                <c:pt idx="1">
                  <c:v>10300</c:v>
                </c:pt>
                <c:pt idx="2">
                  <c:v>917</c:v>
                </c:pt>
                <c:pt idx="3">
                  <c:v>3775</c:v>
                </c:pt>
                <c:pt idx="4">
                  <c:v>7078</c:v>
                </c:pt>
                <c:pt idx="5">
                  <c:v>3360</c:v>
                </c:pt>
                <c:pt idx="6">
                  <c:v>217</c:v>
                </c:pt>
                <c:pt idx="7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9-4C33-B735-6EA247AF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8.50'!$U$8:$Y$8</c:f>
              <c:numCache>
                <c:formatCode>#,##0</c:formatCode>
                <c:ptCount val="5"/>
                <c:pt idx="1">
                  <c:v>46267</c:v>
                </c:pt>
                <c:pt idx="2">
                  <c:v>47325.5</c:v>
                </c:pt>
                <c:pt idx="3">
                  <c:v>49060</c:v>
                </c:pt>
                <c:pt idx="4">
                  <c:v>49875.5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0-4374-B33D-D2B060D1E1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0-4374-B33D-D2B060D1E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8.50'!$V$4:$Z$4</c:f>
              <c:numCache>
                <c:formatCode>#,##0</c:formatCode>
                <c:ptCount val="5"/>
                <c:pt idx="0">
                  <c:v>94768</c:v>
                </c:pt>
                <c:pt idx="1">
                  <c:v>99101</c:v>
                </c:pt>
                <c:pt idx="2">
                  <c:v>102114</c:v>
                </c:pt>
                <c:pt idx="3">
                  <c:v>105526</c:v>
                </c:pt>
                <c:pt idx="4">
                  <c:v>105160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A-4391-9AB7-7E5648FC4041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8.50'!$V$7:$Z$7</c:f>
              <c:numCache>
                <c:formatCode>#,##0</c:formatCode>
                <c:ptCount val="5"/>
                <c:pt idx="0">
                  <c:v>67928</c:v>
                </c:pt>
                <c:pt idx="1">
                  <c:v>69797</c:v>
                </c:pt>
                <c:pt idx="2">
                  <c:v>71672</c:v>
                </c:pt>
                <c:pt idx="3">
                  <c:v>73822</c:v>
                </c:pt>
                <c:pt idx="4">
                  <c:v>74781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A-4391-9AB7-7E5648FC4041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8.50'!$V$11:$Z$11</c:f>
              <c:numCache>
                <c:formatCode>#,##0</c:formatCode>
                <c:ptCount val="5"/>
                <c:pt idx="0">
                  <c:v>86400</c:v>
                </c:pt>
                <c:pt idx="1">
                  <c:v>90168</c:v>
                </c:pt>
                <c:pt idx="2">
                  <c:v>92909</c:v>
                </c:pt>
                <c:pt idx="3">
                  <c:v>95982</c:v>
                </c:pt>
                <c:pt idx="4">
                  <c:v>95627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A-4391-9AB7-7E5648FC4041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8.50'!$V$12:$Z$12</c:f>
              <c:numCache>
                <c:formatCode>#,##0</c:formatCode>
                <c:ptCount val="5"/>
                <c:pt idx="0">
                  <c:v>8366</c:v>
                </c:pt>
                <c:pt idx="1">
                  <c:v>8933</c:v>
                </c:pt>
                <c:pt idx="2">
                  <c:v>9208</c:v>
                </c:pt>
                <c:pt idx="3">
                  <c:v>9549</c:v>
                </c:pt>
                <c:pt idx="4">
                  <c:v>9538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A-4391-9AB7-7E5648FC4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3.8607468548226055E-3</c:v>
                </c:pt>
                <c:pt idx="1">
                  <c:v>1.350310476317266E-3</c:v>
                </c:pt>
                <c:pt idx="2">
                  <c:v>3.8826180808474622E-2</c:v>
                </c:pt>
                <c:pt idx="3">
                  <c:v>6.4092201481537828E-3</c:v>
                </c:pt>
                <c:pt idx="4">
                  <c:v>5.8110896625174734E-2</c:v>
                </c:pt>
                <c:pt idx="5">
                  <c:v>3.4394880231264441E-2</c:v>
                </c:pt>
                <c:pt idx="6">
                  <c:v>8.4622626258784153E-2</c:v>
                </c:pt>
                <c:pt idx="7">
                  <c:v>7.2793145747948387E-2</c:v>
                </c:pt>
                <c:pt idx="8">
                  <c:v>4.2810547636481205E-2</c:v>
                </c:pt>
                <c:pt idx="9">
                  <c:v>2.0853738553265944E-2</c:v>
                </c:pt>
                <c:pt idx="10">
                  <c:v>5.4735120434381571E-2</c:v>
                </c:pt>
                <c:pt idx="11">
                  <c:v>1.973164956590371E-2</c:v>
                </c:pt>
                <c:pt idx="12">
                  <c:v>0.10853833645553009</c:v>
                </c:pt>
                <c:pt idx="13">
                  <c:v>0.10056009357081047</c:v>
                </c:pt>
                <c:pt idx="14">
                  <c:v>5.4849231178859086E-2</c:v>
                </c:pt>
                <c:pt idx="15">
                  <c:v>8.9595952872262533E-2</c:v>
                </c:pt>
                <c:pt idx="16">
                  <c:v>0.1111058282062742</c:v>
                </c:pt>
                <c:pt idx="17">
                  <c:v>3.5212673900019968E-2</c:v>
                </c:pt>
                <c:pt idx="18">
                  <c:v>3.2302849915843326E-2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C99-B758-98C4073C31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C99-B758-98C4073C3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8.50'!$Z$44:$Z$60</c:f>
              <c:numCache>
                <c:formatCode>#,##0</c:formatCode>
                <c:ptCount val="17"/>
                <c:pt idx="0">
                  <c:v>24</c:v>
                </c:pt>
                <c:pt idx="1">
                  <c:v>751</c:v>
                </c:pt>
                <c:pt idx="2">
                  <c:v>2497</c:v>
                </c:pt>
                <c:pt idx="3">
                  <c:v>5008</c:v>
                </c:pt>
                <c:pt idx="4">
                  <c:v>7786</c:v>
                </c:pt>
                <c:pt idx="5">
                  <c:v>7082</c:v>
                </c:pt>
                <c:pt idx="6">
                  <c:v>6136</c:v>
                </c:pt>
                <c:pt idx="7">
                  <c:v>4967</c:v>
                </c:pt>
                <c:pt idx="8">
                  <c:v>4815</c:v>
                </c:pt>
                <c:pt idx="9">
                  <c:v>4521</c:v>
                </c:pt>
                <c:pt idx="10">
                  <c:v>3561</c:v>
                </c:pt>
                <c:pt idx="11">
                  <c:v>2756</c:v>
                </c:pt>
                <c:pt idx="12">
                  <c:v>1494</c:v>
                </c:pt>
                <c:pt idx="13">
                  <c:v>697</c:v>
                </c:pt>
                <c:pt idx="14">
                  <c:v>259</c:v>
                </c:pt>
                <c:pt idx="15">
                  <c:v>100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F-46BC-91FB-2FA83050E761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8.50'!$Z$63:$Z$79</c:f>
              <c:numCache>
                <c:formatCode>#,##0</c:formatCode>
                <c:ptCount val="17"/>
                <c:pt idx="0">
                  <c:v>11</c:v>
                </c:pt>
                <c:pt idx="1">
                  <c:v>1008</c:v>
                </c:pt>
                <c:pt idx="2">
                  <c:v>2692</c:v>
                </c:pt>
                <c:pt idx="3">
                  <c:v>5331</c:v>
                </c:pt>
                <c:pt idx="4">
                  <c:v>7663</c:v>
                </c:pt>
                <c:pt idx="5">
                  <c:v>7046</c:v>
                </c:pt>
                <c:pt idx="6">
                  <c:v>5853</c:v>
                </c:pt>
                <c:pt idx="7">
                  <c:v>4906</c:v>
                </c:pt>
                <c:pt idx="8">
                  <c:v>5071</c:v>
                </c:pt>
                <c:pt idx="9">
                  <c:v>4512</c:v>
                </c:pt>
                <c:pt idx="10">
                  <c:v>3712</c:v>
                </c:pt>
                <c:pt idx="11">
                  <c:v>2646</c:v>
                </c:pt>
                <c:pt idx="12">
                  <c:v>1300</c:v>
                </c:pt>
                <c:pt idx="13">
                  <c:v>516</c:v>
                </c:pt>
                <c:pt idx="14">
                  <c:v>151</c:v>
                </c:pt>
                <c:pt idx="15">
                  <c:v>121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F-46BC-91FB-2FA83050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8.50'!$Z$83:$Z$90</c:f>
              <c:numCache>
                <c:formatCode>#,##0</c:formatCode>
                <c:ptCount val="8"/>
                <c:pt idx="0">
                  <c:v>6199</c:v>
                </c:pt>
                <c:pt idx="1">
                  <c:v>8514</c:v>
                </c:pt>
                <c:pt idx="2">
                  <c:v>4631</c:v>
                </c:pt>
                <c:pt idx="3">
                  <c:v>2288</c:v>
                </c:pt>
                <c:pt idx="4">
                  <c:v>2799</c:v>
                </c:pt>
                <c:pt idx="5">
                  <c:v>2263</c:v>
                </c:pt>
                <c:pt idx="6">
                  <c:v>1680</c:v>
                </c:pt>
                <c:pt idx="7">
                  <c:v>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2-482E-BD90-FBF5575B4C91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8.50'!$Z$93:$Z$100</c:f>
              <c:numCache>
                <c:formatCode>#,##0</c:formatCode>
                <c:ptCount val="8"/>
                <c:pt idx="0">
                  <c:v>4414</c:v>
                </c:pt>
                <c:pt idx="1">
                  <c:v>10561</c:v>
                </c:pt>
                <c:pt idx="2">
                  <c:v>942</c:v>
                </c:pt>
                <c:pt idx="3">
                  <c:v>3849</c:v>
                </c:pt>
                <c:pt idx="4">
                  <c:v>7065</c:v>
                </c:pt>
                <c:pt idx="5">
                  <c:v>3391</c:v>
                </c:pt>
                <c:pt idx="6">
                  <c:v>214</c:v>
                </c:pt>
                <c:pt idx="7">
                  <c:v>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2-482E-BD90-FBF5575B4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8.1'!$U$8:$Y$8</c:f>
              <c:numCache>
                <c:formatCode>#,##0</c:formatCode>
                <c:ptCount val="5"/>
                <c:pt idx="1">
                  <c:v>27493.3</c:v>
                </c:pt>
                <c:pt idx="2">
                  <c:v>27435.74</c:v>
                </c:pt>
                <c:pt idx="3">
                  <c:v>27908</c:v>
                </c:pt>
                <c:pt idx="4">
                  <c:v>28722.5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8A1-97B0-77406144B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7-48A1-97B0-77406144B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8.5'!$V$8:$Z$8</c:f>
              <c:numCache>
                <c:formatCode>#,##0</c:formatCode>
                <c:ptCount val="5"/>
                <c:pt idx="0">
                  <c:v>32346</c:v>
                </c:pt>
                <c:pt idx="1">
                  <c:v>32132</c:v>
                </c:pt>
                <c:pt idx="2">
                  <c:v>34105.9</c:v>
                </c:pt>
                <c:pt idx="3">
                  <c:v>34587</c:v>
                </c:pt>
                <c:pt idx="4">
                  <c:v>35353.14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A-4239-8128-354D7BCFE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A-4239-8128-354D7BCF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8.50'!$V$8:$Z$8</c:f>
              <c:numCache>
                <c:formatCode>#,##0</c:formatCode>
                <c:ptCount val="5"/>
                <c:pt idx="0">
                  <c:v>46267</c:v>
                </c:pt>
                <c:pt idx="1">
                  <c:v>47325.5</c:v>
                </c:pt>
                <c:pt idx="2">
                  <c:v>49060</c:v>
                </c:pt>
                <c:pt idx="3">
                  <c:v>49875.5</c:v>
                </c:pt>
                <c:pt idx="4">
                  <c:v>50556.19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E-4AB3-863E-C0EA6ADD79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E-4AB3-863E-C0EA6ADD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1">
                  <c:v>23334</c:v>
                </c:pt>
                <c:pt idx="2">
                  <c:v>25292</c:v>
                </c:pt>
                <c:pt idx="3">
                  <c:v>26227</c:v>
                </c:pt>
                <c:pt idx="4">
                  <c:v>27167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DB6-9DE8-33A9A07A761A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1">
                  <c:v>17139</c:v>
                </c:pt>
                <c:pt idx="2">
                  <c:v>18259</c:v>
                </c:pt>
                <c:pt idx="3">
                  <c:v>19054</c:v>
                </c:pt>
                <c:pt idx="4">
                  <c:v>19616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C-4DB6-9DE8-33A9A07A761A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1">
                  <c:v>20884</c:v>
                </c:pt>
                <c:pt idx="2">
                  <c:v>22662</c:v>
                </c:pt>
                <c:pt idx="3">
                  <c:v>23508</c:v>
                </c:pt>
                <c:pt idx="4">
                  <c:v>24465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C-4DB6-9DE8-33A9A07A761A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1">
                  <c:v>2447</c:v>
                </c:pt>
                <c:pt idx="2">
                  <c:v>2630</c:v>
                </c:pt>
                <c:pt idx="3">
                  <c:v>2722</c:v>
                </c:pt>
                <c:pt idx="4">
                  <c:v>2707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C-4DB6-9DE8-33A9A07A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2.7610441767068273E-2</c:v>
                </c:pt>
                <c:pt idx="1">
                  <c:v>4.3387837062535857E-3</c:v>
                </c:pt>
                <c:pt idx="2">
                  <c:v>5.163511187607573E-2</c:v>
                </c:pt>
                <c:pt idx="3">
                  <c:v>9.3588640275387262E-3</c:v>
                </c:pt>
                <c:pt idx="4">
                  <c:v>0.11388410786001148</c:v>
                </c:pt>
                <c:pt idx="5">
                  <c:v>3.3455249569707399E-2</c:v>
                </c:pt>
                <c:pt idx="6">
                  <c:v>8.0464716006884679E-2</c:v>
                </c:pt>
                <c:pt idx="7">
                  <c:v>6.0563683304647162E-2</c:v>
                </c:pt>
                <c:pt idx="8">
                  <c:v>5.9918244406196211E-2</c:v>
                </c:pt>
                <c:pt idx="9">
                  <c:v>9.7532989099254168E-3</c:v>
                </c:pt>
                <c:pt idx="10">
                  <c:v>3.6037005163511188E-2</c:v>
                </c:pt>
                <c:pt idx="11">
                  <c:v>1.9255593803786573E-2</c:v>
                </c:pt>
                <c:pt idx="12">
                  <c:v>5.8950086058519792E-2</c:v>
                </c:pt>
                <c:pt idx="13">
                  <c:v>8.3942914515203679E-2</c:v>
                </c:pt>
                <c:pt idx="14">
                  <c:v>6.7555938037865748E-2</c:v>
                </c:pt>
                <c:pt idx="15">
                  <c:v>7.7416810097532984E-2</c:v>
                </c:pt>
                <c:pt idx="16">
                  <c:v>0.10445352839931153</c:v>
                </c:pt>
                <c:pt idx="17">
                  <c:v>2.2195926563396442E-2</c:v>
                </c:pt>
                <c:pt idx="18">
                  <c:v>3.7399598393574297E-2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591-9DC6-DEA57EDBB4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591-9DC6-DEA57EDB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4</c:v>
                </c:pt>
                <c:pt idx="1">
                  <c:v>367</c:v>
                </c:pt>
                <c:pt idx="2">
                  <c:v>840</c:v>
                </c:pt>
                <c:pt idx="3">
                  <c:v>1268</c:v>
                </c:pt>
                <c:pt idx="4">
                  <c:v>1510</c:v>
                </c:pt>
                <c:pt idx="5">
                  <c:v>1383</c:v>
                </c:pt>
                <c:pt idx="6">
                  <c:v>1483</c:v>
                </c:pt>
                <c:pt idx="7">
                  <c:v>1420</c:v>
                </c:pt>
                <c:pt idx="8">
                  <c:v>1447</c:v>
                </c:pt>
                <c:pt idx="9">
                  <c:v>1282</c:v>
                </c:pt>
                <c:pt idx="10">
                  <c:v>1317</c:v>
                </c:pt>
                <c:pt idx="11">
                  <c:v>917</c:v>
                </c:pt>
                <c:pt idx="12">
                  <c:v>486</c:v>
                </c:pt>
                <c:pt idx="13">
                  <c:v>228</c:v>
                </c:pt>
                <c:pt idx="14">
                  <c:v>83</c:v>
                </c:pt>
                <c:pt idx="15">
                  <c:v>31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48B1-9DBA-A2FBB010DF2A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8</c:v>
                </c:pt>
                <c:pt idx="1">
                  <c:v>324</c:v>
                </c:pt>
                <c:pt idx="2">
                  <c:v>945</c:v>
                </c:pt>
                <c:pt idx="3">
                  <c:v>1264</c:v>
                </c:pt>
                <c:pt idx="4">
                  <c:v>1371</c:v>
                </c:pt>
                <c:pt idx="5">
                  <c:v>1268</c:v>
                </c:pt>
                <c:pt idx="6">
                  <c:v>1381</c:v>
                </c:pt>
                <c:pt idx="7">
                  <c:v>1327</c:v>
                </c:pt>
                <c:pt idx="8">
                  <c:v>1414</c:v>
                </c:pt>
                <c:pt idx="9">
                  <c:v>1304</c:v>
                </c:pt>
                <c:pt idx="10">
                  <c:v>1158</c:v>
                </c:pt>
                <c:pt idx="11">
                  <c:v>773</c:v>
                </c:pt>
                <c:pt idx="12">
                  <c:v>337</c:v>
                </c:pt>
                <c:pt idx="13">
                  <c:v>108</c:v>
                </c:pt>
                <c:pt idx="14">
                  <c:v>53</c:v>
                </c:pt>
                <c:pt idx="15">
                  <c:v>21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2-48B1-9DBA-A2FBB010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1249</c:v>
                </c:pt>
                <c:pt idx="1">
                  <c:v>1034</c:v>
                </c:pt>
                <c:pt idx="2">
                  <c:v>2259</c:v>
                </c:pt>
                <c:pt idx="3">
                  <c:v>584</c:v>
                </c:pt>
                <c:pt idx="4">
                  <c:v>486</c:v>
                </c:pt>
                <c:pt idx="5">
                  <c:v>404</c:v>
                </c:pt>
                <c:pt idx="6">
                  <c:v>1348</c:v>
                </c:pt>
                <c:pt idx="7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4-4379-9117-F45A069F8406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914</c:v>
                </c:pt>
                <c:pt idx="1">
                  <c:v>1835</c:v>
                </c:pt>
                <c:pt idx="2">
                  <c:v>359</c:v>
                </c:pt>
                <c:pt idx="3">
                  <c:v>1474</c:v>
                </c:pt>
                <c:pt idx="4">
                  <c:v>1847</c:v>
                </c:pt>
                <c:pt idx="5">
                  <c:v>889</c:v>
                </c:pt>
                <c:pt idx="6">
                  <c:v>133</c:v>
                </c:pt>
                <c:pt idx="7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4-4379-9117-F45A069F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8.51'!$U$8:$Y$8</c:f>
              <c:numCache>
                <c:formatCode>#,##0</c:formatCode>
                <c:ptCount val="5"/>
                <c:pt idx="1">
                  <c:v>44449.11</c:v>
                </c:pt>
                <c:pt idx="2">
                  <c:v>45562.720000000001</c:v>
                </c:pt>
                <c:pt idx="3">
                  <c:v>47154.5</c:v>
                </c:pt>
                <c:pt idx="4">
                  <c:v>48394.5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D-402D-847E-2C43BC3395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D-402D-847E-2C43BC33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8.51'!$V$4:$Z$4</c:f>
              <c:numCache>
                <c:formatCode>#,##0</c:formatCode>
                <c:ptCount val="5"/>
                <c:pt idx="0">
                  <c:v>23334</c:v>
                </c:pt>
                <c:pt idx="1">
                  <c:v>25292</c:v>
                </c:pt>
                <c:pt idx="2">
                  <c:v>26227</c:v>
                </c:pt>
                <c:pt idx="3">
                  <c:v>27167</c:v>
                </c:pt>
                <c:pt idx="4">
                  <c:v>27885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F-48C5-9D69-ED5F2088E7D4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8.51'!$V$7:$Z$7</c:f>
              <c:numCache>
                <c:formatCode>#,##0</c:formatCode>
                <c:ptCount val="5"/>
                <c:pt idx="0">
                  <c:v>17139</c:v>
                </c:pt>
                <c:pt idx="1">
                  <c:v>18259</c:v>
                </c:pt>
                <c:pt idx="2">
                  <c:v>19054</c:v>
                </c:pt>
                <c:pt idx="3">
                  <c:v>19616</c:v>
                </c:pt>
                <c:pt idx="4">
                  <c:v>20512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F-48C5-9D69-ED5F2088E7D4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8.51'!$V$11:$Z$11</c:f>
              <c:numCache>
                <c:formatCode>#,##0</c:formatCode>
                <c:ptCount val="5"/>
                <c:pt idx="0">
                  <c:v>20884</c:v>
                </c:pt>
                <c:pt idx="1">
                  <c:v>22662</c:v>
                </c:pt>
                <c:pt idx="2">
                  <c:v>23508</c:v>
                </c:pt>
                <c:pt idx="3">
                  <c:v>24465</c:v>
                </c:pt>
                <c:pt idx="4">
                  <c:v>25040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F-48C5-9D69-ED5F2088E7D4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8.51'!$V$12:$Z$12</c:f>
              <c:numCache>
                <c:formatCode>#,##0</c:formatCode>
                <c:ptCount val="5"/>
                <c:pt idx="0">
                  <c:v>2447</c:v>
                </c:pt>
                <c:pt idx="1">
                  <c:v>2630</c:v>
                </c:pt>
                <c:pt idx="2">
                  <c:v>2722</c:v>
                </c:pt>
                <c:pt idx="3">
                  <c:v>2707</c:v>
                </c:pt>
                <c:pt idx="4">
                  <c:v>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F-48C5-9D69-ED5F2088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2.7610441767068273E-2</c:v>
                </c:pt>
                <c:pt idx="1">
                  <c:v>4.3387837062535857E-3</c:v>
                </c:pt>
                <c:pt idx="2">
                  <c:v>5.163511187607573E-2</c:v>
                </c:pt>
                <c:pt idx="3">
                  <c:v>9.3588640275387262E-3</c:v>
                </c:pt>
                <c:pt idx="4">
                  <c:v>0.11388410786001148</c:v>
                </c:pt>
                <c:pt idx="5">
                  <c:v>3.3455249569707399E-2</c:v>
                </c:pt>
                <c:pt idx="6">
                  <c:v>8.0464716006884679E-2</c:v>
                </c:pt>
                <c:pt idx="7">
                  <c:v>6.0563683304647162E-2</c:v>
                </c:pt>
                <c:pt idx="8">
                  <c:v>5.9918244406196211E-2</c:v>
                </c:pt>
                <c:pt idx="9">
                  <c:v>9.7532989099254168E-3</c:v>
                </c:pt>
                <c:pt idx="10">
                  <c:v>3.6037005163511188E-2</c:v>
                </c:pt>
                <c:pt idx="11">
                  <c:v>1.9255593803786573E-2</c:v>
                </c:pt>
                <c:pt idx="12">
                  <c:v>5.8950086058519792E-2</c:v>
                </c:pt>
                <c:pt idx="13">
                  <c:v>8.3942914515203679E-2</c:v>
                </c:pt>
                <c:pt idx="14">
                  <c:v>6.7555938037865748E-2</c:v>
                </c:pt>
                <c:pt idx="15">
                  <c:v>7.7416810097532984E-2</c:v>
                </c:pt>
                <c:pt idx="16">
                  <c:v>0.10445352839931153</c:v>
                </c:pt>
                <c:pt idx="17">
                  <c:v>2.2195926563396442E-2</c:v>
                </c:pt>
                <c:pt idx="18">
                  <c:v>3.7399598393574297E-2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E2D-9BBE-9C906D133A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4-4E2D-9BBE-9C906D13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8.51'!$Z$44:$Z$60</c:f>
              <c:numCache>
                <c:formatCode>#,##0</c:formatCode>
                <c:ptCount val="17"/>
                <c:pt idx="0">
                  <c:v>4</c:v>
                </c:pt>
                <c:pt idx="1">
                  <c:v>375</c:v>
                </c:pt>
                <c:pt idx="2">
                  <c:v>777</c:v>
                </c:pt>
                <c:pt idx="3">
                  <c:v>1242</c:v>
                </c:pt>
                <c:pt idx="4">
                  <c:v>1454</c:v>
                </c:pt>
                <c:pt idx="5">
                  <c:v>1528</c:v>
                </c:pt>
                <c:pt idx="6">
                  <c:v>1560</c:v>
                </c:pt>
                <c:pt idx="7">
                  <c:v>1439</c:v>
                </c:pt>
                <c:pt idx="8">
                  <c:v>1484</c:v>
                </c:pt>
                <c:pt idx="9">
                  <c:v>1312</c:v>
                </c:pt>
                <c:pt idx="10">
                  <c:v>1310</c:v>
                </c:pt>
                <c:pt idx="11">
                  <c:v>941</c:v>
                </c:pt>
                <c:pt idx="12">
                  <c:v>516</c:v>
                </c:pt>
                <c:pt idx="13">
                  <c:v>247</c:v>
                </c:pt>
                <c:pt idx="14">
                  <c:v>83</c:v>
                </c:pt>
                <c:pt idx="15">
                  <c:v>36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EC7-A8F1-8B9A9FDD91D4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8.51'!$Z$63:$Z$79</c:f>
              <c:numCache>
                <c:formatCode>#,##0</c:formatCode>
                <c:ptCount val="17"/>
                <c:pt idx="0">
                  <c:v>6</c:v>
                </c:pt>
                <c:pt idx="1">
                  <c:v>376</c:v>
                </c:pt>
                <c:pt idx="2">
                  <c:v>868</c:v>
                </c:pt>
                <c:pt idx="3">
                  <c:v>1293</c:v>
                </c:pt>
                <c:pt idx="4">
                  <c:v>1456</c:v>
                </c:pt>
                <c:pt idx="5">
                  <c:v>1388</c:v>
                </c:pt>
                <c:pt idx="6">
                  <c:v>1377</c:v>
                </c:pt>
                <c:pt idx="7">
                  <c:v>1388</c:v>
                </c:pt>
                <c:pt idx="8">
                  <c:v>1473</c:v>
                </c:pt>
                <c:pt idx="9">
                  <c:v>1265</c:v>
                </c:pt>
                <c:pt idx="10">
                  <c:v>1217</c:v>
                </c:pt>
                <c:pt idx="11">
                  <c:v>840</c:v>
                </c:pt>
                <c:pt idx="12">
                  <c:v>370</c:v>
                </c:pt>
                <c:pt idx="13">
                  <c:v>126</c:v>
                </c:pt>
                <c:pt idx="14">
                  <c:v>48</c:v>
                </c:pt>
                <c:pt idx="15">
                  <c:v>27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EC7-A8F1-8B9A9FDD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8.51'!$Z$83:$Z$90</c:f>
              <c:numCache>
                <c:formatCode>#,##0</c:formatCode>
                <c:ptCount val="8"/>
                <c:pt idx="0">
                  <c:v>1383</c:v>
                </c:pt>
                <c:pt idx="1">
                  <c:v>1060</c:v>
                </c:pt>
                <c:pt idx="2">
                  <c:v>2374</c:v>
                </c:pt>
                <c:pt idx="3">
                  <c:v>605</c:v>
                </c:pt>
                <c:pt idx="4">
                  <c:v>482</c:v>
                </c:pt>
                <c:pt idx="5">
                  <c:v>417</c:v>
                </c:pt>
                <c:pt idx="6">
                  <c:v>1378</c:v>
                </c:pt>
                <c:pt idx="7">
                  <c:v>1140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4-46AB-AB69-2B99BD8611C7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8.51'!$Z$93:$Z$100</c:f>
              <c:numCache>
                <c:formatCode>#,##0</c:formatCode>
                <c:ptCount val="8"/>
                <c:pt idx="0">
                  <c:v>1016</c:v>
                </c:pt>
                <c:pt idx="1">
                  <c:v>1917</c:v>
                </c:pt>
                <c:pt idx="2">
                  <c:v>406</c:v>
                </c:pt>
                <c:pt idx="3">
                  <c:v>1519</c:v>
                </c:pt>
                <c:pt idx="4">
                  <c:v>1899</c:v>
                </c:pt>
                <c:pt idx="5">
                  <c:v>939</c:v>
                </c:pt>
                <c:pt idx="6">
                  <c:v>140</c:v>
                </c:pt>
                <c:pt idx="7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4-46AB-AB69-2B99BD86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1">
                  <c:v>35558</c:v>
                </c:pt>
                <c:pt idx="2">
                  <c:v>37715</c:v>
                </c:pt>
                <c:pt idx="3">
                  <c:v>39352</c:v>
                </c:pt>
                <c:pt idx="4">
                  <c:v>41121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B-4517-92E6-F9ED3A43F25E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1">
                  <c:v>25532</c:v>
                </c:pt>
                <c:pt idx="2">
                  <c:v>26717</c:v>
                </c:pt>
                <c:pt idx="3">
                  <c:v>28125</c:v>
                </c:pt>
                <c:pt idx="4">
                  <c:v>28923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B-4517-92E6-F9ED3A43F25E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1">
                  <c:v>29942</c:v>
                </c:pt>
                <c:pt idx="2">
                  <c:v>31831</c:v>
                </c:pt>
                <c:pt idx="3">
                  <c:v>33252</c:v>
                </c:pt>
                <c:pt idx="4">
                  <c:v>35169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B-4517-92E6-F9ED3A43F25E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1">
                  <c:v>5614</c:v>
                </c:pt>
                <c:pt idx="2">
                  <c:v>5884</c:v>
                </c:pt>
                <c:pt idx="3">
                  <c:v>6102</c:v>
                </c:pt>
                <c:pt idx="4">
                  <c:v>5950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B-4517-92E6-F9ED3A43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8.51'!$V$8:$Z$8</c:f>
              <c:numCache>
                <c:formatCode>#,##0</c:formatCode>
                <c:ptCount val="5"/>
                <c:pt idx="0">
                  <c:v>44449.11</c:v>
                </c:pt>
                <c:pt idx="1">
                  <c:v>45562.720000000001</c:v>
                </c:pt>
                <c:pt idx="2">
                  <c:v>47154.5</c:v>
                </c:pt>
                <c:pt idx="3">
                  <c:v>48394.5</c:v>
                </c:pt>
                <c:pt idx="4">
                  <c:v>48753.08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4000-A643-02AC3ABC4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8-4000-A643-02AC3ABC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1">
                  <c:v>139301</c:v>
                </c:pt>
                <c:pt idx="2">
                  <c:v>149539</c:v>
                </c:pt>
                <c:pt idx="3">
                  <c:v>155589</c:v>
                </c:pt>
                <c:pt idx="4">
                  <c:v>163967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4F4-B220-5B1B5D3623ED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1">
                  <c:v>96354</c:v>
                </c:pt>
                <c:pt idx="2">
                  <c:v>101317</c:v>
                </c:pt>
                <c:pt idx="3">
                  <c:v>105233</c:v>
                </c:pt>
                <c:pt idx="4">
                  <c:v>109411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4F4-B220-5B1B5D3623ED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1">
                  <c:v>125490</c:v>
                </c:pt>
                <c:pt idx="2">
                  <c:v>134721</c:v>
                </c:pt>
                <c:pt idx="3">
                  <c:v>139992</c:v>
                </c:pt>
                <c:pt idx="4">
                  <c:v>147515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4F4-B220-5B1B5D3623ED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1">
                  <c:v>13811</c:v>
                </c:pt>
                <c:pt idx="2">
                  <c:v>14818</c:v>
                </c:pt>
                <c:pt idx="3">
                  <c:v>15597</c:v>
                </c:pt>
                <c:pt idx="4">
                  <c:v>16454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A-44F4-B220-5B1B5D362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4.0864628982452246E-3</c:v>
                </c:pt>
                <c:pt idx="1">
                  <c:v>9.800114642850538E-4</c:v>
                </c:pt>
                <c:pt idx="2">
                  <c:v>3.6901437966507029E-2</c:v>
                </c:pt>
                <c:pt idx="3">
                  <c:v>5.9478683209753273E-3</c:v>
                </c:pt>
                <c:pt idx="4">
                  <c:v>4.8316414267487659E-2</c:v>
                </c:pt>
                <c:pt idx="5">
                  <c:v>3.0682371504471687E-2</c:v>
                </c:pt>
                <c:pt idx="6">
                  <c:v>7.8000283525329284E-2</c:v>
                </c:pt>
                <c:pt idx="7">
                  <c:v>9.3125743483540122E-2</c:v>
                </c:pt>
                <c:pt idx="8">
                  <c:v>3.5674882737621962E-2</c:v>
                </c:pt>
                <c:pt idx="9">
                  <c:v>2.7397175841176506E-2</c:v>
                </c:pt>
                <c:pt idx="10">
                  <c:v>4.3767681810617409E-2</c:v>
                </c:pt>
                <c:pt idx="11">
                  <c:v>1.4952879322990822E-2</c:v>
                </c:pt>
                <c:pt idx="12">
                  <c:v>0.10743144542445592</c:v>
                </c:pt>
                <c:pt idx="13">
                  <c:v>0.11050707888784107</c:v>
                </c:pt>
                <c:pt idx="14">
                  <c:v>5.3968430070942972E-2</c:v>
                </c:pt>
                <c:pt idx="15">
                  <c:v>0.10157603101520558</c:v>
                </c:pt>
                <c:pt idx="16">
                  <c:v>0.11350874922184624</c:v>
                </c:pt>
                <c:pt idx="17">
                  <c:v>3.6001553225716978E-2</c:v>
                </c:pt>
                <c:pt idx="18">
                  <c:v>3.3868949661926863E-2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0-43A8-A770-38A0631B84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0-43A8-A770-38A0631B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16</c:v>
                </c:pt>
                <c:pt idx="1">
                  <c:v>624</c:v>
                </c:pt>
                <c:pt idx="2">
                  <c:v>3155</c:v>
                </c:pt>
                <c:pt idx="3">
                  <c:v>8827</c:v>
                </c:pt>
                <c:pt idx="4">
                  <c:v>16008</c:v>
                </c:pt>
                <c:pt idx="5">
                  <c:v>14946</c:v>
                </c:pt>
                <c:pt idx="6">
                  <c:v>11362</c:v>
                </c:pt>
                <c:pt idx="7">
                  <c:v>7876</c:v>
                </c:pt>
                <c:pt idx="8">
                  <c:v>6381</c:v>
                </c:pt>
                <c:pt idx="9">
                  <c:v>5067</c:v>
                </c:pt>
                <c:pt idx="10">
                  <c:v>4050</c:v>
                </c:pt>
                <c:pt idx="11">
                  <c:v>2583</c:v>
                </c:pt>
                <c:pt idx="12">
                  <c:v>1280</c:v>
                </c:pt>
                <c:pt idx="13">
                  <c:v>440</c:v>
                </c:pt>
                <c:pt idx="14">
                  <c:v>192</c:v>
                </c:pt>
                <c:pt idx="15">
                  <c:v>129</c:v>
                </c:pt>
                <c:pt idx="1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A58-86FB-A74B9B2C8D75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13</c:v>
                </c:pt>
                <c:pt idx="1">
                  <c:v>838</c:v>
                </c:pt>
                <c:pt idx="2">
                  <c:v>3146</c:v>
                </c:pt>
                <c:pt idx="3">
                  <c:v>9245</c:v>
                </c:pt>
                <c:pt idx="4">
                  <c:v>15803</c:v>
                </c:pt>
                <c:pt idx="5">
                  <c:v>13970</c:v>
                </c:pt>
                <c:pt idx="6">
                  <c:v>9969</c:v>
                </c:pt>
                <c:pt idx="7">
                  <c:v>7460</c:v>
                </c:pt>
                <c:pt idx="8">
                  <c:v>6502</c:v>
                </c:pt>
                <c:pt idx="9">
                  <c:v>5089</c:v>
                </c:pt>
                <c:pt idx="10">
                  <c:v>4259</c:v>
                </c:pt>
                <c:pt idx="11">
                  <c:v>2681</c:v>
                </c:pt>
                <c:pt idx="12">
                  <c:v>1139</c:v>
                </c:pt>
                <c:pt idx="13">
                  <c:v>415</c:v>
                </c:pt>
                <c:pt idx="14">
                  <c:v>142</c:v>
                </c:pt>
                <c:pt idx="15">
                  <c:v>131</c:v>
                </c:pt>
                <c:pt idx="16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4A58-86FB-A74B9B2C8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6627</c:v>
                </c:pt>
                <c:pt idx="1">
                  <c:v>13333</c:v>
                </c:pt>
                <c:pt idx="2">
                  <c:v>7490</c:v>
                </c:pt>
                <c:pt idx="3">
                  <c:v>3749</c:v>
                </c:pt>
                <c:pt idx="4">
                  <c:v>3904</c:v>
                </c:pt>
                <c:pt idx="5">
                  <c:v>3043</c:v>
                </c:pt>
                <c:pt idx="6">
                  <c:v>2602</c:v>
                </c:pt>
                <c:pt idx="7">
                  <c:v>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1-4345-B414-A4970A461FCA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5502</c:v>
                </c:pt>
                <c:pt idx="1">
                  <c:v>16118</c:v>
                </c:pt>
                <c:pt idx="2">
                  <c:v>1650</c:v>
                </c:pt>
                <c:pt idx="3">
                  <c:v>6230</c:v>
                </c:pt>
                <c:pt idx="4">
                  <c:v>8759</c:v>
                </c:pt>
                <c:pt idx="5">
                  <c:v>4269</c:v>
                </c:pt>
                <c:pt idx="6">
                  <c:v>363</c:v>
                </c:pt>
                <c:pt idx="7">
                  <c:v>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1-4345-B414-A4970A461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8.52'!$U$8:$Y$8</c:f>
              <c:numCache>
                <c:formatCode>#,##0</c:formatCode>
                <c:ptCount val="5"/>
                <c:pt idx="1">
                  <c:v>42865</c:v>
                </c:pt>
                <c:pt idx="2">
                  <c:v>43097.83</c:v>
                </c:pt>
                <c:pt idx="3">
                  <c:v>45000</c:v>
                </c:pt>
                <c:pt idx="4">
                  <c:v>45585.94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F-4734-A01B-E0DAD14591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F-4734-A01B-E0DAD145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8.52'!$V$4:$Z$4</c:f>
              <c:numCache>
                <c:formatCode>#,##0</c:formatCode>
                <c:ptCount val="5"/>
                <c:pt idx="0">
                  <c:v>139301</c:v>
                </c:pt>
                <c:pt idx="1">
                  <c:v>149539</c:v>
                </c:pt>
                <c:pt idx="2">
                  <c:v>155589</c:v>
                </c:pt>
                <c:pt idx="3">
                  <c:v>163967</c:v>
                </c:pt>
                <c:pt idx="4">
                  <c:v>162245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C-4378-B684-2C7ABE5A1F2B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8.52'!$V$7:$Z$7</c:f>
              <c:numCache>
                <c:formatCode>#,##0</c:formatCode>
                <c:ptCount val="5"/>
                <c:pt idx="0">
                  <c:v>96354</c:v>
                </c:pt>
                <c:pt idx="1">
                  <c:v>101317</c:v>
                </c:pt>
                <c:pt idx="2">
                  <c:v>105233</c:v>
                </c:pt>
                <c:pt idx="3">
                  <c:v>109411</c:v>
                </c:pt>
                <c:pt idx="4">
                  <c:v>110721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378-B684-2C7ABE5A1F2B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8.52'!$V$11:$Z$11</c:f>
              <c:numCache>
                <c:formatCode>#,##0</c:formatCode>
                <c:ptCount val="5"/>
                <c:pt idx="0">
                  <c:v>125490</c:v>
                </c:pt>
                <c:pt idx="1">
                  <c:v>134721</c:v>
                </c:pt>
                <c:pt idx="2">
                  <c:v>139992</c:v>
                </c:pt>
                <c:pt idx="3">
                  <c:v>147515</c:v>
                </c:pt>
                <c:pt idx="4">
                  <c:v>145677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C-4378-B684-2C7ABE5A1F2B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8.52'!$V$12:$Z$12</c:f>
              <c:numCache>
                <c:formatCode>#,##0</c:formatCode>
                <c:ptCount val="5"/>
                <c:pt idx="0">
                  <c:v>13811</c:v>
                </c:pt>
                <c:pt idx="1">
                  <c:v>14818</c:v>
                </c:pt>
                <c:pt idx="2">
                  <c:v>15597</c:v>
                </c:pt>
                <c:pt idx="3">
                  <c:v>16454</c:v>
                </c:pt>
                <c:pt idx="4">
                  <c:v>16565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C-4378-B684-2C7ABE5A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4.0864628982452246E-3</c:v>
                </c:pt>
                <c:pt idx="1">
                  <c:v>9.800114642850538E-4</c:v>
                </c:pt>
                <c:pt idx="2">
                  <c:v>3.6901437966507029E-2</c:v>
                </c:pt>
                <c:pt idx="3">
                  <c:v>5.9478683209753273E-3</c:v>
                </c:pt>
                <c:pt idx="4">
                  <c:v>4.8316414267487659E-2</c:v>
                </c:pt>
                <c:pt idx="5">
                  <c:v>3.0682371504471687E-2</c:v>
                </c:pt>
                <c:pt idx="6">
                  <c:v>7.8000283525329284E-2</c:v>
                </c:pt>
                <c:pt idx="7">
                  <c:v>9.3125743483540122E-2</c:v>
                </c:pt>
                <c:pt idx="8">
                  <c:v>3.5674882737621962E-2</c:v>
                </c:pt>
                <c:pt idx="9">
                  <c:v>2.7397175841176506E-2</c:v>
                </c:pt>
                <c:pt idx="10">
                  <c:v>4.3767681810617409E-2</c:v>
                </c:pt>
                <c:pt idx="11">
                  <c:v>1.4952879322990822E-2</c:v>
                </c:pt>
                <c:pt idx="12">
                  <c:v>0.10743144542445592</c:v>
                </c:pt>
                <c:pt idx="13">
                  <c:v>0.11050707888784107</c:v>
                </c:pt>
                <c:pt idx="14">
                  <c:v>5.3968430070942972E-2</c:v>
                </c:pt>
                <c:pt idx="15">
                  <c:v>0.10157603101520558</c:v>
                </c:pt>
                <c:pt idx="16">
                  <c:v>0.11350874922184624</c:v>
                </c:pt>
                <c:pt idx="17">
                  <c:v>3.6001553225716978E-2</c:v>
                </c:pt>
                <c:pt idx="18">
                  <c:v>3.3868949661926863E-2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6-4598-8CD7-E91C70B6B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6-4598-8CD7-E91C70B6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8.52'!$Z$44:$Z$60</c:f>
              <c:numCache>
                <c:formatCode>#,##0</c:formatCode>
                <c:ptCount val="17"/>
                <c:pt idx="0">
                  <c:v>11</c:v>
                </c:pt>
                <c:pt idx="1">
                  <c:v>666</c:v>
                </c:pt>
                <c:pt idx="2">
                  <c:v>3014</c:v>
                </c:pt>
                <c:pt idx="3">
                  <c:v>8391</c:v>
                </c:pt>
                <c:pt idx="4">
                  <c:v>15790</c:v>
                </c:pt>
                <c:pt idx="5">
                  <c:v>14811</c:v>
                </c:pt>
                <c:pt idx="6">
                  <c:v>11497</c:v>
                </c:pt>
                <c:pt idx="7">
                  <c:v>7763</c:v>
                </c:pt>
                <c:pt idx="8">
                  <c:v>6341</c:v>
                </c:pt>
                <c:pt idx="9">
                  <c:v>5245</c:v>
                </c:pt>
                <c:pt idx="10">
                  <c:v>4111</c:v>
                </c:pt>
                <c:pt idx="11">
                  <c:v>2686</c:v>
                </c:pt>
                <c:pt idx="12">
                  <c:v>1244</c:v>
                </c:pt>
                <c:pt idx="13">
                  <c:v>483</c:v>
                </c:pt>
                <c:pt idx="14">
                  <c:v>162</c:v>
                </c:pt>
                <c:pt idx="15">
                  <c:v>119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7-4DEC-9EEA-5900B5DE838E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8.52'!$Z$63:$Z$79</c:f>
              <c:numCache>
                <c:formatCode>#,##0</c:formatCode>
                <c:ptCount val="17"/>
                <c:pt idx="0">
                  <c:v>24</c:v>
                </c:pt>
                <c:pt idx="1">
                  <c:v>813</c:v>
                </c:pt>
                <c:pt idx="2">
                  <c:v>2910</c:v>
                </c:pt>
                <c:pt idx="3">
                  <c:v>8700</c:v>
                </c:pt>
                <c:pt idx="4">
                  <c:v>15570</c:v>
                </c:pt>
                <c:pt idx="5">
                  <c:v>13982</c:v>
                </c:pt>
                <c:pt idx="6">
                  <c:v>10087</c:v>
                </c:pt>
                <c:pt idx="7">
                  <c:v>7325</c:v>
                </c:pt>
                <c:pt idx="8">
                  <c:v>6429</c:v>
                </c:pt>
                <c:pt idx="9">
                  <c:v>5162</c:v>
                </c:pt>
                <c:pt idx="10">
                  <c:v>4170</c:v>
                </c:pt>
                <c:pt idx="11">
                  <c:v>2697</c:v>
                </c:pt>
                <c:pt idx="12">
                  <c:v>1187</c:v>
                </c:pt>
                <c:pt idx="13">
                  <c:v>402</c:v>
                </c:pt>
                <c:pt idx="14">
                  <c:v>137</c:v>
                </c:pt>
                <c:pt idx="15">
                  <c:v>112</c:v>
                </c:pt>
                <c:pt idx="16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7-4DEC-9EEA-5900B5DE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8.52'!$Z$83:$Z$90</c:f>
              <c:numCache>
                <c:formatCode>#,##0</c:formatCode>
                <c:ptCount val="8"/>
                <c:pt idx="0">
                  <c:v>6872</c:v>
                </c:pt>
                <c:pt idx="1">
                  <c:v>13731</c:v>
                </c:pt>
                <c:pt idx="2">
                  <c:v>7321</c:v>
                </c:pt>
                <c:pt idx="3">
                  <c:v>3822</c:v>
                </c:pt>
                <c:pt idx="4">
                  <c:v>3838</c:v>
                </c:pt>
                <c:pt idx="5">
                  <c:v>3037</c:v>
                </c:pt>
                <c:pt idx="6">
                  <c:v>2497</c:v>
                </c:pt>
                <c:pt idx="7">
                  <c:v>5060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ABF-8965-9F3D0332031D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8.52'!$Z$93:$Z$100</c:f>
              <c:numCache>
                <c:formatCode>#,##0</c:formatCode>
                <c:ptCount val="8"/>
                <c:pt idx="0">
                  <c:v>5656</c:v>
                </c:pt>
                <c:pt idx="1">
                  <c:v>16616</c:v>
                </c:pt>
                <c:pt idx="2">
                  <c:v>1717</c:v>
                </c:pt>
                <c:pt idx="3">
                  <c:v>6259</c:v>
                </c:pt>
                <c:pt idx="4">
                  <c:v>8629</c:v>
                </c:pt>
                <c:pt idx="5">
                  <c:v>4361</c:v>
                </c:pt>
                <c:pt idx="6">
                  <c:v>366</c:v>
                </c:pt>
                <c:pt idx="7">
                  <c:v>2427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E-4ABF-8965-9F3D0332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5.6297981234006256E-2</c:v>
                </c:pt>
                <c:pt idx="1">
                  <c:v>6.9187754715192874E-3</c:v>
                </c:pt>
                <c:pt idx="2">
                  <c:v>6.2434840299497675E-2</c:v>
                </c:pt>
                <c:pt idx="3">
                  <c:v>1.0425552080371528E-2</c:v>
                </c:pt>
                <c:pt idx="4">
                  <c:v>9.8568856032603541E-2</c:v>
                </c:pt>
                <c:pt idx="5">
                  <c:v>3.4096294190124159E-2</c:v>
                </c:pt>
                <c:pt idx="6">
                  <c:v>8.0655862003601558E-2</c:v>
                </c:pt>
                <c:pt idx="7">
                  <c:v>5.8880674817552839E-2</c:v>
                </c:pt>
                <c:pt idx="8">
                  <c:v>2.9238934698132879E-2</c:v>
                </c:pt>
                <c:pt idx="9">
                  <c:v>8.6247749028528099E-3</c:v>
                </c:pt>
                <c:pt idx="10">
                  <c:v>3.6205099042744764E-2</c:v>
                </c:pt>
                <c:pt idx="11">
                  <c:v>1.6230689034214766E-2</c:v>
                </c:pt>
                <c:pt idx="12">
                  <c:v>5.2246232584589138E-2</c:v>
                </c:pt>
                <c:pt idx="13">
                  <c:v>6.0989479670173444E-2</c:v>
                </c:pt>
                <c:pt idx="14">
                  <c:v>4.760212302151455E-2</c:v>
                </c:pt>
                <c:pt idx="15">
                  <c:v>8.6934887688370766E-2</c:v>
                </c:pt>
                <c:pt idx="16">
                  <c:v>0.12347170884276372</c:v>
                </c:pt>
                <c:pt idx="17">
                  <c:v>2.2888825703724764E-2</c:v>
                </c:pt>
                <c:pt idx="18">
                  <c:v>4.0707041986541563E-2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C3C-A6B3-1269AA01E3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C3C-A6B3-1269AA01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8.52'!$V$8:$Z$8</c:f>
              <c:numCache>
                <c:formatCode>#,##0</c:formatCode>
                <c:ptCount val="5"/>
                <c:pt idx="0">
                  <c:v>42865</c:v>
                </c:pt>
                <c:pt idx="1">
                  <c:v>43097.83</c:v>
                </c:pt>
                <c:pt idx="2">
                  <c:v>45000</c:v>
                </c:pt>
                <c:pt idx="3">
                  <c:v>45585.94</c:v>
                </c:pt>
                <c:pt idx="4">
                  <c:v>46152.55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5-4118-87D9-D2B36EE442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5-4118-87D9-D2B36EE4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1">
                  <c:v>110625</c:v>
                </c:pt>
                <c:pt idx="2">
                  <c:v>114998</c:v>
                </c:pt>
                <c:pt idx="3">
                  <c:v>117441</c:v>
                </c:pt>
                <c:pt idx="4">
                  <c:v>119986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7-4F4A-8817-B15F5D7E12FC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1">
                  <c:v>81544</c:v>
                </c:pt>
                <c:pt idx="2">
                  <c:v>83595</c:v>
                </c:pt>
                <c:pt idx="3">
                  <c:v>85363</c:v>
                </c:pt>
                <c:pt idx="4">
                  <c:v>86424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7-4F4A-8817-B15F5D7E12FC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1">
                  <c:v>96371</c:v>
                </c:pt>
                <c:pt idx="2">
                  <c:v>100243</c:v>
                </c:pt>
                <c:pt idx="3">
                  <c:v>102661</c:v>
                </c:pt>
                <c:pt idx="4">
                  <c:v>104979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7-4F4A-8817-B15F5D7E12FC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1">
                  <c:v>14254</c:v>
                </c:pt>
                <c:pt idx="2">
                  <c:v>14755</c:v>
                </c:pt>
                <c:pt idx="3">
                  <c:v>14780</c:v>
                </c:pt>
                <c:pt idx="4">
                  <c:v>15003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7-4F4A-8817-B15F5D7E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1.4662583912377812E-2</c:v>
                </c:pt>
                <c:pt idx="1">
                  <c:v>2.3806719720039708E-3</c:v>
                </c:pt>
                <c:pt idx="2">
                  <c:v>5.6210777798341098E-2</c:v>
                </c:pt>
                <c:pt idx="3">
                  <c:v>6.4858589767316658E-3</c:v>
                </c:pt>
                <c:pt idx="4">
                  <c:v>0.10416912024496526</c:v>
                </c:pt>
                <c:pt idx="5">
                  <c:v>3.7342059659807865E-2</c:v>
                </c:pt>
                <c:pt idx="6">
                  <c:v>0.10692834429732322</c:v>
                </c:pt>
                <c:pt idx="7">
                  <c:v>8.0101620202903914E-2</c:v>
                </c:pt>
                <c:pt idx="8">
                  <c:v>2.145128455339267E-2</c:v>
                </c:pt>
                <c:pt idx="9">
                  <c:v>9.8087050153944505E-3</c:v>
                </c:pt>
                <c:pt idx="10">
                  <c:v>3.5163282130659355E-2</c:v>
                </c:pt>
                <c:pt idx="11">
                  <c:v>2.2603765331359254E-2</c:v>
                </c:pt>
                <c:pt idx="12">
                  <c:v>7.2530578595824152E-2</c:v>
                </c:pt>
                <c:pt idx="13">
                  <c:v>7.3514814004744522E-2</c:v>
                </c:pt>
                <c:pt idx="14">
                  <c:v>4.3836330904991838E-2</c:v>
                </c:pt>
                <c:pt idx="15">
                  <c:v>8.2145801436815449E-2</c:v>
                </c:pt>
                <c:pt idx="16">
                  <c:v>0.12158251594124872</c:v>
                </c:pt>
                <c:pt idx="17">
                  <c:v>2.8938203475949324E-2</c:v>
                </c:pt>
                <c:pt idx="18">
                  <c:v>3.7628076787186431E-2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AE8-AC97-247017E23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AE8-AC97-247017E2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34</c:v>
                </c:pt>
                <c:pt idx="1">
                  <c:v>1605</c:v>
                </c:pt>
                <c:pt idx="2">
                  <c:v>3892</c:v>
                </c:pt>
                <c:pt idx="3">
                  <c:v>5069</c:v>
                </c:pt>
                <c:pt idx="4">
                  <c:v>5691</c:v>
                </c:pt>
                <c:pt idx="5">
                  <c:v>5142</c:v>
                </c:pt>
                <c:pt idx="6">
                  <c:v>4862</c:v>
                </c:pt>
                <c:pt idx="7">
                  <c:v>5278</c:v>
                </c:pt>
                <c:pt idx="8">
                  <c:v>6192</c:v>
                </c:pt>
                <c:pt idx="9">
                  <c:v>5496</c:v>
                </c:pt>
                <c:pt idx="10">
                  <c:v>5224</c:v>
                </c:pt>
                <c:pt idx="11">
                  <c:v>4404</c:v>
                </c:pt>
                <c:pt idx="12">
                  <c:v>2733</c:v>
                </c:pt>
                <c:pt idx="13">
                  <c:v>1423</c:v>
                </c:pt>
                <c:pt idx="14">
                  <c:v>532</c:v>
                </c:pt>
                <c:pt idx="15">
                  <c:v>282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9-4A44-89F2-18C890B353EC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46</c:v>
                </c:pt>
                <c:pt idx="1">
                  <c:v>1739</c:v>
                </c:pt>
                <c:pt idx="2">
                  <c:v>4170</c:v>
                </c:pt>
                <c:pt idx="3">
                  <c:v>5467</c:v>
                </c:pt>
                <c:pt idx="4">
                  <c:v>5833</c:v>
                </c:pt>
                <c:pt idx="5">
                  <c:v>5235</c:v>
                </c:pt>
                <c:pt idx="6">
                  <c:v>5465</c:v>
                </c:pt>
                <c:pt idx="7">
                  <c:v>5713</c:v>
                </c:pt>
                <c:pt idx="8">
                  <c:v>7182</c:v>
                </c:pt>
                <c:pt idx="9">
                  <c:v>6360</c:v>
                </c:pt>
                <c:pt idx="10">
                  <c:v>5845</c:v>
                </c:pt>
                <c:pt idx="11">
                  <c:v>4612</c:v>
                </c:pt>
                <c:pt idx="12">
                  <c:v>2353</c:v>
                </c:pt>
                <c:pt idx="13">
                  <c:v>1065</c:v>
                </c:pt>
                <c:pt idx="14">
                  <c:v>434</c:v>
                </c:pt>
                <c:pt idx="15">
                  <c:v>252</c:v>
                </c:pt>
                <c:pt idx="1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9-4A44-89F2-18C890B3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6751</c:v>
                </c:pt>
                <c:pt idx="1">
                  <c:v>5258</c:v>
                </c:pt>
                <c:pt idx="2">
                  <c:v>8563</c:v>
                </c:pt>
                <c:pt idx="3">
                  <c:v>2548</c:v>
                </c:pt>
                <c:pt idx="4">
                  <c:v>1474</c:v>
                </c:pt>
                <c:pt idx="5">
                  <c:v>2554</c:v>
                </c:pt>
                <c:pt idx="6">
                  <c:v>2293</c:v>
                </c:pt>
                <c:pt idx="7">
                  <c:v>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1-4391-AD00-C6B0E0914DC4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4295</c:v>
                </c:pt>
                <c:pt idx="1">
                  <c:v>8784</c:v>
                </c:pt>
                <c:pt idx="2">
                  <c:v>1551</c:v>
                </c:pt>
                <c:pt idx="3">
                  <c:v>6571</c:v>
                </c:pt>
                <c:pt idx="4">
                  <c:v>7041</c:v>
                </c:pt>
                <c:pt idx="5">
                  <c:v>4907</c:v>
                </c:pt>
                <c:pt idx="6">
                  <c:v>273</c:v>
                </c:pt>
                <c:pt idx="7">
                  <c:v>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1-4391-AD00-C6B0E0914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8.53'!$U$8:$Y$8</c:f>
              <c:numCache>
                <c:formatCode>#,##0</c:formatCode>
                <c:ptCount val="5"/>
                <c:pt idx="1">
                  <c:v>38301</c:v>
                </c:pt>
                <c:pt idx="2">
                  <c:v>38835.54</c:v>
                </c:pt>
                <c:pt idx="3">
                  <c:v>40676</c:v>
                </c:pt>
                <c:pt idx="4">
                  <c:v>40912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F-49AF-84A0-7EBC02519F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F-49AF-84A0-7EBC0251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8.53'!$V$4:$Z$4</c:f>
              <c:numCache>
                <c:formatCode>#,##0</c:formatCode>
                <c:ptCount val="5"/>
                <c:pt idx="0">
                  <c:v>110625</c:v>
                </c:pt>
                <c:pt idx="1">
                  <c:v>114998</c:v>
                </c:pt>
                <c:pt idx="2">
                  <c:v>117441</c:v>
                </c:pt>
                <c:pt idx="3">
                  <c:v>119986</c:v>
                </c:pt>
                <c:pt idx="4">
                  <c:v>118875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EBC-9A1B-B23D19A6A4B1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8.53'!$V$7:$Z$7</c:f>
              <c:numCache>
                <c:formatCode>#,##0</c:formatCode>
                <c:ptCount val="5"/>
                <c:pt idx="0">
                  <c:v>81544</c:v>
                </c:pt>
                <c:pt idx="1">
                  <c:v>83595</c:v>
                </c:pt>
                <c:pt idx="2">
                  <c:v>85363</c:v>
                </c:pt>
                <c:pt idx="3">
                  <c:v>86424</c:v>
                </c:pt>
                <c:pt idx="4">
                  <c:v>87404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4-4EBC-9A1B-B23D19A6A4B1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8.53'!$V$11:$Z$11</c:f>
              <c:numCache>
                <c:formatCode>#,##0</c:formatCode>
                <c:ptCount val="5"/>
                <c:pt idx="0">
                  <c:v>96371</c:v>
                </c:pt>
                <c:pt idx="1">
                  <c:v>100243</c:v>
                </c:pt>
                <c:pt idx="2">
                  <c:v>102661</c:v>
                </c:pt>
                <c:pt idx="3">
                  <c:v>104979</c:v>
                </c:pt>
                <c:pt idx="4">
                  <c:v>103843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4-4EBC-9A1B-B23D19A6A4B1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8.53'!$V$12:$Z$12</c:f>
              <c:numCache>
                <c:formatCode>#,##0</c:formatCode>
                <c:ptCount val="5"/>
                <c:pt idx="0">
                  <c:v>14254</c:v>
                </c:pt>
                <c:pt idx="1">
                  <c:v>14755</c:v>
                </c:pt>
                <c:pt idx="2">
                  <c:v>14780</c:v>
                </c:pt>
                <c:pt idx="3">
                  <c:v>15003</c:v>
                </c:pt>
                <c:pt idx="4">
                  <c:v>15032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4-4EBC-9A1B-B23D19A6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1.4662583912377812E-2</c:v>
                </c:pt>
                <c:pt idx="1">
                  <c:v>2.3806719720039708E-3</c:v>
                </c:pt>
                <c:pt idx="2">
                  <c:v>5.6210777798341098E-2</c:v>
                </c:pt>
                <c:pt idx="3">
                  <c:v>6.4858589767316658E-3</c:v>
                </c:pt>
                <c:pt idx="4">
                  <c:v>0.10416912024496526</c:v>
                </c:pt>
                <c:pt idx="5">
                  <c:v>3.7342059659807865E-2</c:v>
                </c:pt>
                <c:pt idx="6">
                  <c:v>0.10692834429732322</c:v>
                </c:pt>
                <c:pt idx="7">
                  <c:v>8.0101620202903914E-2</c:v>
                </c:pt>
                <c:pt idx="8">
                  <c:v>2.145128455339267E-2</c:v>
                </c:pt>
                <c:pt idx="9">
                  <c:v>9.8087050153944505E-3</c:v>
                </c:pt>
                <c:pt idx="10">
                  <c:v>3.5163282130659355E-2</c:v>
                </c:pt>
                <c:pt idx="11">
                  <c:v>2.2603765331359254E-2</c:v>
                </c:pt>
                <c:pt idx="12">
                  <c:v>7.2530578595824152E-2</c:v>
                </c:pt>
                <c:pt idx="13">
                  <c:v>7.3514814004744522E-2</c:v>
                </c:pt>
                <c:pt idx="14">
                  <c:v>4.3836330904991838E-2</c:v>
                </c:pt>
                <c:pt idx="15">
                  <c:v>8.2145801436815449E-2</c:v>
                </c:pt>
                <c:pt idx="16">
                  <c:v>0.12158251594124872</c:v>
                </c:pt>
                <c:pt idx="17">
                  <c:v>2.8938203475949324E-2</c:v>
                </c:pt>
                <c:pt idx="18">
                  <c:v>3.7628076787186431E-2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5-4011-88F6-F33E223311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5-4011-88F6-F33E2233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8.53'!$Z$44:$Z$60</c:f>
              <c:numCache>
                <c:formatCode>#,##0</c:formatCode>
                <c:ptCount val="17"/>
                <c:pt idx="0">
                  <c:v>34</c:v>
                </c:pt>
                <c:pt idx="1">
                  <c:v>1634</c:v>
                </c:pt>
                <c:pt idx="2">
                  <c:v>3683</c:v>
                </c:pt>
                <c:pt idx="3">
                  <c:v>4882</c:v>
                </c:pt>
                <c:pt idx="4">
                  <c:v>5472</c:v>
                </c:pt>
                <c:pt idx="5">
                  <c:v>5242</c:v>
                </c:pt>
                <c:pt idx="6">
                  <c:v>4844</c:v>
                </c:pt>
                <c:pt idx="7">
                  <c:v>5108</c:v>
                </c:pt>
                <c:pt idx="8">
                  <c:v>5954</c:v>
                </c:pt>
                <c:pt idx="9">
                  <c:v>5589</c:v>
                </c:pt>
                <c:pt idx="10">
                  <c:v>5311</c:v>
                </c:pt>
                <c:pt idx="11">
                  <c:v>4451</c:v>
                </c:pt>
                <c:pt idx="12">
                  <c:v>2762</c:v>
                </c:pt>
                <c:pt idx="13">
                  <c:v>1439</c:v>
                </c:pt>
                <c:pt idx="14">
                  <c:v>584</c:v>
                </c:pt>
                <c:pt idx="15">
                  <c:v>284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C-401B-9FBD-9184D34EE07D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8.53'!$Z$63:$Z$79</c:f>
              <c:numCache>
                <c:formatCode>#,##0</c:formatCode>
                <c:ptCount val="17"/>
                <c:pt idx="0">
                  <c:v>19</c:v>
                </c:pt>
                <c:pt idx="1">
                  <c:v>1749</c:v>
                </c:pt>
                <c:pt idx="2">
                  <c:v>4051</c:v>
                </c:pt>
                <c:pt idx="3">
                  <c:v>5183</c:v>
                </c:pt>
                <c:pt idx="4">
                  <c:v>5673</c:v>
                </c:pt>
                <c:pt idx="5">
                  <c:v>5328</c:v>
                </c:pt>
                <c:pt idx="6">
                  <c:v>5454</c:v>
                </c:pt>
                <c:pt idx="7">
                  <c:v>5641</c:v>
                </c:pt>
                <c:pt idx="8">
                  <c:v>6955</c:v>
                </c:pt>
                <c:pt idx="9">
                  <c:v>6460</c:v>
                </c:pt>
                <c:pt idx="10">
                  <c:v>5848</c:v>
                </c:pt>
                <c:pt idx="11">
                  <c:v>4602</c:v>
                </c:pt>
                <c:pt idx="12">
                  <c:v>2472</c:v>
                </c:pt>
                <c:pt idx="13">
                  <c:v>1088</c:v>
                </c:pt>
                <c:pt idx="14">
                  <c:v>462</c:v>
                </c:pt>
                <c:pt idx="15">
                  <c:v>233</c:v>
                </c:pt>
                <c:pt idx="16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C-401B-9FBD-9184D34E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8.53'!$Z$83:$Z$90</c:f>
              <c:numCache>
                <c:formatCode>#,##0</c:formatCode>
                <c:ptCount val="8"/>
                <c:pt idx="0">
                  <c:v>6966</c:v>
                </c:pt>
                <c:pt idx="1">
                  <c:v>5226</c:v>
                </c:pt>
                <c:pt idx="2">
                  <c:v>8668</c:v>
                </c:pt>
                <c:pt idx="3">
                  <c:v>2657</c:v>
                </c:pt>
                <c:pt idx="4">
                  <c:v>1477</c:v>
                </c:pt>
                <c:pt idx="5">
                  <c:v>2571</c:v>
                </c:pt>
                <c:pt idx="6">
                  <c:v>2199</c:v>
                </c:pt>
                <c:pt idx="7">
                  <c:v>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557-86B0-6D59A614EB88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8.53'!$Z$93:$Z$100</c:f>
              <c:numCache>
                <c:formatCode>#,##0</c:formatCode>
                <c:ptCount val="8"/>
                <c:pt idx="0">
                  <c:v>4527</c:v>
                </c:pt>
                <c:pt idx="1">
                  <c:v>8901</c:v>
                </c:pt>
                <c:pt idx="2">
                  <c:v>1595</c:v>
                </c:pt>
                <c:pt idx="3">
                  <c:v>6654</c:v>
                </c:pt>
                <c:pt idx="4">
                  <c:v>6953</c:v>
                </c:pt>
                <c:pt idx="5">
                  <c:v>4973</c:v>
                </c:pt>
                <c:pt idx="6">
                  <c:v>260</c:v>
                </c:pt>
                <c:pt idx="7">
                  <c:v>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D-4557-86B0-6D59A614E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10</c:v>
                </c:pt>
                <c:pt idx="1">
                  <c:v>426</c:v>
                </c:pt>
                <c:pt idx="2">
                  <c:v>1205</c:v>
                </c:pt>
                <c:pt idx="3">
                  <c:v>1811</c:v>
                </c:pt>
                <c:pt idx="4">
                  <c:v>2265</c:v>
                </c:pt>
                <c:pt idx="5">
                  <c:v>2150</c:v>
                </c:pt>
                <c:pt idx="6">
                  <c:v>1872</c:v>
                </c:pt>
                <c:pt idx="7">
                  <c:v>1661</c:v>
                </c:pt>
                <c:pt idx="8">
                  <c:v>1980</c:v>
                </c:pt>
                <c:pt idx="9">
                  <c:v>1861</c:v>
                </c:pt>
                <c:pt idx="10">
                  <c:v>1895</c:v>
                </c:pt>
                <c:pt idx="11">
                  <c:v>1626</c:v>
                </c:pt>
                <c:pt idx="12">
                  <c:v>965</c:v>
                </c:pt>
                <c:pt idx="13">
                  <c:v>460</c:v>
                </c:pt>
                <c:pt idx="14">
                  <c:v>217</c:v>
                </c:pt>
                <c:pt idx="15">
                  <c:v>100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7C5-8FF9-6B5B7594914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12</c:v>
                </c:pt>
                <c:pt idx="1">
                  <c:v>464</c:v>
                </c:pt>
                <c:pt idx="2">
                  <c:v>1264</c:v>
                </c:pt>
                <c:pt idx="3">
                  <c:v>1933</c:v>
                </c:pt>
                <c:pt idx="4">
                  <c:v>2200</c:v>
                </c:pt>
                <c:pt idx="5">
                  <c:v>2016</c:v>
                </c:pt>
                <c:pt idx="6">
                  <c:v>1798</c:v>
                </c:pt>
                <c:pt idx="7">
                  <c:v>1900</c:v>
                </c:pt>
                <c:pt idx="8">
                  <c:v>2109</c:v>
                </c:pt>
                <c:pt idx="9">
                  <c:v>2051</c:v>
                </c:pt>
                <c:pt idx="10">
                  <c:v>1995</c:v>
                </c:pt>
                <c:pt idx="11">
                  <c:v>1523</c:v>
                </c:pt>
                <c:pt idx="12">
                  <c:v>744</c:v>
                </c:pt>
                <c:pt idx="13">
                  <c:v>283</c:v>
                </c:pt>
                <c:pt idx="14">
                  <c:v>136</c:v>
                </c:pt>
                <c:pt idx="15">
                  <c:v>77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7C5-8FF9-6B5B75949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8.53'!$V$8:$Z$8</c:f>
              <c:numCache>
                <c:formatCode>#,##0</c:formatCode>
                <c:ptCount val="5"/>
                <c:pt idx="0">
                  <c:v>38301</c:v>
                </c:pt>
                <c:pt idx="1">
                  <c:v>38835.54</c:v>
                </c:pt>
                <c:pt idx="2">
                  <c:v>40676</c:v>
                </c:pt>
                <c:pt idx="3">
                  <c:v>40912</c:v>
                </c:pt>
                <c:pt idx="4">
                  <c:v>41840.269999999997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4-4A96-BF63-7D257C3AC8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4-4A96-BF63-7D257C3A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1">
                  <c:v>12210</c:v>
                </c:pt>
                <c:pt idx="2">
                  <c:v>12842</c:v>
                </c:pt>
                <c:pt idx="3">
                  <c:v>13608</c:v>
                </c:pt>
                <c:pt idx="4">
                  <c:v>13743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9-4010-8CEE-DD2C685AF84B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1">
                  <c:v>8717</c:v>
                </c:pt>
                <c:pt idx="2">
                  <c:v>9095</c:v>
                </c:pt>
                <c:pt idx="3">
                  <c:v>9608</c:v>
                </c:pt>
                <c:pt idx="4">
                  <c:v>9549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9-4010-8CEE-DD2C685AF84B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1">
                  <c:v>10115</c:v>
                </c:pt>
                <c:pt idx="2">
                  <c:v>10590</c:v>
                </c:pt>
                <c:pt idx="3">
                  <c:v>11158</c:v>
                </c:pt>
                <c:pt idx="4">
                  <c:v>11312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9-4010-8CEE-DD2C685AF84B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1">
                  <c:v>2097</c:v>
                </c:pt>
                <c:pt idx="2">
                  <c:v>2252</c:v>
                </c:pt>
                <c:pt idx="3">
                  <c:v>2447</c:v>
                </c:pt>
                <c:pt idx="4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9-4010-8CEE-DD2C685A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3.1867208292477939E-2</c:v>
                </c:pt>
                <c:pt idx="1">
                  <c:v>8.2644628099173556E-3</c:v>
                </c:pt>
                <c:pt idx="2">
                  <c:v>9.4551057571088393E-2</c:v>
                </c:pt>
                <c:pt idx="3">
                  <c:v>5.4629499929962182E-3</c:v>
                </c:pt>
                <c:pt idx="4">
                  <c:v>6.135313069057291E-2</c:v>
                </c:pt>
                <c:pt idx="5">
                  <c:v>1.8279871130410422E-2</c:v>
                </c:pt>
                <c:pt idx="6">
                  <c:v>8.39753466872111E-2</c:v>
                </c:pt>
                <c:pt idx="7">
                  <c:v>6.1143017229303827E-2</c:v>
                </c:pt>
                <c:pt idx="8">
                  <c:v>2.549376663398235E-2</c:v>
                </c:pt>
                <c:pt idx="9">
                  <c:v>1.7719568567026195E-2</c:v>
                </c:pt>
                <c:pt idx="10">
                  <c:v>2.9135733295979828E-2</c:v>
                </c:pt>
                <c:pt idx="11">
                  <c:v>1.078582434514638E-2</c:v>
                </c:pt>
                <c:pt idx="12">
                  <c:v>6.5625437736377648E-2</c:v>
                </c:pt>
                <c:pt idx="13">
                  <c:v>5.7641126208152399E-2</c:v>
                </c:pt>
                <c:pt idx="14">
                  <c:v>6.219358453564925E-2</c:v>
                </c:pt>
                <c:pt idx="15">
                  <c:v>0.10106457487043004</c:v>
                </c:pt>
                <c:pt idx="16">
                  <c:v>0.14378764532847738</c:v>
                </c:pt>
                <c:pt idx="17">
                  <c:v>4.0271746743241348E-2</c:v>
                </c:pt>
                <c:pt idx="18">
                  <c:v>3.4878834570668163E-2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2-4214-9611-F04D38DDB3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2-4214-9611-F04D38D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5</c:v>
                </c:pt>
                <c:pt idx="1">
                  <c:v>111</c:v>
                </c:pt>
                <c:pt idx="2">
                  <c:v>342</c:v>
                </c:pt>
                <c:pt idx="3">
                  <c:v>499</c:v>
                </c:pt>
                <c:pt idx="4">
                  <c:v>499</c:v>
                </c:pt>
                <c:pt idx="5">
                  <c:v>488</c:v>
                </c:pt>
                <c:pt idx="6">
                  <c:v>585</c:v>
                </c:pt>
                <c:pt idx="7">
                  <c:v>646</c:v>
                </c:pt>
                <c:pt idx="8">
                  <c:v>755</c:v>
                </c:pt>
                <c:pt idx="9">
                  <c:v>669</c:v>
                </c:pt>
                <c:pt idx="10">
                  <c:v>681</c:v>
                </c:pt>
                <c:pt idx="11">
                  <c:v>730</c:v>
                </c:pt>
                <c:pt idx="12">
                  <c:v>394</c:v>
                </c:pt>
                <c:pt idx="13">
                  <c:v>194</c:v>
                </c:pt>
                <c:pt idx="14">
                  <c:v>49</c:v>
                </c:pt>
                <c:pt idx="15">
                  <c:v>28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733-8B65-206DCA9A80B6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134</c:v>
                </c:pt>
                <c:pt idx="2">
                  <c:v>328</c:v>
                </c:pt>
                <c:pt idx="3">
                  <c:v>455</c:v>
                </c:pt>
                <c:pt idx="4">
                  <c:v>475</c:v>
                </c:pt>
                <c:pt idx="5">
                  <c:v>481</c:v>
                </c:pt>
                <c:pt idx="6">
                  <c:v>612</c:v>
                </c:pt>
                <c:pt idx="7">
                  <c:v>716</c:v>
                </c:pt>
                <c:pt idx="8">
                  <c:v>896</c:v>
                </c:pt>
                <c:pt idx="9">
                  <c:v>838</c:v>
                </c:pt>
                <c:pt idx="10">
                  <c:v>862</c:v>
                </c:pt>
                <c:pt idx="11">
                  <c:v>624</c:v>
                </c:pt>
                <c:pt idx="12">
                  <c:v>397</c:v>
                </c:pt>
                <c:pt idx="13">
                  <c:v>119</c:v>
                </c:pt>
                <c:pt idx="14">
                  <c:v>58</c:v>
                </c:pt>
                <c:pt idx="15">
                  <c:v>28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733-8B65-206DCA9A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491</c:v>
                </c:pt>
                <c:pt idx="1">
                  <c:v>730</c:v>
                </c:pt>
                <c:pt idx="2">
                  <c:v>721</c:v>
                </c:pt>
                <c:pt idx="3">
                  <c:v>333</c:v>
                </c:pt>
                <c:pt idx="4">
                  <c:v>169</c:v>
                </c:pt>
                <c:pt idx="5">
                  <c:v>171</c:v>
                </c:pt>
                <c:pt idx="6">
                  <c:v>304</c:v>
                </c:pt>
                <c:pt idx="7">
                  <c:v>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3AD-9301-E7F49DADE96D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414</c:v>
                </c:pt>
                <c:pt idx="1">
                  <c:v>1175</c:v>
                </c:pt>
                <c:pt idx="2">
                  <c:v>164</c:v>
                </c:pt>
                <c:pt idx="3">
                  <c:v>670</c:v>
                </c:pt>
                <c:pt idx="4">
                  <c:v>605</c:v>
                </c:pt>
                <c:pt idx="5">
                  <c:v>361</c:v>
                </c:pt>
                <c:pt idx="6">
                  <c:v>28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A-43AD-9301-E7F49DAD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8.54'!$U$8:$Y$8</c:f>
              <c:numCache>
                <c:formatCode>#,##0</c:formatCode>
                <c:ptCount val="5"/>
                <c:pt idx="1">
                  <c:v>35991.5</c:v>
                </c:pt>
                <c:pt idx="2">
                  <c:v>35218.620000000003</c:v>
                </c:pt>
                <c:pt idx="3">
                  <c:v>36310.74</c:v>
                </c:pt>
                <c:pt idx="4">
                  <c:v>37983.5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A-42A1-8FF8-4A6C8DCB05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2A1-8FF8-4A6C8DCB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8.54'!$V$4:$Z$4</c:f>
              <c:numCache>
                <c:formatCode>#,##0</c:formatCode>
                <c:ptCount val="5"/>
                <c:pt idx="0">
                  <c:v>12210</c:v>
                </c:pt>
                <c:pt idx="1">
                  <c:v>12842</c:v>
                </c:pt>
                <c:pt idx="2">
                  <c:v>13608</c:v>
                </c:pt>
                <c:pt idx="3">
                  <c:v>13743</c:v>
                </c:pt>
                <c:pt idx="4">
                  <c:v>14278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D-4D10-90A3-C0393978361C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8.54'!$V$7:$Z$7</c:f>
              <c:numCache>
                <c:formatCode>#,##0</c:formatCode>
                <c:ptCount val="5"/>
                <c:pt idx="0">
                  <c:v>8717</c:v>
                </c:pt>
                <c:pt idx="1">
                  <c:v>9095</c:v>
                </c:pt>
                <c:pt idx="2">
                  <c:v>9608</c:v>
                </c:pt>
                <c:pt idx="3">
                  <c:v>9549</c:v>
                </c:pt>
                <c:pt idx="4">
                  <c:v>9970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D-4D10-90A3-C0393978361C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8.54'!$V$11:$Z$11</c:f>
              <c:numCache>
                <c:formatCode>#,##0</c:formatCode>
                <c:ptCount val="5"/>
                <c:pt idx="0">
                  <c:v>10115</c:v>
                </c:pt>
                <c:pt idx="1">
                  <c:v>10590</c:v>
                </c:pt>
                <c:pt idx="2">
                  <c:v>11158</c:v>
                </c:pt>
                <c:pt idx="3">
                  <c:v>11312</c:v>
                </c:pt>
                <c:pt idx="4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D-4D10-90A3-C0393978361C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8.54'!$V$12:$Z$12</c:f>
              <c:numCache>
                <c:formatCode>#,##0</c:formatCode>
                <c:ptCount val="5"/>
                <c:pt idx="0">
                  <c:v>2097</c:v>
                </c:pt>
                <c:pt idx="1">
                  <c:v>2252</c:v>
                </c:pt>
                <c:pt idx="2">
                  <c:v>2447</c:v>
                </c:pt>
                <c:pt idx="3">
                  <c:v>2430</c:v>
                </c:pt>
                <c:pt idx="4">
                  <c:v>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3D-4D10-90A3-C0393978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3.1867208292477939E-2</c:v>
                </c:pt>
                <c:pt idx="1">
                  <c:v>8.2644628099173556E-3</c:v>
                </c:pt>
                <c:pt idx="2">
                  <c:v>9.4551057571088393E-2</c:v>
                </c:pt>
                <c:pt idx="3">
                  <c:v>5.4629499929962182E-3</c:v>
                </c:pt>
                <c:pt idx="4">
                  <c:v>6.135313069057291E-2</c:v>
                </c:pt>
                <c:pt idx="5">
                  <c:v>1.8279871130410422E-2</c:v>
                </c:pt>
                <c:pt idx="6">
                  <c:v>8.39753466872111E-2</c:v>
                </c:pt>
                <c:pt idx="7">
                  <c:v>6.1143017229303827E-2</c:v>
                </c:pt>
                <c:pt idx="8">
                  <c:v>2.549376663398235E-2</c:v>
                </c:pt>
                <c:pt idx="9">
                  <c:v>1.7719568567026195E-2</c:v>
                </c:pt>
                <c:pt idx="10">
                  <c:v>2.9135733295979828E-2</c:v>
                </c:pt>
                <c:pt idx="11">
                  <c:v>1.078582434514638E-2</c:v>
                </c:pt>
                <c:pt idx="12">
                  <c:v>6.5625437736377648E-2</c:v>
                </c:pt>
                <c:pt idx="13">
                  <c:v>5.7641126208152399E-2</c:v>
                </c:pt>
                <c:pt idx="14">
                  <c:v>6.219358453564925E-2</c:v>
                </c:pt>
                <c:pt idx="15">
                  <c:v>0.10106457487043004</c:v>
                </c:pt>
                <c:pt idx="16">
                  <c:v>0.14378764532847738</c:v>
                </c:pt>
                <c:pt idx="17">
                  <c:v>4.0271746743241348E-2</c:v>
                </c:pt>
                <c:pt idx="18">
                  <c:v>3.4878834570668163E-2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263-BBEB-2EFE556B4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5-4263-BBEB-2EFE556B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8.54'!$Z$44:$Z$60</c:f>
              <c:numCache>
                <c:formatCode>#,##0</c:formatCode>
                <c:ptCount val="17"/>
                <c:pt idx="0">
                  <c:v>5</c:v>
                </c:pt>
                <c:pt idx="1">
                  <c:v>124</c:v>
                </c:pt>
                <c:pt idx="2">
                  <c:v>321</c:v>
                </c:pt>
                <c:pt idx="3">
                  <c:v>432</c:v>
                </c:pt>
                <c:pt idx="4">
                  <c:v>575</c:v>
                </c:pt>
                <c:pt idx="5">
                  <c:v>491</c:v>
                </c:pt>
                <c:pt idx="6">
                  <c:v>585</c:v>
                </c:pt>
                <c:pt idx="7">
                  <c:v>666</c:v>
                </c:pt>
                <c:pt idx="8">
                  <c:v>767</c:v>
                </c:pt>
                <c:pt idx="9">
                  <c:v>756</c:v>
                </c:pt>
                <c:pt idx="10">
                  <c:v>738</c:v>
                </c:pt>
                <c:pt idx="11">
                  <c:v>729</c:v>
                </c:pt>
                <c:pt idx="12">
                  <c:v>456</c:v>
                </c:pt>
                <c:pt idx="13">
                  <c:v>196</c:v>
                </c:pt>
                <c:pt idx="14">
                  <c:v>77</c:v>
                </c:pt>
                <c:pt idx="15">
                  <c:v>30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B-4C7E-B1C0-E373437EFC98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8.54'!$Z$63:$Z$79</c:f>
              <c:numCache>
                <c:formatCode>#,##0</c:formatCode>
                <c:ptCount val="17"/>
                <c:pt idx="0">
                  <c:v>6</c:v>
                </c:pt>
                <c:pt idx="1">
                  <c:v>128</c:v>
                </c:pt>
                <c:pt idx="2">
                  <c:v>349</c:v>
                </c:pt>
                <c:pt idx="3">
                  <c:v>462</c:v>
                </c:pt>
                <c:pt idx="4">
                  <c:v>525</c:v>
                </c:pt>
                <c:pt idx="5">
                  <c:v>521</c:v>
                </c:pt>
                <c:pt idx="6">
                  <c:v>654</c:v>
                </c:pt>
                <c:pt idx="7">
                  <c:v>745</c:v>
                </c:pt>
                <c:pt idx="8">
                  <c:v>861</c:v>
                </c:pt>
                <c:pt idx="9">
                  <c:v>842</c:v>
                </c:pt>
                <c:pt idx="10">
                  <c:v>946</c:v>
                </c:pt>
                <c:pt idx="11">
                  <c:v>680</c:v>
                </c:pt>
                <c:pt idx="12">
                  <c:v>367</c:v>
                </c:pt>
                <c:pt idx="13">
                  <c:v>131</c:v>
                </c:pt>
                <c:pt idx="14">
                  <c:v>63</c:v>
                </c:pt>
                <c:pt idx="15">
                  <c:v>28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B-4C7E-B1C0-E373437E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8.54'!$Z$83:$Z$90</c:f>
              <c:numCache>
                <c:formatCode>#,##0</c:formatCode>
                <c:ptCount val="8"/>
                <c:pt idx="0">
                  <c:v>533</c:v>
                </c:pt>
                <c:pt idx="1">
                  <c:v>808</c:v>
                </c:pt>
                <c:pt idx="2">
                  <c:v>740</c:v>
                </c:pt>
                <c:pt idx="3">
                  <c:v>343</c:v>
                </c:pt>
                <c:pt idx="4">
                  <c:v>165</c:v>
                </c:pt>
                <c:pt idx="5">
                  <c:v>165</c:v>
                </c:pt>
                <c:pt idx="6">
                  <c:v>304</c:v>
                </c:pt>
                <c:pt idx="7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7-4E6C-8227-7CF58A584134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8.54'!$Z$93:$Z$100</c:f>
              <c:numCache>
                <c:formatCode>#,##0</c:formatCode>
                <c:ptCount val="8"/>
                <c:pt idx="0">
                  <c:v>433</c:v>
                </c:pt>
                <c:pt idx="1">
                  <c:v>1245</c:v>
                </c:pt>
                <c:pt idx="2">
                  <c:v>174</c:v>
                </c:pt>
                <c:pt idx="3">
                  <c:v>675</c:v>
                </c:pt>
                <c:pt idx="4">
                  <c:v>628</c:v>
                </c:pt>
                <c:pt idx="5">
                  <c:v>368</c:v>
                </c:pt>
                <c:pt idx="6">
                  <c:v>31</c:v>
                </c:pt>
                <c:pt idx="7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7-4E6C-8227-7CF58A58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1565</c:v>
                </c:pt>
                <c:pt idx="1">
                  <c:v>1536</c:v>
                </c:pt>
                <c:pt idx="2">
                  <c:v>3059</c:v>
                </c:pt>
                <c:pt idx="3">
                  <c:v>695</c:v>
                </c:pt>
                <c:pt idx="4">
                  <c:v>495</c:v>
                </c:pt>
                <c:pt idx="5">
                  <c:v>634</c:v>
                </c:pt>
                <c:pt idx="6">
                  <c:v>1501</c:v>
                </c:pt>
                <c:pt idx="7">
                  <c:v>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C-434A-87FA-219A2019B0CC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1053</c:v>
                </c:pt>
                <c:pt idx="1">
                  <c:v>2819</c:v>
                </c:pt>
                <c:pt idx="2">
                  <c:v>544</c:v>
                </c:pt>
                <c:pt idx="3">
                  <c:v>2269</c:v>
                </c:pt>
                <c:pt idx="4">
                  <c:v>2322</c:v>
                </c:pt>
                <c:pt idx="5">
                  <c:v>1227</c:v>
                </c:pt>
                <c:pt idx="6">
                  <c:v>141</c:v>
                </c:pt>
                <c:pt idx="7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C-434A-87FA-219A2019B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8.54'!$V$8:$Z$8</c:f>
              <c:numCache>
                <c:formatCode>#,##0</c:formatCode>
                <c:ptCount val="5"/>
                <c:pt idx="0">
                  <c:v>35991.5</c:v>
                </c:pt>
                <c:pt idx="1">
                  <c:v>35218.620000000003</c:v>
                </c:pt>
                <c:pt idx="2">
                  <c:v>36310.74</c:v>
                </c:pt>
                <c:pt idx="3">
                  <c:v>37983.5</c:v>
                </c:pt>
                <c:pt idx="4">
                  <c:v>38295.08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2-4DB5-98D2-22FFF65E5A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2-4DB5-98D2-22FFF65E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1">
                  <c:v>12778</c:v>
                </c:pt>
                <c:pt idx="2">
                  <c:v>13597</c:v>
                </c:pt>
                <c:pt idx="3">
                  <c:v>14577</c:v>
                </c:pt>
                <c:pt idx="4">
                  <c:v>14832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E-4DEC-ACA9-3AFDBEB7B269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1">
                  <c:v>8777</c:v>
                </c:pt>
                <c:pt idx="2">
                  <c:v>9110</c:v>
                </c:pt>
                <c:pt idx="3">
                  <c:v>9742</c:v>
                </c:pt>
                <c:pt idx="4">
                  <c:v>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E-4DEC-ACA9-3AFDBEB7B269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1">
                  <c:v>9942</c:v>
                </c:pt>
                <c:pt idx="2">
                  <c:v>10600</c:v>
                </c:pt>
                <c:pt idx="3">
                  <c:v>11303</c:v>
                </c:pt>
                <c:pt idx="4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E-4DEC-ACA9-3AFDBEB7B269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1">
                  <c:v>2839</c:v>
                </c:pt>
                <c:pt idx="2">
                  <c:v>2997</c:v>
                </c:pt>
                <c:pt idx="3">
                  <c:v>3273</c:v>
                </c:pt>
                <c:pt idx="4">
                  <c:v>3031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E-4DEC-ACA9-3AFDBEB7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0.16972201853209787</c:v>
                </c:pt>
                <c:pt idx="1">
                  <c:v>5.1996533564429041E-3</c:v>
                </c:pt>
                <c:pt idx="2">
                  <c:v>5.3929738017465499E-2</c:v>
                </c:pt>
                <c:pt idx="3">
                  <c:v>6.7995466968868738E-3</c:v>
                </c:pt>
                <c:pt idx="4">
                  <c:v>5.7262849143390443E-2</c:v>
                </c:pt>
                <c:pt idx="5">
                  <c:v>2.5598293447103525E-2</c:v>
                </c:pt>
                <c:pt idx="6">
                  <c:v>6.8928738084127722E-2</c:v>
                </c:pt>
                <c:pt idx="7">
                  <c:v>6.8395440303979732E-2</c:v>
                </c:pt>
                <c:pt idx="8">
                  <c:v>2.7264849010065994E-2</c:v>
                </c:pt>
                <c:pt idx="9">
                  <c:v>2.9331377908139457E-3</c:v>
                </c:pt>
                <c:pt idx="10">
                  <c:v>2.0198653423105128E-2</c:v>
                </c:pt>
                <c:pt idx="11">
                  <c:v>1.459902673155123E-2</c:v>
                </c:pt>
                <c:pt idx="12">
                  <c:v>3.7264182387840808E-2</c:v>
                </c:pt>
                <c:pt idx="13">
                  <c:v>4.5663622425171656E-2</c:v>
                </c:pt>
                <c:pt idx="14">
                  <c:v>4.966335577628158E-2</c:v>
                </c:pt>
                <c:pt idx="15">
                  <c:v>7.0461969202053193E-2</c:v>
                </c:pt>
                <c:pt idx="16">
                  <c:v>0.11079261382574496</c:v>
                </c:pt>
                <c:pt idx="17">
                  <c:v>1.9332044530364641E-2</c:v>
                </c:pt>
                <c:pt idx="18">
                  <c:v>2.5198320111992533E-2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C-4DC0-B992-345DFC8257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C-4DC0-B992-345DFC82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6</c:v>
                </c:pt>
                <c:pt idx="1">
                  <c:v>177</c:v>
                </c:pt>
                <c:pt idx="2">
                  <c:v>468</c:v>
                </c:pt>
                <c:pt idx="3">
                  <c:v>716</c:v>
                </c:pt>
                <c:pt idx="4">
                  <c:v>871</c:v>
                </c:pt>
                <c:pt idx="5">
                  <c:v>618</c:v>
                </c:pt>
                <c:pt idx="6">
                  <c:v>598</c:v>
                </c:pt>
                <c:pt idx="7">
                  <c:v>610</c:v>
                </c:pt>
                <c:pt idx="8">
                  <c:v>674</c:v>
                </c:pt>
                <c:pt idx="9">
                  <c:v>654</c:v>
                </c:pt>
                <c:pt idx="10">
                  <c:v>722</c:v>
                </c:pt>
                <c:pt idx="11">
                  <c:v>614</c:v>
                </c:pt>
                <c:pt idx="12">
                  <c:v>379</c:v>
                </c:pt>
                <c:pt idx="13">
                  <c:v>205</c:v>
                </c:pt>
                <c:pt idx="14">
                  <c:v>80</c:v>
                </c:pt>
                <c:pt idx="15">
                  <c:v>40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1-4F0B-AED1-D62C1C3663BE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11</c:v>
                </c:pt>
                <c:pt idx="1">
                  <c:v>174</c:v>
                </c:pt>
                <c:pt idx="2">
                  <c:v>538</c:v>
                </c:pt>
                <c:pt idx="3">
                  <c:v>696</c:v>
                </c:pt>
                <c:pt idx="4">
                  <c:v>732</c:v>
                </c:pt>
                <c:pt idx="5">
                  <c:v>660</c:v>
                </c:pt>
                <c:pt idx="6">
                  <c:v>609</c:v>
                </c:pt>
                <c:pt idx="7">
                  <c:v>623</c:v>
                </c:pt>
                <c:pt idx="8">
                  <c:v>778</c:v>
                </c:pt>
                <c:pt idx="9">
                  <c:v>817</c:v>
                </c:pt>
                <c:pt idx="10">
                  <c:v>713</c:v>
                </c:pt>
                <c:pt idx="11">
                  <c:v>550</c:v>
                </c:pt>
                <c:pt idx="12">
                  <c:v>270</c:v>
                </c:pt>
                <c:pt idx="13">
                  <c:v>118</c:v>
                </c:pt>
                <c:pt idx="14">
                  <c:v>51</c:v>
                </c:pt>
                <c:pt idx="15">
                  <c:v>28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1-4F0B-AED1-D62C1C36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486</c:v>
                </c:pt>
                <c:pt idx="1">
                  <c:v>383</c:v>
                </c:pt>
                <c:pt idx="2">
                  <c:v>759</c:v>
                </c:pt>
                <c:pt idx="3">
                  <c:v>186</c:v>
                </c:pt>
                <c:pt idx="4">
                  <c:v>122</c:v>
                </c:pt>
                <c:pt idx="5">
                  <c:v>166</c:v>
                </c:pt>
                <c:pt idx="6">
                  <c:v>438</c:v>
                </c:pt>
                <c:pt idx="7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2-4BDF-81B1-2F7C75E7E4C4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295</c:v>
                </c:pt>
                <c:pt idx="1">
                  <c:v>943</c:v>
                </c:pt>
                <c:pt idx="2">
                  <c:v>172</c:v>
                </c:pt>
                <c:pt idx="3">
                  <c:v>637</c:v>
                </c:pt>
                <c:pt idx="4">
                  <c:v>616</c:v>
                </c:pt>
                <c:pt idx="5">
                  <c:v>393</c:v>
                </c:pt>
                <c:pt idx="6">
                  <c:v>36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2-4BDF-81B1-2F7C75E7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8.55'!$U$8:$Y$8</c:f>
              <c:numCache>
                <c:formatCode>#,##0</c:formatCode>
                <c:ptCount val="5"/>
                <c:pt idx="1">
                  <c:v>32794</c:v>
                </c:pt>
                <c:pt idx="2">
                  <c:v>32285.06</c:v>
                </c:pt>
                <c:pt idx="3">
                  <c:v>33592.03</c:v>
                </c:pt>
                <c:pt idx="4">
                  <c:v>34037.699999999997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6-4C21-B0BC-345DF6836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6-4C21-B0BC-345DF683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8.55'!$V$4:$Z$4</c:f>
              <c:numCache>
                <c:formatCode>#,##0</c:formatCode>
                <c:ptCount val="5"/>
                <c:pt idx="0">
                  <c:v>12778</c:v>
                </c:pt>
                <c:pt idx="1">
                  <c:v>13597</c:v>
                </c:pt>
                <c:pt idx="2">
                  <c:v>14577</c:v>
                </c:pt>
                <c:pt idx="3">
                  <c:v>14832</c:v>
                </c:pt>
                <c:pt idx="4">
                  <c:v>15001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B-43A6-9D4B-3010C0B84DEB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8.55'!$V$7:$Z$7</c:f>
              <c:numCache>
                <c:formatCode>#,##0</c:formatCode>
                <c:ptCount val="5"/>
                <c:pt idx="0">
                  <c:v>8777</c:v>
                </c:pt>
                <c:pt idx="1">
                  <c:v>9110</c:v>
                </c:pt>
                <c:pt idx="2">
                  <c:v>9742</c:v>
                </c:pt>
                <c:pt idx="3">
                  <c:v>9626</c:v>
                </c:pt>
                <c:pt idx="4">
                  <c:v>10141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B-43A6-9D4B-3010C0B84DEB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8.55'!$V$11:$Z$11</c:f>
              <c:numCache>
                <c:formatCode>#,##0</c:formatCode>
                <c:ptCount val="5"/>
                <c:pt idx="0">
                  <c:v>9942</c:v>
                </c:pt>
                <c:pt idx="1">
                  <c:v>10600</c:v>
                </c:pt>
                <c:pt idx="2">
                  <c:v>11303</c:v>
                </c:pt>
                <c:pt idx="3">
                  <c:v>11800</c:v>
                </c:pt>
                <c:pt idx="4">
                  <c:v>11739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B-43A6-9D4B-3010C0B84DEB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8.55'!$V$12:$Z$12</c:f>
              <c:numCache>
                <c:formatCode>#,##0</c:formatCode>
                <c:ptCount val="5"/>
                <c:pt idx="0">
                  <c:v>2839</c:v>
                </c:pt>
                <c:pt idx="1">
                  <c:v>2997</c:v>
                </c:pt>
                <c:pt idx="2">
                  <c:v>3273</c:v>
                </c:pt>
                <c:pt idx="3">
                  <c:v>3031</c:v>
                </c:pt>
                <c:pt idx="4">
                  <c:v>3264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B-43A6-9D4B-3010C0B8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0.16972201853209787</c:v>
                </c:pt>
                <c:pt idx="1">
                  <c:v>5.1996533564429041E-3</c:v>
                </c:pt>
                <c:pt idx="2">
                  <c:v>5.3929738017465499E-2</c:v>
                </c:pt>
                <c:pt idx="3">
                  <c:v>6.7995466968868738E-3</c:v>
                </c:pt>
                <c:pt idx="4">
                  <c:v>5.7262849143390443E-2</c:v>
                </c:pt>
                <c:pt idx="5">
                  <c:v>2.5598293447103525E-2</c:v>
                </c:pt>
                <c:pt idx="6">
                  <c:v>6.8928738084127722E-2</c:v>
                </c:pt>
                <c:pt idx="7">
                  <c:v>6.8395440303979732E-2</c:v>
                </c:pt>
                <c:pt idx="8">
                  <c:v>2.7264849010065994E-2</c:v>
                </c:pt>
                <c:pt idx="9">
                  <c:v>2.9331377908139457E-3</c:v>
                </c:pt>
                <c:pt idx="10">
                  <c:v>2.0198653423105128E-2</c:v>
                </c:pt>
                <c:pt idx="11">
                  <c:v>1.459902673155123E-2</c:v>
                </c:pt>
                <c:pt idx="12">
                  <c:v>3.7264182387840808E-2</c:v>
                </c:pt>
                <c:pt idx="13">
                  <c:v>4.5663622425171656E-2</c:v>
                </c:pt>
                <c:pt idx="14">
                  <c:v>4.966335577628158E-2</c:v>
                </c:pt>
                <c:pt idx="15">
                  <c:v>7.0461969202053193E-2</c:v>
                </c:pt>
                <c:pt idx="16">
                  <c:v>0.11079261382574496</c:v>
                </c:pt>
                <c:pt idx="17">
                  <c:v>1.9332044530364641E-2</c:v>
                </c:pt>
                <c:pt idx="18">
                  <c:v>2.5198320111992533E-2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F-4ADA-9FBC-0CB0F1140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F-4ADA-9FBC-0CB0F114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8.55'!$Z$44:$Z$60</c:f>
              <c:numCache>
                <c:formatCode>#,##0</c:formatCode>
                <c:ptCount val="17"/>
                <c:pt idx="0">
                  <c:v>4</c:v>
                </c:pt>
                <c:pt idx="1">
                  <c:v>217</c:v>
                </c:pt>
                <c:pt idx="2">
                  <c:v>447</c:v>
                </c:pt>
                <c:pt idx="3">
                  <c:v>660</c:v>
                </c:pt>
                <c:pt idx="4">
                  <c:v>876</c:v>
                </c:pt>
                <c:pt idx="5">
                  <c:v>703</c:v>
                </c:pt>
                <c:pt idx="6">
                  <c:v>609</c:v>
                </c:pt>
                <c:pt idx="7">
                  <c:v>588</c:v>
                </c:pt>
                <c:pt idx="8">
                  <c:v>683</c:v>
                </c:pt>
                <c:pt idx="9">
                  <c:v>689</c:v>
                </c:pt>
                <c:pt idx="10">
                  <c:v>672</c:v>
                </c:pt>
                <c:pt idx="11">
                  <c:v>600</c:v>
                </c:pt>
                <c:pt idx="12">
                  <c:v>428</c:v>
                </c:pt>
                <c:pt idx="13">
                  <c:v>239</c:v>
                </c:pt>
                <c:pt idx="14">
                  <c:v>90</c:v>
                </c:pt>
                <c:pt idx="15">
                  <c:v>41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CA3-BB24-E5E1729706A4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8.55'!$Z$63:$Z$79</c:f>
              <c:numCache>
                <c:formatCode>#,##0</c:formatCode>
                <c:ptCount val="17"/>
                <c:pt idx="0">
                  <c:v>6</c:v>
                </c:pt>
                <c:pt idx="1">
                  <c:v>253</c:v>
                </c:pt>
                <c:pt idx="2">
                  <c:v>539</c:v>
                </c:pt>
                <c:pt idx="3">
                  <c:v>610</c:v>
                </c:pt>
                <c:pt idx="4">
                  <c:v>734</c:v>
                </c:pt>
                <c:pt idx="5">
                  <c:v>633</c:v>
                </c:pt>
                <c:pt idx="6">
                  <c:v>610</c:v>
                </c:pt>
                <c:pt idx="7">
                  <c:v>644</c:v>
                </c:pt>
                <c:pt idx="8">
                  <c:v>731</c:v>
                </c:pt>
                <c:pt idx="9">
                  <c:v>837</c:v>
                </c:pt>
                <c:pt idx="10">
                  <c:v>736</c:v>
                </c:pt>
                <c:pt idx="11">
                  <c:v>551</c:v>
                </c:pt>
                <c:pt idx="12">
                  <c:v>291</c:v>
                </c:pt>
                <c:pt idx="13">
                  <c:v>131</c:v>
                </c:pt>
                <c:pt idx="14">
                  <c:v>58</c:v>
                </c:pt>
                <c:pt idx="15">
                  <c:v>25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CA3-BB24-E5E172970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8.55'!$Z$83:$Z$90</c:f>
              <c:numCache>
                <c:formatCode>#,##0</c:formatCode>
                <c:ptCount val="8"/>
                <c:pt idx="0">
                  <c:v>475</c:v>
                </c:pt>
                <c:pt idx="1">
                  <c:v>410</c:v>
                </c:pt>
                <c:pt idx="2">
                  <c:v>773</c:v>
                </c:pt>
                <c:pt idx="3">
                  <c:v>200</c:v>
                </c:pt>
                <c:pt idx="4">
                  <c:v>105</c:v>
                </c:pt>
                <c:pt idx="5">
                  <c:v>178</c:v>
                </c:pt>
                <c:pt idx="6">
                  <c:v>455</c:v>
                </c:pt>
                <c:pt idx="7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B53-9E4E-B74B58B69FA7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8.55'!$Z$93:$Z$100</c:f>
              <c:numCache>
                <c:formatCode>#,##0</c:formatCode>
                <c:ptCount val="8"/>
                <c:pt idx="0">
                  <c:v>341</c:v>
                </c:pt>
                <c:pt idx="1">
                  <c:v>990</c:v>
                </c:pt>
                <c:pt idx="2">
                  <c:v>178</c:v>
                </c:pt>
                <c:pt idx="3">
                  <c:v>640</c:v>
                </c:pt>
                <c:pt idx="4">
                  <c:v>615</c:v>
                </c:pt>
                <c:pt idx="5">
                  <c:v>388</c:v>
                </c:pt>
                <c:pt idx="6">
                  <c:v>46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B53-9E4E-B74B58B6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8.6'!$U$8:$Y$8</c:f>
              <c:numCache>
                <c:formatCode>#,##0</c:formatCode>
                <c:ptCount val="5"/>
                <c:pt idx="1">
                  <c:v>39056</c:v>
                </c:pt>
                <c:pt idx="2">
                  <c:v>38668</c:v>
                </c:pt>
                <c:pt idx="3">
                  <c:v>41672.93</c:v>
                </c:pt>
                <c:pt idx="4">
                  <c:v>41635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0-48AB-B3CA-3F3DC51D9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0-48AB-B3CA-3F3DC51D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8.55'!$V$8:$Z$8</c:f>
              <c:numCache>
                <c:formatCode>#,##0</c:formatCode>
                <c:ptCount val="5"/>
                <c:pt idx="0">
                  <c:v>32794</c:v>
                </c:pt>
                <c:pt idx="1">
                  <c:v>32285.06</c:v>
                </c:pt>
                <c:pt idx="2">
                  <c:v>33592.03</c:v>
                </c:pt>
                <c:pt idx="3">
                  <c:v>34037.699999999997</c:v>
                </c:pt>
                <c:pt idx="4">
                  <c:v>33740.730000000003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189-9562-B640176651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189-9562-B6401766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1">
                  <c:v>10119</c:v>
                </c:pt>
                <c:pt idx="2">
                  <c:v>10478</c:v>
                </c:pt>
                <c:pt idx="3">
                  <c:v>10997</c:v>
                </c:pt>
                <c:pt idx="4">
                  <c:v>10917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0-4CC7-B1BC-F2C65F251707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1">
                  <c:v>7175</c:v>
                </c:pt>
                <c:pt idx="2">
                  <c:v>7440</c:v>
                </c:pt>
                <c:pt idx="3">
                  <c:v>7854</c:v>
                </c:pt>
                <c:pt idx="4">
                  <c:v>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0-4CC7-B1BC-F2C65F251707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1">
                  <c:v>8242</c:v>
                </c:pt>
                <c:pt idx="2">
                  <c:v>8531</c:v>
                </c:pt>
                <c:pt idx="3">
                  <c:v>8990</c:v>
                </c:pt>
                <c:pt idx="4">
                  <c:v>8950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0-4CC7-B1BC-F2C65F251707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1">
                  <c:v>1875</c:v>
                </c:pt>
                <c:pt idx="2">
                  <c:v>1947</c:v>
                </c:pt>
                <c:pt idx="3">
                  <c:v>2010</c:v>
                </c:pt>
                <c:pt idx="4">
                  <c:v>1965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0-4CC7-B1BC-F2C65F25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6.4280626780626779E-2</c:v>
                </c:pt>
                <c:pt idx="1">
                  <c:v>2.8490028490028491E-3</c:v>
                </c:pt>
                <c:pt idx="2">
                  <c:v>5.0213675213675216E-2</c:v>
                </c:pt>
                <c:pt idx="3">
                  <c:v>5.7870370370370367E-3</c:v>
                </c:pt>
                <c:pt idx="4">
                  <c:v>0.10746082621082621</c:v>
                </c:pt>
                <c:pt idx="5">
                  <c:v>3.0359686609686611E-2</c:v>
                </c:pt>
                <c:pt idx="6">
                  <c:v>7.3985042735042736E-2</c:v>
                </c:pt>
                <c:pt idx="7">
                  <c:v>8.253205128205128E-2</c:v>
                </c:pt>
                <c:pt idx="8">
                  <c:v>2.8133903133903133E-2</c:v>
                </c:pt>
                <c:pt idx="9">
                  <c:v>5.7870370370370367E-3</c:v>
                </c:pt>
                <c:pt idx="10">
                  <c:v>2.6887464387464387E-2</c:v>
                </c:pt>
                <c:pt idx="11">
                  <c:v>1.655982905982906E-2</c:v>
                </c:pt>
                <c:pt idx="12">
                  <c:v>4.9768518518518517E-2</c:v>
                </c:pt>
                <c:pt idx="13">
                  <c:v>5.9116809116809117E-2</c:v>
                </c:pt>
                <c:pt idx="14">
                  <c:v>6.0897435897435896E-2</c:v>
                </c:pt>
                <c:pt idx="15">
                  <c:v>9.0811965811965809E-2</c:v>
                </c:pt>
                <c:pt idx="16">
                  <c:v>0.1071937321937322</c:v>
                </c:pt>
                <c:pt idx="17">
                  <c:v>2.2792022792022793E-2</c:v>
                </c:pt>
                <c:pt idx="18">
                  <c:v>3.6324786324786328E-2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1-4950-9EA5-839759BE5C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1-4950-9EA5-839759BE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3</c:v>
                </c:pt>
                <c:pt idx="1">
                  <c:v>103</c:v>
                </c:pt>
                <c:pt idx="2">
                  <c:v>259</c:v>
                </c:pt>
                <c:pt idx="3">
                  <c:v>436</c:v>
                </c:pt>
                <c:pt idx="4">
                  <c:v>478</c:v>
                </c:pt>
                <c:pt idx="5">
                  <c:v>471</c:v>
                </c:pt>
                <c:pt idx="6">
                  <c:v>441</c:v>
                </c:pt>
                <c:pt idx="7">
                  <c:v>467</c:v>
                </c:pt>
                <c:pt idx="8">
                  <c:v>576</c:v>
                </c:pt>
                <c:pt idx="9">
                  <c:v>542</c:v>
                </c:pt>
                <c:pt idx="10">
                  <c:v>592</c:v>
                </c:pt>
                <c:pt idx="11">
                  <c:v>549</c:v>
                </c:pt>
                <c:pt idx="12">
                  <c:v>292</c:v>
                </c:pt>
                <c:pt idx="13">
                  <c:v>161</c:v>
                </c:pt>
                <c:pt idx="14">
                  <c:v>67</c:v>
                </c:pt>
                <c:pt idx="15">
                  <c:v>41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2-4DAF-96FB-109014EAF9C7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3</c:v>
                </c:pt>
                <c:pt idx="1">
                  <c:v>105</c:v>
                </c:pt>
                <c:pt idx="2">
                  <c:v>327</c:v>
                </c:pt>
                <c:pt idx="3">
                  <c:v>438</c:v>
                </c:pt>
                <c:pt idx="4">
                  <c:v>450</c:v>
                </c:pt>
                <c:pt idx="5">
                  <c:v>393</c:v>
                </c:pt>
                <c:pt idx="6">
                  <c:v>400</c:v>
                </c:pt>
                <c:pt idx="7">
                  <c:v>527</c:v>
                </c:pt>
                <c:pt idx="8">
                  <c:v>589</c:v>
                </c:pt>
                <c:pt idx="9">
                  <c:v>642</c:v>
                </c:pt>
                <c:pt idx="10">
                  <c:v>584</c:v>
                </c:pt>
                <c:pt idx="11">
                  <c:v>495</c:v>
                </c:pt>
                <c:pt idx="12">
                  <c:v>241</c:v>
                </c:pt>
                <c:pt idx="13">
                  <c:v>113</c:v>
                </c:pt>
                <c:pt idx="14">
                  <c:v>52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2-4DAF-96FB-109014EA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451</c:v>
                </c:pt>
                <c:pt idx="1">
                  <c:v>340</c:v>
                </c:pt>
                <c:pt idx="2">
                  <c:v>803</c:v>
                </c:pt>
                <c:pt idx="3">
                  <c:v>240</c:v>
                </c:pt>
                <c:pt idx="4">
                  <c:v>115</c:v>
                </c:pt>
                <c:pt idx="5">
                  <c:v>127</c:v>
                </c:pt>
                <c:pt idx="6">
                  <c:v>347</c:v>
                </c:pt>
                <c:pt idx="7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DC4-AF0B-94D29B06F22C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272</c:v>
                </c:pt>
                <c:pt idx="1">
                  <c:v>641</c:v>
                </c:pt>
                <c:pt idx="2">
                  <c:v>186</c:v>
                </c:pt>
                <c:pt idx="3">
                  <c:v>628</c:v>
                </c:pt>
                <c:pt idx="4">
                  <c:v>588</c:v>
                </c:pt>
                <c:pt idx="5">
                  <c:v>301</c:v>
                </c:pt>
                <c:pt idx="6">
                  <c:v>38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DC4-AF0B-94D29B06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8.56'!$U$8:$Y$8</c:f>
              <c:numCache>
                <c:formatCode>#,##0</c:formatCode>
                <c:ptCount val="5"/>
                <c:pt idx="1">
                  <c:v>34883</c:v>
                </c:pt>
                <c:pt idx="2">
                  <c:v>36448.42</c:v>
                </c:pt>
                <c:pt idx="3">
                  <c:v>37768</c:v>
                </c:pt>
                <c:pt idx="4">
                  <c:v>38100.19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E-46B7-ADB2-0FC8E14B97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E-46B7-ADB2-0FC8E14B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8.56'!$V$4:$Z$4</c:f>
              <c:numCache>
                <c:formatCode>#,##0</c:formatCode>
                <c:ptCount val="5"/>
                <c:pt idx="0">
                  <c:v>10119</c:v>
                </c:pt>
                <c:pt idx="1">
                  <c:v>10478</c:v>
                </c:pt>
                <c:pt idx="2">
                  <c:v>10997</c:v>
                </c:pt>
                <c:pt idx="3">
                  <c:v>10917</c:v>
                </c:pt>
                <c:pt idx="4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E-4FC0-981A-8B95757ED228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8.56'!$V$7:$Z$7</c:f>
              <c:numCache>
                <c:formatCode>#,##0</c:formatCode>
                <c:ptCount val="5"/>
                <c:pt idx="0">
                  <c:v>7175</c:v>
                </c:pt>
                <c:pt idx="1">
                  <c:v>7440</c:v>
                </c:pt>
                <c:pt idx="2">
                  <c:v>7854</c:v>
                </c:pt>
                <c:pt idx="3">
                  <c:v>7749</c:v>
                </c:pt>
                <c:pt idx="4">
                  <c:v>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E-4FC0-981A-8B95757ED228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8.56'!$V$11:$Z$11</c:f>
              <c:numCache>
                <c:formatCode>#,##0</c:formatCode>
                <c:ptCount val="5"/>
                <c:pt idx="0">
                  <c:v>8242</c:v>
                </c:pt>
                <c:pt idx="1">
                  <c:v>8531</c:v>
                </c:pt>
                <c:pt idx="2">
                  <c:v>8990</c:v>
                </c:pt>
                <c:pt idx="3">
                  <c:v>8950</c:v>
                </c:pt>
                <c:pt idx="4">
                  <c:v>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FC0-981A-8B95757ED228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8.56'!$V$12:$Z$12</c:f>
              <c:numCache>
                <c:formatCode>#,##0</c:formatCode>
                <c:ptCount val="5"/>
                <c:pt idx="0">
                  <c:v>1875</c:v>
                </c:pt>
                <c:pt idx="1">
                  <c:v>1947</c:v>
                </c:pt>
                <c:pt idx="2">
                  <c:v>2010</c:v>
                </c:pt>
                <c:pt idx="3">
                  <c:v>1965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E-4FC0-981A-8B95757E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6.4280626780626779E-2</c:v>
                </c:pt>
                <c:pt idx="1">
                  <c:v>2.8490028490028491E-3</c:v>
                </c:pt>
                <c:pt idx="2">
                  <c:v>5.0213675213675216E-2</c:v>
                </c:pt>
                <c:pt idx="3">
                  <c:v>5.7870370370370367E-3</c:v>
                </c:pt>
                <c:pt idx="4">
                  <c:v>0.10746082621082621</c:v>
                </c:pt>
                <c:pt idx="5">
                  <c:v>3.0359686609686611E-2</c:v>
                </c:pt>
                <c:pt idx="6">
                  <c:v>7.3985042735042736E-2</c:v>
                </c:pt>
                <c:pt idx="7">
                  <c:v>8.253205128205128E-2</c:v>
                </c:pt>
                <c:pt idx="8">
                  <c:v>2.8133903133903133E-2</c:v>
                </c:pt>
                <c:pt idx="9">
                  <c:v>5.7870370370370367E-3</c:v>
                </c:pt>
                <c:pt idx="10">
                  <c:v>2.6887464387464387E-2</c:v>
                </c:pt>
                <c:pt idx="11">
                  <c:v>1.655982905982906E-2</c:v>
                </c:pt>
                <c:pt idx="12">
                  <c:v>4.9768518518518517E-2</c:v>
                </c:pt>
                <c:pt idx="13">
                  <c:v>5.9116809116809117E-2</c:v>
                </c:pt>
                <c:pt idx="14">
                  <c:v>6.0897435897435896E-2</c:v>
                </c:pt>
                <c:pt idx="15">
                  <c:v>9.0811965811965809E-2</c:v>
                </c:pt>
                <c:pt idx="16">
                  <c:v>0.1071937321937322</c:v>
                </c:pt>
                <c:pt idx="17">
                  <c:v>2.2792022792022793E-2</c:v>
                </c:pt>
                <c:pt idx="18">
                  <c:v>3.6324786324786328E-2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3-4308-8235-4205008CBB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3-4308-8235-4205008C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8.56'!$Z$44:$Z$60</c:f>
              <c:numCache>
                <c:formatCode>#,##0</c:formatCode>
                <c:ptCount val="17"/>
                <c:pt idx="0">
                  <c:v>6</c:v>
                </c:pt>
                <c:pt idx="1">
                  <c:v>118</c:v>
                </c:pt>
                <c:pt idx="2">
                  <c:v>310</c:v>
                </c:pt>
                <c:pt idx="3">
                  <c:v>390</c:v>
                </c:pt>
                <c:pt idx="4">
                  <c:v>513</c:v>
                </c:pt>
                <c:pt idx="5">
                  <c:v>479</c:v>
                </c:pt>
                <c:pt idx="6">
                  <c:v>424</c:v>
                </c:pt>
                <c:pt idx="7">
                  <c:v>456</c:v>
                </c:pt>
                <c:pt idx="8">
                  <c:v>577</c:v>
                </c:pt>
                <c:pt idx="9">
                  <c:v>556</c:v>
                </c:pt>
                <c:pt idx="10">
                  <c:v>613</c:v>
                </c:pt>
                <c:pt idx="11">
                  <c:v>586</c:v>
                </c:pt>
                <c:pt idx="12">
                  <c:v>316</c:v>
                </c:pt>
                <c:pt idx="13">
                  <c:v>167</c:v>
                </c:pt>
                <c:pt idx="14">
                  <c:v>84</c:v>
                </c:pt>
                <c:pt idx="15">
                  <c:v>38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D-43F8-9D1F-D73A95553668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8.56'!$Z$63:$Z$79</c:f>
              <c:numCache>
                <c:formatCode>#,##0</c:formatCode>
                <c:ptCount val="17"/>
                <c:pt idx="0">
                  <c:v>0</c:v>
                </c:pt>
                <c:pt idx="1">
                  <c:v>111</c:v>
                </c:pt>
                <c:pt idx="2">
                  <c:v>313</c:v>
                </c:pt>
                <c:pt idx="3">
                  <c:v>385</c:v>
                </c:pt>
                <c:pt idx="4">
                  <c:v>467</c:v>
                </c:pt>
                <c:pt idx="5">
                  <c:v>452</c:v>
                </c:pt>
                <c:pt idx="6">
                  <c:v>467</c:v>
                </c:pt>
                <c:pt idx="7">
                  <c:v>485</c:v>
                </c:pt>
                <c:pt idx="8">
                  <c:v>626</c:v>
                </c:pt>
                <c:pt idx="9">
                  <c:v>652</c:v>
                </c:pt>
                <c:pt idx="10">
                  <c:v>610</c:v>
                </c:pt>
                <c:pt idx="11">
                  <c:v>530</c:v>
                </c:pt>
                <c:pt idx="12">
                  <c:v>257</c:v>
                </c:pt>
                <c:pt idx="13">
                  <c:v>129</c:v>
                </c:pt>
                <c:pt idx="14">
                  <c:v>52</c:v>
                </c:pt>
                <c:pt idx="15">
                  <c:v>23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D-43F8-9D1F-D73A9555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8.56'!$Z$83:$Z$90</c:f>
              <c:numCache>
                <c:formatCode>#,##0</c:formatCode>
                <c:ptCount val="8"/>
                <c:pt idx="0">
                  <c:v>496</c:v>
                </c:pt>
                <c:pt idx="1">
                  <c:v>348</c:v>
                </c:pt>
                <c:pt idx="2">
                  <c:v>816</c:v>
                </c:pt>
                <c:pt idx="3">
                  <c:v>238</c:v>
                </c:pt>
                <c:pt idx="4">
                  <c:v>126</c:v>
                </c:pt>
                <c:pt idx="5">
                  <c:v>135</c:v>
                </c:pt>
                <c:pt idx="6">
                  <c:v>372</c:v>
                </c:pt>
                <c:pt idx="7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D6C-BE86-8D7DE35A4E75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8.56'!$Z$93:$Z$100</c:f>
              <c:numCache>
                <c:formatCode>#,##0</c:formatCode>
                <c:ptCount val="8"/>
                <c:pt idx="0">
                  <c:v>309</c:v>
                </c:pt>
                <c:pt idx="1">
                  <c:v>644</c:v>
                </c:pt>
                <c:pt idx="2">
                  <c:v>178</c:v>
                </c:pt>
                <c:pt idx="3">
                  <c:v>657</c:v>
                </c:pt>
                <c:pt idx="4">
                  <c:v>584</c:v>
                </c:pt>
                <c:pt idx="5">
                  <c:v>298</c:v>
                </c:pt>
                <c:pt idx="6">
                  <c:v>39</c:v>
                </c:pt>
                <c:pt idx="7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6-4D6C-BE86-8D7DE35A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8.6'!$V$4:$Z$4</c:f>
              <c:numCache>
                <c:formatCode>#,##0</c:formatCode>
                <c:ptCount val="5"/>
                <c:pt idx="0">
                  <c:v>35558</c:v>
                </c:pt>
                <c:pt idx="1">
                  <c:v>37715</c:v>
                </c:pt>
                <c:pt idx="2">
                  <c:v>39352</c:v>
                </c:pt>
                <c:pt idx="3">
                  <c:v>41121</c:v>
                </c:pt>
                <c:pt idx="4">
                  <c:v>42203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0-4716-A19F-FC0E8C4D2521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8.6'!$V$7:$Z$7</c:f>
              <c:numCache>
                <c:formatCode>#,##0</c:formatCode>
                <c:ptCount val="5"/>
                <c:pt idx="0">
                  <c:v>25532</c:v>
                </c:pt>
                <c:pt idx="1">
                  <c:v>26717</c:v>
                </c:pt>
                <c:pt idx="2">
                  <c:v>28125</c:v>
                </c:pt>
                <c:pt idx="3">
                  <c:v>28923</c:v>
                </c:pt>
                <c:pt idx="4">
                  <c:v>30339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0-4716-A19F-FC0E8C4D2521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8.6'!$V$11:$Z$11</c:f>
              <c:numCache>
                <c:formatCode>#,##0</c:formatCode>
                <c:ptCount val="5"/>
                <c:pt idx="0">
                  <c:v>29942</c:v>
                </c:pt>
                <c:pt idx="1">
                  <c:v>31831</c:v>
                </c:pt>
                <c:pt idx="2">
                  <c:v>33252</c:v>
                </c:pt>
                <c:pt idx="3">
                  <c:v>35169</c:v>
                </c:pt>
                <c:pt idx="4">
                  <c:v>36068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0-4716-A19F-FC0E8C4D2521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8.6'!$V$12:$Z$12</c:f>
              <c:numCache>
                <c:formatCode>#,##0</c:formatCode>
                <c:ptCount val="5"/>
                <c:pt idx="0">
                  <c:v>5614</c:v>
                </c:pt>
                <c:pt idx="1">
                  <c:v>5884</c:v>
                </c:pt>
                <c:pt idx="2">
                  <c:v>6102</c:v>
                </c:pt>
                <c:pt idx="3">
                  <c:v>5950</c:v>
                </c:pt>
                <c:pt idx="4">
                  <c:v>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0-4716-A19F-FC0E8C4D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8.56'!$V$8:$Z$8</c:f>
              <c:numCache>
                <c:formatCode>#,##0</c:formatCode>
                <c:ptCount val="5"/>
                <c:pt idx="0">
                  <c:v>34883</c:v>
                </c:pt>
                <c:pt idx="1">
                  <c:v>36448.42</c:v>
                </c:pt>
                <c:pt idx="2">
                  <c:v>37768</c:v>
                </c:pt>
                <c:pt idx="3">
                  <c:v>38100.19</c:v>
                </c:pt>
                <c:pt idx="4">
                  <c:v>39238.43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6-4A5D-95A1-BC186A9199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6-4A5D-95A1-BC186A91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1">
                  <c:v>51191</c:v>
                </c:pt>
                <c:pt idx="2">
                  <c:v>52118</c:v>
                </c:pt>
                <c:pt idx="3">
                  <c:v>53076</c:v>
                </c:pt>
                <c:pt idx="4">
                  <c:v>53192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53F-92B0-9A6C34C4BD84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1">
                  <c:v>37585</c:v>
                </c:pt>
                <c:pt idx="2">
                  <c:v>37844</c:v>
                </c:pt>
                <c:pt idx="3">
                  <c:v>38534</c:v>
                </c:pt>
                <c:pt idx="4">
                  <c:v>38414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B-453F-92B0-9A6C34C4BD84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1">
                  <c:v>45723</c:v>
                </c:pt>
                <c:pt idx="2">
                  <c:v>46552</c:v>
                </c:pt>
                <c:pt idx="3">
                  <c:v>47365</c:v>
                </c:pt>
                <c:pt idx="4">
                  <c:v>47493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B-453F-92B0-9A6C34C4BD84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1">
                  <c:v>5465</c:v>
                </c:pt>
                <c:pt idx="2">
                  <c:v>5566</c:v>
                </c:pt>
                <c:pt idx="3">
                  <c:v>5708</c:v>
                </c:pt>
                <c:pt idx="4">
                  <c:v>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B-453F-92B0-9A6C34C4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4.7147210456714647E-3</c:v>
                </c:pt>
                <c:pt idx="1">
                  <c:v>1.2649251585947832E-3</c:v>
                </c:pt>
                <c:pt idx="2">
                  <c:v>4.6399754681181363E-2</c:v>
                </c:pt>
                <c:pt idx="3">
                  <c:v>5.711328746382506E-3</c:v>
                </c:pt>
                <c:pt idx="4">
                  <c:v>0.1010406884259348</c:v>
                </c:pt>
                <c:pt idx="5">
                  <c:v>3.9500162907028E-2</c:v>
                </c:pt>
                <c:pt idx="6">
                  <c:v>8.4232516242788963E-2</c:v>
                </c:pt>
                <c:pt idx="7">
                  <c:v>4.8450466680721394E-2</c:v>
                </c:pt>
                <c:pt idx="8">
                  <c:v>2.5145178910247812E-2</c:v>
                </c:pt>
                <c:pt idx="9">
                  <c:v>1.8743890986449969E-2</c:v>
                </c:pt>
                <c:pt idx="10">
                  <c:v>4.2374992812925234E-2</c:v>
                </c:pt>
                <c:pt idx="11">
                  <c:v>1.7229813902677426E-2</c:v>
                </c:pt>
                <c:pt idx="12">
                  <c:v>9.4332751978841251E-2</c:v>
                </c:pt>
                <c:pt idx="13">
                  <c:v>6.838262069494222E-2</c:v>
                </c:pt>
                <c:pt idx="14">
                  <c:v>5.2226076623799758E-2</c:v>
                </c:pt>
                <c:pt idx="15">
                  <c:v>0.11618145926366023</c:v>
                </c:pt>
                <c:pt idx="16">
                  <c:v>0.12227609866416236</c:v>
                </c:pt>
                <c:pt idx="17">
                  <c:v>3.4421296739942889E-2</c:v>
                </c:pt>
                <c:pt idx="18">
                  <c:v>3.8331065411963128E-2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6-4977-AED9-5BC9C19257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6-4977-AED9-5BC9C192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9</c:v>
                </c:pt>
                <c:pt idx="1">
                  <c:v>459</c:v>
                </c:pt>
                <c:pt idx="2">
                  <c:v>1719</c:v>
                </c:pt>
                <c:pt idx="3">
                  <c:v>2544</c:v>
                </c:pt>
                <c:pt idx="4">
                  <c:v>2442</c:v>
                </c:pt>
                <c:pt idx="5">
                  <c:v>2125</c:v>
                </c:pt>
                <c:pt idx="6">
                  <c:v>2150</c:v>
                </c:pt>
                <c:pt idx="7">
                  <c:v>2355</c:v>
                </c:pt>
                <c:pt idx="8">
                  <c:v>2864</c:v>
                </c:pt>
                <c:pt idx="9">
                  <c:v>2614</c:v>
                </c:pt>
                <c:pt idx="10">
                  <c:v>2609</c:v>
                </c:pt>
                <c:pt idx="11">
                  <c:v>2048</c:v>
                </c:pt>
                <c:pt idx="12">
                  <c:v>1089</c:v>
                </c:pt>
                <c:pt idx="13">
                  <c:v>464</c:v>
                </c:pt>
                <c:pt idx="14">
                  <c:v>155</c:v>
                </c:pt>
                <c:pt idx="15">
                  <c:v>62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B2B-91B5-4DB3EA105291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11</c:v>
                </c:pt>
                <c:pt idx="1">
                  <c:v>556</c:v>
                </c:pt>
                <c:pt idx="2">
                  <c:v>1813</c:v>
                </c:pt>
                <c:pt idx="3">
                  <c:v>2905</c:v>
                </c:pt>
                <c:pt idx="4">
                  <c:v>2588</c:v>
                </c:pt>
                <c:pt idx="5">
                  <c:v>2087</c:v>
                </c:pt>
                <c:pt idx="6">
                  <c:v>2303</c:v>
                </c:pt>
                <c:pt idx="7">
                  <c:v>2775</c:v>
                </c:pt>
                <c:pt idx="8">
                  <c:v>3259</c:v>
                </c:pt>
                <c:pt idx="9">
                  <c:v>3058</c:v>
                </c:pt>
                <c:pt idx="10">
                  <c:v>2757</c:v>
                </c:pt>
                <c:pt idx="11">
                  <c:v>1948</c:v>
                </c:pt>
                <c:pt idx="12">
                  <c:v>852</c:v>
                </c:pt>
                <c:pt idx="13">
                  <c:v>325</c:v>
                </c:pt>
                <c:pt idx="14">
                  <c:v>117</c:v>
                </c:pt>
                <c:pt idx="15">
                  <c:v>44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B2B-91B5-4DB3EA10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3530</c:v>
                </c:pt>
                <c:pt idx="1">
                  <c:v>3701</c:v>
                </c:pt>
                <c:pt idx="2">
                  <c:v>3655</c:v>
                </c:pt>
                <c:pt idx="3">
                  <c:v>1034</c:v>
                </c:pt>
                <c:pt idx="4">
                  <c:v>1134</c:v>
                </c:pt>
                <c:pt idx="5">
                  <c:v>1027</c:v>
                </c:pt>
                <c:pt idx="6">
                  <c:v>762</c:v>
                </c:pt>
                <c:pt idx="7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2A-AC37-3911566BAA2B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1914</c:v>
                </c:pt>
                <c:pt idx="1">
                  <c:v>5126</c:v>
                </c:pt>
                <c:pt idx="2">
                  <c:v>553</c:v>
                </c:pt>
                <c:pt idx="3">
                  <c:v>2230</c:v>
                </c:pt>
                <c:pt idx="4">
                  <c:v>4042</c:v>
                </c:pt>
                <c:pt idx="5">
                  <c:v>1726</c:v>
                </c:pt>
                <c:pt idx="6">
                  <c:v>81</c:v>
                </c:pt>
                <c:pt idx="7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2A-AC37-3911566BA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8.57'!$U$8:$Y$8</c:f>
              <c:numCache>
                <c:formatCode>#,##0</c:formatCode>
                <c:ptCount val="5"/>
                <c:pt idx="1">
                  <c:v>44163.5</c:v>
                </c:pt>
                <c:pt idx="2">
                  <c:v>45100</c:v>
                </c:pt>
                <c:pt idx="3">
                  <c:v>46987</c:v>
                </c:pt>
                <c:pt idx="4">
                  <c:v>47754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F-48AF-8BD5-A19D05FD84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F-48AF-8BD5-A19D05FD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8.57'!$V$4:$Z$4</c:f>
              <c:numCache>
                <c:formatCode>#,##0</c:formatCode>
                <c:ptCount val="5"/>
                <c:pt idx="0">
                  <c:v>51191</c:v>
                </c:pt>
                <c:pt idx="1">
                  <c:v>52118</c:v>
                </c:pt>
                <c:pt idx="2">
                  <c:v>53076</c:v>
                </c:pt>
                <c:pt idx="3">
                  <c:v>53192</c:v>
                </c:pt>
                <c:pt idx="4">
                  <c:v>52182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2-461C-910D-DF572A034435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8.57'!$V$7:$Z$7</c:f>
              <c:numCache>
                <c:formatCode>#,##0</c:formatCode>
                <c:ptCount val="5"/>
                <c:pt idx="0">
                  <c:v>37585</c:v>
                </c:pt>
                <c:pt idx="1">
                  <c:v>37844</c:v>
                </c:pt>
                <c:pt idx="2">
                  <c:v>38534</c:v>
                </c:pt>
                <c:pt idx="3">
                  <c:v>38414</c:v>
                </c:pt>
                <c:pt idx="4">
                  <c:v>38346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2-461C-910D-DF572A034435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8.57'!$V$11:$Z$11</c:f>
              <c:numCache>
                <c:formatCode>#,##0</c:formatCode>
                <c:ptCount val="5"/>
                <c:pt idx="0">
                  <c:v>45723</c:v>
                </c:pt>
                <c:pt idx="1">
                  <c:v>46552</c:v>
                </c:pt>
                <c:pt idx="2">
                  <c:v>47365</c:v>
                </c:pt>
                <c:pt idx="3">
                  <c:v>47493</c:v>
                </c:pt>
                <c:pt idx="4">
                  <c:v>46481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2-461C-910D-DF572A034435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8.57'!$V$12:$Z$12</c:f>
              <c:numCache>
                <c:formatCode>#,##0</c:formatCode>
                <c:ptCount val="5"/>
                <c:pt idx="0">
                  <c:v>5465</c:v>
                </c:pt>
                <c:pt idx="1">
                  <c:v>5566</c:v>
                </c:pt>
                <c:pt idx="2">
                  <c:v>5708</c:v>
                </c:pt>
                <c:pt idx="3">
                  <c:v>5691</c:v>
                </c:pt>
                <c:pt idx="4">
                  <c:v>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2-461C-910D-DF572A034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4.7147210456714647E-3</c:v>
                </c:pt>
                <c:pt idx="1">
                  <c:v>1.2649251585947832E-3</c:v>
                </c:pt>
                <c:pt idx="2">
                  <c:v>4.6399754681181363E-2</c:v>
                </c:pt>
                <c:pt idx="3">
                  <c:v>5.711328746382506E-3</c:v>
                </c:pt>
                <c:pt idx="4">
                  <c:v>0.1010406884259348</c:v>
                </c:pt>
                <c:pt idx="5">
                  <c:v>3.9500162907028E-2</c:v>
                </c:pt>
                <c:pt idx="6">
                  <c:v>8.4232516242788963E-2</c:v>
                </c:pt>
                <c:pt idx="7">
                  <c:v>4.8450466680721394E-2</c:v>
                </c:pt>
                <c:pt idx="8">
                  <c:v>2.5145178910247812E-2</c:v>
                </c:pt>
                <c:pt idx="9">
                  <c:v>1.8743890986449969E-2</c:v>
                </c:pt>
                <c:pt idx="10">
                  <c:v>4.2374992812925234E-2</c:v>
                </c:pt>
                <c:pt idx="11">
                  <c:v>1.7229813902677426E-2</c:v>
                </c:pt>
                <c:pt idx="12">
                  <c:v>9.4332751978841251E-2</c:v>
                </c:pt>
                <c:pt idx="13">
                  <c:v>6.838262069494222E-2</c:v>
                </c:pt>
                <c:pt idx="14">
                  <c:v>5.2226076623799758E-2</c:v>
                </c:pt>
                <c:pt idx="15">
                  <c:v>0.11618145926366023</c:v>
                </c:pt>
                <c:pt idx="16">
                  <c:v>0.12227609866416236</c:v>
                </c:pt>
                <c:pt idx="17">
                  <c:v>3.4421296739942889E-2</c:v>
                </c:pt>
                <c:pt idx="18">
                  <c:v>3.8331065411963128E-2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0-4C12-AEE5-4B0270AECA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0-4C12-AEE5-4B0270AE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8.57'!$Z$44:$Z$60</c:f>
              <c:numCache>
                <c:formatCode>#,##0</c:formatCode>
                <c:ptCount val="17"/>
                <c:pt idx="0">
                  <c:v>6</c:v>
                </c:pt>
                <c:pt idx="1">
                  <c:v>463</c:v>
                </c:pt>
                <c:pt idx="2">
                  <c:v>1612</c:v>
                </c:pt>
                <c:pt idx="3">
                  <c:v>2544</c:v>
                </c:pt>
                <c:pt idx="4">
                  <c:v>2378</c:v>
                </c:pt>
                <c:pt idx="5">
                  <c:v>2091</c:v>
                </c:pt>
                <c:pt idx="6">
                  <c:v>2068</c:v>
                </c:pt>
                <c:pt idx="7">
                  <c:v>2390</c:v>
                </c:pt>
                <c:pt idx="8">
                  <c:v>2716</c:v>
                </c:pt>
                <c:pt idx="9">
                  <c:v>2667</c:v>
                </c:pt>
                <c:pt idx="10">
                  <c:v>2511</c:v>
                </c:pt>
                <c:pt idx="11">
                  <c:v>2084</c:v>
                </c:pt>
                <c:pt idx="12">
                  <c:v>1131</c:v>
                </c:pt>
                <c:pt idx="13">
                  <c:v>474</c:v>
                </c:pt>
                <c:pt idx="14">
                  <c:v>185</c:v>
                </c:pt>
                <c:pt idx="15">
                  <c:v>57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B-46DA-BB88-972861544B76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8.57'!$Z$63:$Z$79</c:f>
              <c:numCache>
                <c:formatCode>#,##0</c:formatCode>
                <c:ptCount val="17"/>
                <c:pt idx="0">
                  <c:v>10</c:v>
                </c:pt>
                <c:pt idx="1">
                  <c:v>577</c:v>
                </c:pt>
                <c:pt idx="2">
                  <c:v>1739</c:v>
                </c:pt>
                <c:pt idx="3">
                  <c:v>2773</c:v>
                </c:pt>
                <c:pt idx="4">
                  <c:v>2395</c:v>
                </c:pt>
                <c:pt idx="5">
                  <c:v>2023</c:v>
                </c:pt>
                <c:pt idx="6">
                  <c:v>2345</c:v>
                </c:pt>
                <c:pt idx="7">
                  <c:v>2603</c:v>
                </c:pt>
                <c:pt idx="8">
                  <c:v>3182</c:v>
                </c:pt>
                <c:pt idx="9">
                  <c:v>2954</c:v>
                </c:pt>
                <c:pt idx="10">
                  <c:v>2763</c:v>
                </c:pt>
                <c:pt idx="11">
                  <c:v>1933</c:v>
                </c:pt>
                <c:pt idx="12">
                  <c:v>879</c:v>
                </c:pt>
                <c:pt idx="13">
                  <c:v>363</c:v>
                </c:pt>
                <c:pt idx="14">
                  <c:v>124</c:v>
                </c:pt>
                <c:pt idx="15">
                  <c:v>53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B-46DA-BB88-97286154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8.57'!$Z$83:$Z$90</c:f>
              <c:numCache>
                <c:formatCode>#,##0</c:formatCode>
                <c:ptCount val="8"/>
                <c:pt idx="0">
                  <c:v>3635</c:v>
                </c:pt>
                <c:pt idx="1">
                  <c:v>3678</c:v>
                </c:pt>
                <c:pt idx="2">
                  <c:v>3601</c:v>
                </c:pt>
                <c:pt idx="3">
                  <c:v>1030</c:v>
                </c:pt>
                <c:pt idx="4">
                  <c:v>1097</c:v>
                </c:pt>
                <c:pt idx="5">
                  <c:v>1008</c:v>
                </c:pt>
                <c:pt idx="6">
                  <c:v>755</c:v>
                </c:pt>
                <c:pt idx="7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020-B4A4-048B38FCBDF9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8.57'!$Z$93:$Z$100</c:f>
              <c:numCache>
                <c:formatCode>#,##0</c:formatCode>
                <c:ptCount val="8"/>
                <c:pt idx="0">
                  <c:v>1990</c:v>
                </c:pt>
                <c:pt idx="1">
                  <c:v>5112</c:v>
                </c:pt>
                <c:pt idx="2">
                  <c:v>560</c:v>
                </c:pt>
                <c:pt idx="3">
                  <c:v>2253</c:v>
                </c:pt>
                <c:pt idx="4">
                  <c:v>3925</c:v>
                </c:pt>
                <c:pt idx="5">
                  <c:v>1713</c:v>
                </c:pt>
                <c:pt idx="6">
                  <c:v>89</c:v>
                </c:pt>
                <c:pt idx="7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5-4020-B4A4-048B38FC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5.6297981234006256E-2</c:v>
                </c:pt>
                <c:pt idx="1">
                  <c:v>6.9187754715192874E-3</c:v>
                </c:pt>
                <c:pt idx="2">
                  <c:v>6.2434840299497675E-2</c:v>
                </c:pt>
                <c:pt idx="3">
                  <c:v>1.0425552080371528E-2</c:v>
                </c:pt>
                <c:pt idx="4">
                  <c:v>9.8568856032603541E-2</c:v>
                </c:pt>
                <c:pt idx="5">
                  <c:v>3.4096294190124159E-2</c:v>
                </c:pt>
                <c:pt idx="6">
                  <c:v>8.0655862003601558E-2</c:v>
                </c:pt>
                <c:pt idx="7">
                  <c:v>5.8880674817552839E-2</c:v>
                </c:pt>
                <c:pt idx="8">
                  <c:v>2.9238934698132879E-2</c:v>
                </c:pt>
                <c:pt idx="9">
                  <c:v>8.6247749028528099E-3</c:v>
                </c:pt>
                <c:pt idx="10">
                  <c:v>3.6205099042744764E-2</c:v>
                </c:pt>
                <c:pt idx="11">
                  <c:v>1.6230689034214766E-2</c:v>
                </c:pt>
                <c:pt idx="12">
                  <c:v>5.2246232584589138E-2</c:v>
                </c:pt>
                <c:pt idx="13">
                  <c:v>6.0989479670173444E-2</c:v>
                </c:pt>
                <c:pt idx="14">
                  <c:v>4.760212302151455E-2</c:v>
                </c:pt>
                <c:pt idx="15">
                  <c:v>8.6934887688370766E-2</c:v>
                </c:pt>
                <c:pt idx="16">
                  <c:v>0.12347170884276372</c:v>
                </c:pt>
                <c:pt idx="17">
                  <c:v>2.2888825703724764E-2</c:v>
                </c:pt>
                <c:pt idx="18">
                  <c:v>4.0707041986541563E-2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0-49AA-9CE4-8CFDB2651A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0-49AA-9CE4-8CFDB265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8.57'!$V$8:$Z$8</c:f>
              <c:numCache>
                <c:formatCode>#,##0</c:formatCode>
                <c:ptCount val="5"/>
                <c:pt idx="0">
                  <c:v>44163.5</c:v>
                </c:pt>
                <c:pt idx="1">
                  <c:v>45100</c:v>
                </c:pt>
                <c:pt idx="2">
                  <c:v>46987</c:v>
                </c:pt>
                <c:pt idx="3">
                  <c:v>47754</c:v>
                </c:pt>
                <c:pt idx="4">
                  <c:v>49086.52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80E-BFFF-30D5A2424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1-480E-BFFF-30D5A242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1">
                  <c:v>8186</c:v>
                </c:pt>
                <c:pt idx="2">
                  <c:v>8696</c:v>
                </c:pt>
                <c:pt idx="3">
                  <c:v>9298</c:v>
                </c:pt>
                <c:pt idx="4">
                  <c:v>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7-4B3D-A71A-9B01D6004792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1">
                  <c:v>5795</c:v>
                </c:pt>
                <c:pt idx="2">
                  <c:v>5968</c:v>
                </c:pt>
                <c:pt idx="3">
                  <c:v>6337</c:v>
                </c:pt>
                <c:pt idx="4">
                  <c:v>6273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7-4B3D-A71A-9B01D6004792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1">
                  <c:v>6874</c:v>
                </c:pt>
                <c:pt idx="2">
                  <c:v>7351</c:v>
                </c:pt>
                <c:pt idx="3">
                  <c:v>7813</c:v>
                </c:pt>
                <c:pt idx="4">
                  <c:v>7905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7-4B3D-A71A-9B01D6004792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1">
                  <c:v>1310</c:v>
                </c:pt>
                <c:pt idx="2">
                  <c:v>1345</c:v>
                </c:pt>
                <c:pt idx="3">
                  <c:v>1486</c:v>
                </c:pt>
                <c:pt idx="4">
                  <c:v>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7-4B3D-A71A-9B01D600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9.5243243243243236E-2</c:v>
                </c:pt>
                <c:pt idx="1">
                  <c:v>1.8594594594594595E-2</c:v>
                </c:pt>
                <c:pt idx="2">
                  <c:v>9.9459459459459457E-2</c:v>
                </c:pt>
                <c:pt idx="3">
                  <c:v>7.3513513513513516E-3</c:v>
                </c:pt>
                <c:pt idx="4">
                  <c:v>4.4432432432432431E-2</c:v>
                </c:pt>
                <c:pt idx="5">
                  <c:v>2.6594594594594595E-2</c:v>
                </c:pt>
                <c:pt idx="6">
                  <c:v>7.4162162162162162E-2</c:v>
                </c:pt>
                <c:pt idx="7">
                  <c:v>6.1513513513513515E-2</c:v>
                </c:pt>
                <c:pt idx="8">
                  <c:v>2.8540540540540539E-2</c:v>
                </c:pt>
                <c:pt idx="9">
                  <c:v>3.4594594594594594E-3</c:v>
                </c:pt>
                <c:pt idx="10">
                  <c:v>2.2378378378378378E-2</c:v>
                </c:pt>
                <c:pt idx="11">
                  <c:v>1.254054054054054E-2</c:v>
                </c:pt>
                <c:pt idx="12">
                  <c:v>2.5513513513513515E-2</c:v>
                </c:pt>
                <c:pt idx="13">
                  <c:v>5.0702702702702704E-2</c:v>
                </c:pt>
                <c:pt idx="14">
                  <c:v>7.6108108108108113E-2</c:v>
                </c:pt>
                <c:pt idx="15">
                  <c:v>5.2972972972972973E-2</c:v>
                </c:pt>
                <c:pt idx="16">
                  <c:v>0.1521081081081081</c:v>
                </c:pt>
                <c:pt idx="17">
                  <c:v>2.9081081081081081E-2</c:v>
                </c:pt>
                <c:pt idx="18">
                  <c:v>2.4864864864864864E-2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3-4C0D-93AB-8968E441B2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3-4C0D-93AB-8968E441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9</c:v>
                </c:pt>
                <c:pt idx="1">
                  <c:v>138</c:v>
                </c:pt>
                <c:pt idx="2">
                  <c:v>320</c:v>
                </c:pt>
                <c:pt idx="3">
                  <c:v>433</c:v>
                </c:pt>
                <c:pt idx="4">
                  <c:v>542</c:v>
                </c:pt>
                <c:pt idx="5">
                  <c:v>478</c:v>
                </c:pt>
                <c:pt idx="6">
                  <c:v>328</c:v>
                </c:pt>
                <c:pt idx="7">
                  <c:v>328</c:v>
                </c:pt>
                <c:pt idx="8">
                  <c:v>402</c:v>
                </c:pt>
                <c:pt idx="9">
                  <c:v>468</c:v>
                </c:pt>
                <c:pt idx="10">
                  <c:v>471</c:v>
                </c:pt>
                <c:pt idx="11">
                  <c:v>394</c:v>
                </c:pt>
                <c:pt idx="12">
                  <c:v>276</c:v>
                </c:pt>
                <c:pt idx="13">
                  <c:v>123</c:v>
                </c:pt>
                <c:pt idx="14">
                  <c:v>57</c:v>
                </c:pt>
                <c:pt idx="15">
                  <c:v>18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E-49D5-BE91-303D6985A74D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6</c:v>
                </c:pt>
                <c:pt idx="1">
                  <c:v>108</c:v>
                </c:pt>
                <c:pt idx="2">
                  <c:v>335</c:v>
                </c:pt>
                <c:pt idx="3">
                  <c:v>401</c:v>
                </c:pt>
                <c:pt idx="4">
                  <c:v>517</c:v>
                </c:pt>
                <c:pt idx="5">
                  <c:v>382</c:v>
                </c:pt>
                <c:pt idx="6">
                  <c:v>288</c:v>
                </c:pt>
                <c:pt idx="7">
                  <c:v>321</c:v>
                </c:pt>
                <c:pt idx="8">
                  <c:v>432</c:v>
                </c:pt>
                <c:pt idx="9">
                  <c:v>503</c:v>
                </c:pt>
                <c:pt idx="10">
                  <c:v>504</c:v>
                </c:pt>
                <c:pt idx="11">
                  <c:v>353</c:v>
                </c:pt>
                <c:pt idx="12">
                  <c:v>202</c:v>
                </c:pt>
                <c:pt idx="13">
                  <c:v>79</c:v>
                </c:pt>
                <c:pt idx="14">
                  <c:v>43</c:v>
                </c:pt>
                <c:pt idx="15">
                  <c:v>16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E-49D5-BE91-303D6985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311</c:v>
                </c:pt>
                <c:pt idx="1">
                  <c:v>210</c:v>
                </c:pt>
                <c:pt idx="2">
                  <c:v>485</c:v>
                </c:pt>
                <c:pt idx="3">
                  <c:v>234</c:v>
                </c:pt>
                <c:pt idx="4">
                  <c:v>86</c:v>
                </c:pt>
                <c:pt idx="5">
                  <c:v>133</c:v>
                </c:pt>
                <c:pt idx="6">
                  <c:v>313</c:v>
                </c:pt>
                <c:pt idx="7">
                  <c:v>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B6B-8717-F2D47CB91490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200</c:v>
                </c:pt>
                <c:pt idx="1">
                  <c:v>537</c:v>
                </c:pt>
                <c:pt idx="2">
                  <c:v>69</c:v>
                </c:pt>
                <c:pt idx="3">
                  <c:v>550</c:v>
                </c:pt>
                <c:pt idx="4">
                  <c:v>387</c:v>
                </c:pt>
                <c:pt idx="5">
                  <c:v>249</c:v>
                </c:pt>
                <c:pt idx="6">
                  <c:v>13</c:v>
                </c:pt>
                <c:pt idx="7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B6B-8717-F2D47CB9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8.58'!$U$8:$Y$8</c:f>
              <c:numCache>
                <c:formatCode>#,##0</c:formatCode>
                <c:ptCount val="5"/>
                <c:pt idx="1">
                  <c:v>34132</c:v>
                </c:pt>
                <c:pt idx="2">
                  <c:v>33926.550000000003</c:v>
                </c:pt>
                <c:pt idx="3">
                  <c:v>35316</c:v>
                </c:pt>
                <c:pt idx="4">
                  <c:v>36769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C23-8F8D-E0E448CF9D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C23-8F8D-E0E448CF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8.58'!$V$4:$Z$4</c:f>
              <c:numCache>
                <c:formatCode>#,##0</c:formatCode>
                <c:ptCount val="5"/>
                <c:pt idx="0">
                  <c:v>8186</c:v>
                </c:pt>
                <c:pt idx="1">
                  <c:v>8696</c:v>
                </c:pt>
                <c:pt idx="2">
                  <c:v>9298</c:v>
                </c:pt>
                <c:pt idx="3">
                  <c:v>9323</c:v>
                </c:pt>
                <c:pt idx="4">
                  <c:v>9251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0-46AE-A031-759BD00DBAEE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8.58'!$V$7:$Z$7</c:f>
              <c:numCache>
                <c:formatCode>#,##0</c:formatCode>
                <c:ptCount val="5"/>
                <c:pt idx="0">
                  <c:v>5795</c:v>
                </c:pt>
                <c:pt idx="1">
                  <c:v>5968</c:v>
                </c:pt>
                <c:pt idx="2">
                  <c:v>6337</c:v>
                </c:pt>
                <c:pt idx="3">
                  <c:v>6273</c:v>
                </c:pt>
                <c:pt idx="4">
                  <c:v>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0-46AE-A031-759BD00DBAEE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8.58'!$V$11:$Z$11</c:f>
              <c:numCache>
                <c:formatCode>#,##0</c:formatCode>
                <c:ptCount val="5"/>
                <c:pt idx="0">
                  <c:v>6874</c:v>
                </c:pt>
                <c:pt idx="1">
                  <c:v>7351</c:v>
                </c:pt>
                <c:pt idx="2">
                  <c:v>7813</c:v>
                </c:pt>
                <c:pt idx="3">
                  <c:v>7905</c:v>
                </c:pt>
                <c:pt idx="4">
                  <c:v>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6AE-A031-759BD00DBAEE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8.58'!$V$12:$Z$12</c:f>
              <c:numCache>
                <c:formatCode>#,##0</c:formatCode>
                <c:ptCount val="5"/>
                <c:pt idx="0">
                  <c:v>1310</c:v>
                </c:pt>
                <c:pt idx="1">
                  <c:v>1345</c:v>
                </c:pt>
                <c:pt idx="2">
                  <c:v>1486</c:v>
                </c:pt>
                <c:pt idx="3">
                  <c:v>1414</c:v>
                </c:pt>
                <c:pt idx="4">
                  <c:v>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0-46AE-A031-759BD00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9.5243243243243236E-2</c:v>
                </c:pt>
                <c:pt idx="1">
                  <c:v>1.8594594594594595E-2</c:v>
                </c:pt>
                <c:pt idx="2">
                  <c:v>9.9459459459459457E-2</c:v>
                </c:pt>
                <c:pt idx="3">
                  <c:v>7.3513513513513516E-3</c:v>
                </c:pt>
                <c:pt idx="4">
                  <c:v>4.4432432432432431E-2</c:v>
                </c:pt>
                <c:pt idx="5">
                  <c:v>2.6594594594594595E-2</c:v>
                </c:pt>
                <c:pt idx="6">
                  <c:v>7.4162162162162162E-2</c:v>
                </c:pt>
                <c:pt idx="7">
                  <c:v>6.1513513513513515E-2</c:v>
                </c:pt>
                <c:pt idx="8">
                  <c:v>2.8540540540540539E-2</c:v>
                </c:pt>
                <c:pt idx="9">
                  <c:v>3.4594594594594594E-3</c:v>
                </c:pt>
                <c:pt idx="10">
                  <c:v>2.2378378378378378E-2</c:v>
                </c:pt>
                <c:pt idx="11">
                  <c:v>1.254054054054054E-2</c:v>
                </c:pt>
                <c:pt idx="12">
                  <c:v>2.5513513513513515E-2</c:v>
                </c:pt>
                <c:pt idx="13">
                  <c:v>5.0702702702702704E-2</c:v>
                </c:pt>
                <c:pt idx="14">
                  <c:v>7.6108108108108113E-2</c:v>
                </c:pt>
                <c:pt idx="15">
                  <c:v>5.2972972972972973E-2</c:v>
                </c:pt>
                <c:pt idx="16">
                  <c:v>0.1521081081081081</c:v>
                </c:pt>
                <c:pt idx="17">
                  <c:v>2.9081081081081081E-2</c:v>
                </c:pt>
                <c:pt idx="18">
                  <c:v>2.4864864864864864E-2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089-AFF5-02EA1ED660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D-4089-AFF5-02EA1ED6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8.58'!$Z$44:$Z$60</c:f>
              <c:numCache>
                <c:formatCode>#,##0</c:formatCode>
                <c:ptCount val="17"/>
                <c:pt idx="0">
                  <c:v>11</c:v>
                </c:pt>
                <c:pt idx="1">
                  <c:v>125</c:v>
                </c:pt>
                <c:pt idx="2">
                  <c:v>330</c:v>
                </c:pt>
                <c:pt idx="3">
                  <c:v>384</c:v>
                </c:pt>
                <c:pt idx="4">
                  <c:v>525</c:v>
                </c:pt>
                <c:pt idx="5">
                  <c:v>443</c:v>
                </c:pt>
                <c:pt idx="6">
                  <c:v>344</c:v>
                </c:pt>
                <c:pt idx="7">
                  <c:v>317</c:v>
                </c:pt>
                <c:pt idx="8">
                  <c:v>363</c:v>
                </c:pt>
                <c:pt idx="9">
                  <c:v>470</c:v>
                </c:pt>
                <c:pt idx="10">
                  <c:v>437</c:v>
                </c:pt>
                <c:pt idx="11">
                  <c:v>433</c:v>
                </c:pt>
                <c:pt idx="12">
                  <c:v>268</c:v>
                </c:pt>
                <c:pt idx="13">
                  <c:v>150</c:v>
                </c:pt>
                <c:pt idx="14">
                  <c:v>67</c:v>
                </c:pt>
                <c:pt idx="15">
                  <c:v>29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E70-AFB7-08EFC99CF9D0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8.58'!$Z$63:$Z$79</c:f>
              <c:numCache>
                <c:formatCode>#,##0</c:formatCode>
                <c:ptCount val="17"/>
                <c:pt idx="0">
                  <c:v>3</c:v>
                </c:pt>
                <c:pt idx="1">
                  <c:v>106</c:v>
                </c:pt>
                <c:pt idx="2">
                  <c:v>316</c:v>
                </c:pt>
                <c:pt idx="3">
                  <c:v>430</c:v>
                </c:pt>
                <c:pt idx="4">
                  <c:v>477</c:v>
                </c:pt>
                <c:pt idx="5">
                  <c:v>422</c:v>
                </c:pt>
                <c:pt idx="6">
                  <c:v>293</c:v>
                </c:pt>
                <c:pt idx="7">
                  <c:v>324</c:v>
                </c:pt>
                <c:pt idx="8">
                  <c:v>419</c:v>
                </c:pt>
                <c:pt idx="9">
                  <c:v>502</c:v>
                </c:pt>
                <c:pt idx="10">
                  <c:v>486</c:v>
                </c:pt>
                <c:pt idx="11">
                  <c:v>372</c:v>
                </c:pt>
                <c:pt idx="12">
                  <c:v>224</c:v>
                </c:pt>
                <c:pt idx="13">
                  <c:v>84</c:v>
                </c:pt>
                <c:pt idx="14">
                  <c:v>43</c:v>
                </c:pt>
                <c:pt idx="15">
                  <c:v>21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9-4E70-AFB7-08EFC99C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8.58'!$Z$83:$Z$90</c:f>
              <c:numCache>
                <c:formatCode>#,##0</c:formatCode>
                <c:ptCount val="8"/>
                <c:pt idx="0">
                  <c:v>331</c:v>
                </c:pt>
                <c:pt idx="1">
                  <c:v>209</c:v>
                </c:pt>
                <c:pt idx="2">
                  <c:v>462</c:v>
                </c:pt>
                <c:pt idx="3">
                  <c:v>257</c:v>
                </c:pt>
                <c:pt idx="4">
                  <c:v>80</c:v>
                </c:pt>
                <c:pt idx="5">
                  <c:v>142</c:v>
                </c:pt>
                <c:pt idx="6">
                  <c:v>326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B-4F33-9502-18680EE439BD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8.58'!$Z$93:$Z$100</c:f>
              <c:numCache>
                <c:formatCode>#,##0</c:formatCode>
                <c:ptCount val="8"/>
                <c:pt idx="0">
                  <c:v>210</c:v>
                </c:pt>
                <c:pt idx="1">
                  <c:v>526</c:v>
                </c:pt>
                <c:pt idx="2">
                  <c:v>75</c:v>
                </c:pt>
                <c:pt idx="3">
                  <c:v>565</c:v>
                </c:pt>
                <c:pt idx="4">
                  <c:v>379</c:v>
                </c:pt>
                <c:pt idx="5">
                  <c:v>251</c:v>
                </c:pt>
                <c:pt idx="6">
                  <c:v>19</c:v>
                </c:pt>
                <c:pt idx="7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B-4F33-9502-18680EE4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8.6'!$Z$44:$Z$60</c:f>
              <c:numCache>
                <c:formatCode>#,##0</c:formatCode>
                <c:ptCount val="17"/>
                <c:pt idx="0">
                  <c:v>6</c:v>
                </c:pt>
                <c:pt idx="1">
                  <c:v>485</c:v>
                </c:pt>
                <c:pt idx="2">
                  <c:v>1063</c:v>
                </c:pt>
                <c:pt idx="3">
                  <c:v>1786</c:v>
                </c:pt>
                <c:pt idx="4">
                  <c:v>2441</c:v>
                </c:pt>
                <c:pt idx="5">
                  <c:v>2251</c:v>
                </c:pt>
                <c:pt idx="6">
                  <c:v>1982</c:v>
                </c:pt>
                <c:pt idx="7">
                  <c:v>1777</c:v>
                </c:pt>
                <c:pt idx="8">
                  <c:v>1935</c:v>
                </c:pt>
                <c:pt idx="9">
                  <c:v>1948</c:v>
                </c:pt>
                <c:pt idx="10">
                  <c:v>1935</c:v>
                </c:pt>
                <c:pt idx="11">
                  <c:v>1723</c:v>
                </c:pt>
                <c:pt idx="12">
                  <c:v>960</c:v>
                </c:pt>
                <c:pt idx="13">
                  <c:v>473</c:v>
                </c:pt>
                <c:pt idx="14">
                  <c:v>224</c:v>
                </c:pt>
                <c:pt idx="15">
                  <c:v>110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2-487F-9EBB-976E922598E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8.6'!$Z$63:$Z$79</c:f>
              <c:numCache>
                <c:formatCode>#,##0</c:formatCode>
                <c:ptCount val="17"/>
                <c:pt idx="0">
                  <c:v>13</c:v>
                </c:pt>
                <c:pt idx="1">
                  <c:v>545</c:v>
                </c:pt>
                <c:pt idx="2">
                  <c:v>1333</c:v>
                </c:pt>
                <c:pt idx="3">
                  <c:v>1896</c:v>
                </c:pt>
                <c:pt idx="4">
                  <c:v>2365</c:v>
                </c:pt>
                <c:pt idx="5">
                  <c:v>2102</c:v>
                </c:pt>
                <c:pt idx="6">
                  <c:v>1906</c:v>
                </c:pt>
                <c:pt idx="7">
                  <c:v>1872</c:v>
                </c:pt>
                <c:pt idx="8">
                  <c:v>2075</c:v>
                </c:pt>
                <c:pt idx="9">
                  <c:v>2047</c:v>
                </c:pt>
                <c:pt idx="10">
                  <c:v>1991</c:v>
                </c:pt>
                <c:pt idx="11">
                  <c:v>1516</c:v>
                </c:pt>
                <c:pt idx="12">
                  <c:v>744</c:v>
                </c:pt>
                <c:pt idx="13">
                  <c:v>320</c:v>
                </c:pt>
                <c:pt idx="14">
                  <c:v>149</c:v>
                </c:pt>
                <c:pt idx="15">
                  <c:v>93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2-487F-9EBB-976E9225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8.58'!$V$8:$Z$8</c:f>
              <c:numCache>
                <c:formatCode>#,##0</c:formatCode>
                <c:ptCount val="5"/>
                <c:pt idx="0">
                  <c:v>34132</c:v>
                </c:pt>
                <c:pt idx="1">
                  <c:v>33926.550000000003</c:v>
                </c:pt>
                <c:pt idx="2">
                  <c:v>35316</c:v>
                </c:pt>
                <c:pt idx="3">
                  <c:v>36769</c:v>
                </c:pt>
                <c:pt idx="4">
                  <c:v>35128.76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B-4805-8279-016712C3A0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B-4805-8279-016712C3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1">
                  <c:v>106500</c:v>
                </c:pt>
                <c:pt idx="2">
                  <c:v>112891</c:v>
                </c:pt>
                <c:pt idx="3">
                  <c:v>116911</c:v>
                </c:pt>
                <c:pt idx="4">
                  <c:v>120487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5-403C-9788-60640DB05832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1">
                  <c:v>71482</c:v>
                </c:pt>
                <c:pt idx="2">
                  <c:v>74133</c:v>
                </c:pt>
                <c:pt idx="3">
                  <c:v>76654</c:v>
                </c:pt>
                <c:pt idx="4">
                  <c:v>78205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5-403C-9788-60640DB05832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1">
                  <c:v>96214</c:v>
                </c:pt>
                <c:pt idx="2">
                  <c:v>102159</c:v>
                </c:pt>
                <c:pt idx="3">
                  <c:v>105650</c:v>
                </c:pt>
                <c:pt idx="4">
                  <c:v>108708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5-403C-9788-60640DB05832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1">
                  <c:v>10286</c:v>
                </c:pt>
                <c:pt idx="2">
                  <c:v>10732</c:v>
                </c:pt>
                <c:pt idx="3">
                  <c:v>11261</c:v>
                </c:pt>
                <c:pt idx="4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5-403C-9788-60640DB0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1.4375730084156855E-2</c:v>
                </c:pt>
                <c:pt idx="1">
                  <c:v>2.4300611352222438E-3</c:v>
                </c:pt>
                <c:pt idx="2">
                  <c:v>3.0695509076491503E-2</c:v>
                </c:pt>
                <c:pt idx="3">
                  <c:v>6.2414201788866053E-3</c:v>
                </c:pt>
                <c:pt idx="4">
                  <c:v>4.3212455555460813E-2</c:v>
                </c:pt>
                <c:pt idx="5">
                  <c:v>3.377358651443968E-2</c:v>
                </c:pt>
                <c:pt idx="6">
                  <c:v>6.4903948636181485E-2</c:v>
                </c:pt>
                <c:pt idx="7">
                  <c:v>9.5983151576129119E-2</c:v>
                </c:pt>
                <c:pt idx="8">
                  <c:v>2.3874284837271168E-2</c:v>
                </c:pt>
                <c:pt idx="9">
                  <c:v>3.4975827286602264E-2</c:v>
                </c:pt>
                <c:pt idx="10">
                  <c:v>5.333344702040399E-2</c:v>
                </c:pt>
                <c:pt idx="11">
                  <c:v>2.2407721625838796E-2</c:v>
                </c:pt>
                <c:pt idx="12">
                  <c:v>0.1442774191898091</c:v>
                </c:pt>
                <c:pt idx="13">
                  <c:v>0.1359640521482593</c:v>
                </c:pt>
                <c:pt idx="14">
                  <c:v>3.6493549679828791E-2</c:v>
                </c:pt>
                <c:pt idx="15">
                  <c:v>7.1563168799720328E-2</c:v>
                </c:pt>
                <c:pt idx="16">
                  <c:v>8.9937841594120105E-2</c:v>
                </c:pt>
                <c:pt idx="17">
                  <c:v>3.8122116966942642E-2</c:v>
                </c:pt>
                <c:pt idx="18">
                  <c:v>3.2716296757360527E-2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CCB-8C71-5CADD645BE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9-4CCB-8C71-5CADD645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22</c:v>
                </c:pt>
                <c:pt idx="1">
                  <c:v>302</c:v>
                </c:pt>
                <c:pt idx="2">
                  <c:v>1517</c:v>
                </c:pt>
                <c:pt idx="3">
                  <c:v>5966</c:v>
                </c:pt>
                <c:pt idx="4">
                  <c:v>12214</c:v>
                </c:pt>
                <c:pt idx="5">
                  <c:v>10406</c:v>
                </c:pt>
                <c:pt idx="6">
                  <c:v>7563</c:v>
                </c:pt>
                <c:pt idx="7">
                  <c:v>5153</c:v>
                </c:pt>
                <c:pt idx="8">
                  <c:v>4657</c:v>
                </c:pt>
                <c:pt idx="9">
                  <c:v>3514</c:v>
                </c:pt>
                <c:pt idx="10">
                  <c:v>3036</c:v>
                </c:pt>
                <c:pt idx="11">
                  <c:v>2192</c:v>
                </c:pt>
                <c:pt idx="12">
                  <c:v>1283</c:v>
                </c:pt>
                <c:pt idx="13">
                  <c:v>681</c:v>
                </c:pt>
                <c:pt idx="14">
                  <c:v>268</c:v>
                </c:pt>
                <c:pt idx="15">
                  <c:v>93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E-41FB-924C-591E479EF169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33</c:v>
                </c:pt>
                <c:pt idx="1">
                  <c:v>357</c:v>
                </c:pt>
                <c:pt idx="2">
                  <c:v>1791</c:v>
                </c:pt>
                <c:pt idx="3">
                  <c:v>6580</c:v>
                </c:pt>
                <c:pt idx="4">
                  <c:v>13492</c:v>
                </c:pt>
                <c:pt idx="5">
                  <c:v>10547</c:v>
                </c:pt>
                <c:pt idx="6">
                  <c:v>7363</c:v>
                </c:pt>
                <c:pt idx="7">
                  <c:v>5127</c:v>
                </c:pt>
                <c:pt idx="8">
                  <c:v>4933</c:v>
                </c:pt>
                <c:pt idx="9">
                  <c:v>3887</c:v>
                </c:pt>
                <c:pt idx="10">
                  <c:v>3272</c:v>
                </c:pt>
                <c:pt idx="11">
                  <c:v>2222</c:v>
                </c:pt>
                <c:pt idx="12">
                  <c:v>1092</c:v>
                </c:pt>
                <c:pt idx="13">
                  <c:v>572</c:v>
                </c:pt>
                <c:pt idx="14">
                  <c:v>166</c:v>
                </c:pt>
                <c:pt idx="15">
                  <c:v>62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E-41FB-924C-591E479E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6722</c:v>
                </c:pt>
                <c:pt idx="1">
                  <c:v>10357</c:v>
                </c:pt>
                <c:pt idx="2">
                  <c:v>3636</c:v>
                </c:pt>
                <c:pt idx="3">
                  <c:v>2429</c:v>
                </c:pt>
                <c:pt idx="4">
                  <c:v>2426</c:v>
                </c:pt>
                <c:pt idx="5">
                  <c:v>1995</c:v>
                </c:pt>
                <c:pt idx="6">
                  <c:v>785</c:v>
                </c:pt>
                <c:pt idx="7">
                  <c:v>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4-4687-8BCD-5D2A7B9E99E4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5705</c:v>
                </c:pt>
                <c:pt idx="1">
                  <c:v>11445</c:v>
                </c:pt>
                <c:pt idx="2">
                  <c:v>1033</c:v>
                </c:pt>
                <c:pt idx="3">
                  <c:v>3777</c:v>
                </c:pt>
                <c:pt idx="4">
                  <c:v>5850</c:v>
                </c:pt>
                <c:pt idx="5">
                  <c:v>2602</c:v>
                </c:pt>
                <c:pt idx="6">
                  <c:v>109</c:v>
                </c:pt>
                <c:pt idx="7">
                  <c:v>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4-4687-8BCD-5D2A7B9E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8.59'!$U$8:$Y$8</c:f>
              <c:numCache>
                <c:formatCode>#,##0</c:formatCode>
                <c:ptCount val="5"/>
                <c:pt idx="1">
                  <c:v>50020</c:v>
                </c:pt>
                <c:pt idx="2">
                  <c:v>49903.58</c:v>
                </c:pt>
                <c:pt idx="3">
                  <c:v>51558.78</c:v>
                </c:pt>
                <c:pt idx="4">
                  <c:v>51394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9-46D4-B0DF-F1618AFF13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9-46D4-B0DF-F1618AFF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8.59'!$V$4:$Z$4</c:f>
              <c:numCache>
                <c:formatCode>#,##0</c:formatCode>
                <c:ptCount val="5"/>
                <c:pt idx="0">
                  <c:v>106500</c:v>
                </c:pt>
                <c:pt idx="1">
                  <c:v>112891</c:v>
                </c:pt>
                <c:pt idx="2">
                  <c:v>116911</c:v>
                </c:pt>
                <c:pt idx="3">
                  <c:v>120487</c:v>
                </c:pt>
                <c:pt idx="4">
                  <c:v>117286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605-9B29-A2A809A7CA14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8.59'!$V$7:$Z$7</c:f>
              <c:numCache>
                <c:formatCode>#,##0</c:formatCode>
                <c:ptCount val="5"/>
                <c:pt idx="0">
                  <c:v>71482</c:v>
                </c:pt>
                <c:pt idx="1">
                  <c:v>74133</c:v>
                </c:pt>
                <c:pt idx="2">
                  <c:v>76654</c:v>
                </c:pt>
                <c:pt idx="3">
                  <c:v>78205</c:v>
                </c:pt>
                <c:pt idx="4">
                  <c:v>77764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605-9B29-A2A809A7CA14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8.59'!$V$11:$Z$11</c:f>
              <c:numCache>
                <c:formatCode>#,##0</c:formatCode>
                <c:ptCount val="5"/>
                <c:pt idx="0">
                  <c:v>96214</c:v>
                </c:pt>
                <c:pt idx="1">
                  <c:v>102159</c:v>
                </c:pt>
                <c:pt idx="2">
                  <c:v>105650</c:v>
                </c:pt>
                <c:pt idx="3">
                  <c:v>108708</c:v>
                </c:pt>
                <c:pt idx="4">
                  <c:v>105430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605-9B29-A2A809A7CA14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8.59'!$V$12:$Z$12</c:f>
              <c:numCache>
                <c:formatCode>#,##0</c:formatCode>
                <c:ptCount val="5"/>
                <c:pt idx="0">
                  <c:v>10286</c:v>
                </c:pt>
                <c:pt idx="1">
                  <c:v>10732</c:v>
                </c:pt>
                <c:pt idx="2">
                  <c:v>11261</c:v>
                </c:pt>
                <c:pt idx="3">
                  <c:v>11774</c:v>
                </c:pt>
                <c:pt idx="4">
                  <c:v>11850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B-4605-9B29-A2A809A7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1.4375730084156855E-2</c:v>
                </c:pt>
                <c:pt idx="1">
                  <c:v>2.4300611352222438E-3</c:v>
                </c:pt>
                <c:pt idx="2">
                  <c:v>3.0695509076491503E-2</c:v>
                </c:pt>
                <c:pt idx="3">
                  <c:v>6.2414201788866053E-3</c:v>
                </c:pt>
                <c:pt idx="4">
                  <c:v>4.3212455555460813E-2</c:v>
                </c:pt>
                <c:pt idx="5">
                  <c:v>3.377358651443968E-2</c:v>
                </c:pt>
                <c:pt idx="6">
                  <c:v>6.4903948636181485E-2</c:v>
                </c:pt>
                <c:pt idx="7">
                  <c:v>9.5983151576129119E-2</c:v>
                </c:pt>
                <c:pt idx="8">
                  <c:v>2.3874284837271168E-2</c:v>
                </c:pt>
                <c:pt idx="9">
                  <c:v>3.4975827286602264E-2</c:v>
                </c:pt>
                <c:pt idx="10">
                  <c:v>5.333344702040399E-2</c:v>
                </c:pt>
                <c:pt idx="11">
                  <c:v>2.2407721625838796E-2</c:v>
                </c:pt>
                <c:pt idx="12">
                  <c:v>0.1442774191898091</c:v>
                </c:pt>
                <c:pt idx="13">
                  <c:v>0.1359640521482593</c:v>
                </c:pt>
                <c:pt idx="14">
                  <c:v>3.6493549679828791E-2</c:v>
                </c:pt>
                <c:pt idx="15">
                  <c:v>7.1563168799720328E-2</c:v>
                </c:pt>
                <c:pt idx="16">
                  <c:v>8.9937841594120105E-2</c:v>
                </c:pt>
                <c:pt idx="17">
                  <c:v>3.8122116966942642E-2</c:v>
                </c:pt>
                <c:pt idx="18">
                  <c:v>3.2716296757360527E-2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2-442A-9C24-E6D89A362F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2-442A-9C24-E6D89A36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8.59'!$Z$44:$Z$60</c:f>
              <c:numCache>
                <c:formatCode>#,##0</c:formatCode>
                <c:ptCount val="17"/>
                <c:pt idx="0">
                  <c:v>28</c:v>
                </c:pt>
                <c:pt idx="1">
                  <c:v>279</c:v>
                </c:pt>
                <c:pt idx="2">
                  <c:v>1394</c:v>
                </c:pt>
                <c:pt idx="3">
                  <c:v>5238</c:v>
                </c:pt>
                <c:pt idx="4">
                  <c:v>11568</c:v>
                </c:pt>
                <c:pt idx="5">
                  <c:v>10209</c:v>
                </c:pt>
                <c:pt idx="6">
                  <c:v>7517</c:v>
                </c:pt>
                <c:pt idx="7">
                  <c:v>5067</c:v>
                </c:pt>
                <c:pt idx="8">
                  <c:v>4448</c:v>
                </c:pt>
                <c:pt idx="9">
                  <c:v>3721</c:v>
                </c:pt>
                <c:pt idx="10">
                  <c:v>3054</c:v>
                </c:pt>
                <c:pt idx="11">
                  <c:v>2241</c:v>
                </c:pt>
                <c:pt idx="12">
                  <c:v>1288</c:v>
                </c:pt>
                <c:pt idx="13">
                  <c:v>745</c:v>
                </c:pt>
                <c:pt idx="14">
                  <c:v>260</c:v>
                </c:pt>
                <c:pt idx="15">
                  <c:v>106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8-4EAB-A26C-C42E7BD39AC3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8.59'!$Z$63:$Z$79</c:f>
              <c:numCache>
                <c:formatCode>#,##0</c:formatCode>
                <c:ptCount val="17"/>
                <c:pt idx="0">
                  <c:v>15</c:v>
                </c:pt>
                <c:pt idx="1">
                  <c:v>395</c:v>
                </c:pt>
                <c:pt idx="2">
                  <c:v>1558</c:v>
                </c:pt>
                <c:pt idx="3">
                  <c:v>5724</c:v>
                </c:pt>
                <c:pt idx="4">
                  <c:v>13326</c:v>
                </c:pt>
                <c:pt idx="5">
                  <c:v>10490</c:v>
                </c:pt>
                <c:pt idx="6">
                  <c:v>7208</c:v>
                </c:pt>
                <c:pt idx="7">
                  <c:v>5103</c:v>
                </c:pt>
                <c:pt idx="8">
                  <c:v>4712</c:v>
                </c:pt>
                <c:pt idx="9">
                  <c:v>3982</c:v>
                </c:pt>
                <c:pt idx="10">
                  <c:v>3288</c:v>
                </c:pt>
                <c:pt idx="11">
                  <c:v>2310</c:v>
                </c:pt>
                <c:pt idx="12">
                  <c:v>1118</c:v>
                </c:pt>
                <c:pt idx="13">
                  <c:v>555</c:v>
                </c:pt>
                <c:pt idx="14">
                  <c:v>187</c:v>
                </c:pt>
                <c:pt idx="15">
                  <c:v>67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8-4EAB-A26C-C42E7BD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8.59'!$Z$83:$Z$90</c:f>
              <c:numCache>
                <c:formatCode>#,##0</c:formatCode>
                <c:ptCount val="8"/>
                <c:pt idx="0">
                  <c:v>6882</c:v>
                </c:pt>
                <c:pt idx="1">
                  <c:v>10257</c:v>
                </c:pt>
                <c:pt idx="2">
                  <c:v>3472</c:v>
                </c:pt>
                <c:pt idx="3">
                  <c:v>2359</c:v>
                </c:pt>
                <c:pt idx="4">
                  <c:v>2383</c:v>
                </c:pt>
                <c:pt idx="5">
                  <c:v>1895</c:v>
                </c:pt>
                <c:pt idx="6">
                  <c:v>750</c:v>
                </c:pt>
                <c:pt idx="7">
                  <c:v>2160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5-4809-B8DB-0040A09FAAA2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8.59'!$Z$93:$Z$100</c:f>
              <c:numCache>
                <c:formatCode>#,##0</c:formatCode>
                <c:ptCount val="8"/>
                <c:pt idx="0">
                  <c:v>5663</c:v>
                </c:pt>
                <c:pt idx="1">
                  <c:v>11538</c:v>
                </c:pt>
                <c:pt idx="2">
                  <c:v>1046</c:v>
                </c:pt>
                <c:pt idx="3">
                  <c:v>3637</c:v>
                </c:pt>
                <c:pt idx="4">
                  <c:v>5619</c:v>
                </c:pt>
                <c:pt idx="5">
                  <c:v>2574</c:v>
                </c:pt>
                <c:pt idx="6">
                  <c:v>126</c:v>
                </c:pt>
                <c:pt idx="7">
                  <c:v>1039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5-4809-B8DB-0040A09F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8.6'!$Z$83:$Z$90</c:f>
              <c:numCache>
                <c:formatCode>#,##0</c:formatCode>
                <c:ptCount val="8"/>
                <c:pt idx="0">
                  <c:v>1704</c:v>
                </c:pt>
                <c:pt idx="1">
                  <c:v>1589</c:v>
                </c:pt>
                <c:pt idx="2">
                  <c:v>3205</c:v>
                </c:pt>
                <c:pt idx="3">
                  <c:v>743</c:v>
                </c:pt>
                <c:pt idx="4">
                  <c:v>489</c:v>
                </c:pt>
                <c:pt idx="5">
                  <c:v>678</c:v>
                </c:pt>
                <c:pt idx="6">
                  <c:v>1553</c:v>
                </c:pt>
                <c:pt idx="7">
                  <c:v>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7C5-9747-AA4656103E98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8.6'!$Z$93:$Z$100</c:f>
              <c:numCache>
                <c:formatCode>#,##0</c:formatCode>
                <c:ptCount val="8"/>
                <c:pt idx="0">
                  <c:v>1158</c:v>
                </c:pt>
                <c:pt idx="1">
                  <c:v>2911</c:v>
                </c:pt>
                <c:pt idx="2">
                  <c:v>572</c:v>
                </c:pt>
                <c:pt idx="3">
                  <c:v>2424</c:v>
                </c:pt>
                <c:pt idx="4">
                  <c:v>2407</c:v>
                </c:pt>
                <c:pt idx="5">
                  <c:v>1300</c:v>
                </c:pt>
                <c:pt idx="6">
                  <c:v>138</c:v>
                </c:pt>
                <c:pt idx="7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8-47C5-9747-AA46561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8.59'!$V$8:$Z$8</c:f>
              <c:numCache>
                <c:formatCode>#,##0</c:formatCode>
                <c:ptCount val="5"/>
                <c:pt idx="0">
                  <c:v>50020</c:v>
                </c:pt>
                <c:pt idx="1">
                  <c:v>49903.58</c:v>
                </c:pt>
                <c:pt idx="2">
                  <c:v>51558.78</c:v>
                </c:pt>
                <c:pt idx="3">
                  <c:v>51394</c:v>
                </c:pt>
                <c:pt idx="4">
                  <c:v>51160.33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8-4A57-B970-8FB05FCC46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8-4A57-B970-8FB05FCC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1">
                  <c:v>4445</c:v>
                </c:pt>
                <c:pt idx="2">
                  <c:v>4732</c:v>
                </c:pt>
                <c:pt idx="3">
                  <c:v>5237</c:v>
                </c:pt>
                <c:pt idx="4">
                  <c:v>5120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6-4FDD-9B2D-73A82F43E24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1">
                  <c:v>3052</c:v>
                </c:pt>
                <c:pt idx="2">
                  <c:v>3221</c:v>
                </c:pt>
                <c:pt idx="3">
                  <c:v>3510</c:v>
                </c:pt>
                <c:pt idx="4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6-4FDD-9B2D-73A82F43E24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1">
                  <c:v>3501</c:v>
                </c:pt>
                <c:pt idx="2">
                  <c:v>3778</c:v>
                </c:pt>
                <c:pt idx="3">
                  <c:v>4199</c:v>
                </c:pt>
                <c:pt idx="4">
                  <c:v>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6-4FDD-9B2D-73A82F43E24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1">
                  <c:v>944</c:v>
                </c:pt>
                <c:pt idx="2">
                  <c:v>954</c:v>
                </c:pt>
                <c:pt idx="3">
                  <c:v>1034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6-4FDD-9B2D-73A82F4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0.14506517690875234</c:v>
                </c:pt>
                <c:pt idx="1">
                  <c:v>5.4003724394785851E-3</c:v>
                </c:pt>
                <c:pt idx="2">
                  <c:v>6.6108007448789571E-2</c:v>
                </c:pt>
                <c:pt idx="3">
                  <c:v>7.2625698324022348E-3</c:v>
                </c:pt>
                <c:pt idx="4">
                  <c:v>6.2011173184357539E-2</c:v>
                </c:pt>
                <c:pt idx="5">
                  <c:v>2.3091247672253259E-2</c:v>
                </c:pt>
                <c:pt idx="6">
                  <c:v>6.9646182495344502E-2</c:v>
                </c:pt>
                <c:pt idx="7">
                  <c:v>5.1210428305400374E-2</c:v>
                </c:pt>
                <c:pt idx="8">
                  <c:v>4.6741154562383612E-2</c:v>
                </c:pt>
                <c:pt idx="9">
                  <c:v>5.5865921787709499E-3</c:v>
                </c:pt>
                <c:pt idx="10">
                  <c:v>2.495344506517691E-2</c:v>
                </c:pt>
                <c:pt idx="11">
                  <c:v>1.4711359404096834E-2</c:v>
                </c:pt>
                <c:pt idx="12">
                  <c:v>3.0540037243947857E-2</c:v>
                </c:pt>
                <c:pt idx="13">
                  <c:v>5.1955307262569833E-2</c:v>
                </c:pt>
                <c:pt idx="14">
                  <c:v>6.5735567970204842E-2</c:v>
                </c:pt>
                <c:pt idx="15">
                  <c:v>6.2756052141527005E-2</c:v>
                </c:pt>
                <c:pt idx="16">
                  <c:v>0.10893854748603352</c:v>
                </c:pt>
                <c:pt idx="17">
                  <c:v>2.0856610800744878E-2</c:v>
                </c:pt>
                <c:pt idx="18">
                  <c:v>2.495344506517691E-2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B-4079-9A05-3CF8400F12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B-4079-9A05-3CF8400F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4</c:v>
                </c:pt>
                <c:pt idx="1">
                  <c:v>54</c:v>
                </c:pt>
                <c:pt idx="2">
                  <c:v>166</c:v>
                </c:pt>
                <c:pt idx="3">
                  <c:v>202</c:v>
                </c:pt>
                <c:pt idx="4">
                  <c:v>226</c:v>
                </c:pt>
                <c:pt idx="5">
                  <c:v>165</c:v>
                </c:pt>
                <c:pt idx="6">
                  <c:v>181</c:v>
                </c:pt>
                <c:pt idx="7">
                  <c:v>229</c:v>
                </c:pt>
                <c:pt idx="8">
                  <c:v>277</c:v>
                </c:pt>
                <c:pt idx="9">
                  <c:v>268</c:v>
                </c:pt>
                <c:pt idx="10">
                  <c:v>292</c:v>
                </c:pt>
                <c:pt idx="11">
                  <c:v>263</c:v>
                </c:pt>
                <c:pt idx="12">
                  <c:v>184</c:v>
                </c:pt>
                <c:pt idx="13">
                  <c:v>81</c:v>
                </c:pt>
                <c:pt idx="14">
                  <c:v>32</c:v>
                </c:pt>
                <c:pt idx="15">
                  <c:v>15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398-9065-855A121E6F78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3</c:v>
                </c:pt>
                <c:pt idx="1">
                  <c:v>57</c:v>
                </c:pt>
                <c:pt idx="2">
                  <c:v>151</c:v>
                </c:pt>
                <c:pt idx="3">
                  <c:v>213</c:v>
                </c:pt>
                <c:pt idx="4">
                  <c:v>195</c:v>
                </c:pt>
                <c:pt idx="5">
                  <c:v>179</c:v>
                </c:pt>
                <c:pt idx="6">
                  <c:v>184</c:v>
                </c:pt>
                <c:pt idx="7">
                  <c:v>234</c:v>
                </c:pt>
                <c:pt idx="8">
                  <c:v>262</c:v>
                </c:pt>
                <c:pt idx="9">
                  <c:v>253</c:v>
                </c:pt>
                <c:pt idx="10">
                  <c:v>262</c:v>
                </c:pt>
                <c:pt idx="11">
                  <c:v>236</c:v>
                </c:pt>
                <c:pt idx="12">
                  <c:v>131</c:v>
                </c:pt>
                <c:pt idx="13">
                  <c:v>57</c:v>
                </c:pt>
                <c:pt idx="14">
                  <c:v>24</c:v>
                </c:pt>
                <c:pt idx="15">
                  <c:v>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398-9065-855A121E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162</c:v>
                </c:pt>
                <c:pt idx="1">
                  <c:v>107</c:v>
                </c:pt>
                <c:pt idx="2">
                  <c:v>304</c:v>
                </c:pt>
                <c:pt idx="3">
                  <c:v>99</c:v>
                </c:pt>
                <c:pt idx="4">
                  <c:v>35</c:v>
                </c:pt>
                <c:pt idx="5">
                  <c:v>56</c:v>
                </c:pt>
                <c:pt idx="6">
                  <c:v>219</c:v>
                </c:pt>
                <c:pt idx="7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2-416A-830E-BC7758D0B8CD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113</c:v>
                </c:pt>
                <c:pt idx="1">
                  <c:v>287</c:v>
                </c:pt>
                <c:pt idx="2">
                  <c:v>75</c:v>
                </c:pt>
                <c:pt idx="3">
                  <c:v>252</c:v>
                </c:pt>
                <c:pt idx="4">
                  <c:v>234</c:v>
                </c:pt>
                <c:pt idx="5">
                  <c:v>135</c:v>
                </c:pt>
                <c:pt idx="6">
                  <c:v>17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2-416A-830E-BC7758D0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8.60'!$U$8:$Y$8</c:f>
              <c:numCache>
                <c:formatCode>#,##0</c:formatCode>
                <c:ptCount val="5"/>
                <c:pt idx="1">
                  <c:v>32068.06</c:v>
                </c:pt>
                <c:pt idx="2">
                  <c:v>32196.32</c:v>
                </c:pt>
                <c:pt idx="3">
                  <c:v>33396</c:v>
                </c:pt>
                <c:pt idx="4">
                  <c:v>35968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7C8-918E-B0153596B0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6-47C8-918E-B0153596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8.60'!$V$4:$Z$4</c:f>
              <c:numCache>
                <c:formatCode>#,##0</c:formatCode>
                <c:ptCount val="5"/>
                <c:pt idx="0">
                  <c:v>4445</c:v>
                </c:pt>
                <c:pt idx="1">
                  <c:v>4732</c:v>
                </c:pt>
                <c:pt idx="2">
                  <c:v>5237</c:v>
                </c:pt>
                <c:pt idx="3">
                  <c:v>5120</c:v>
                </c:pt>
                <c:pt idx="4">
                  <c:v>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8-4827-B6EA-020815D3618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8.60'!$V$7:$Z$7</c:f>
              <c:numCache>
                <c:formatCode>#,##0</c:formatCode>
                <c:ptCount val="5"/>
                <c:pt idx="0">
                  <c:v>3052</c:v>
                </c:pt>
                <c:pt idx="1">
                  <c:v>3221</c:v>
                </c:pt>
                <c:pt idx="2">
                  <c:v>3510</c:v>
                </c:pt>
                <c:pt idx="3">
                  <c:v>3401</c:v>
                </c:pt>
                <c:pt idx="4">
                  <c:v>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8-4827-B6EA-020815D3618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8.60'!$V$11:$Z$11</c:f>
              <c:numCache>
                <c:formatCode>#,##0</c:formatCode>
                <c:ptCount val="5"/>
                <c:pt idx="0">
                  <c:v>3501</c:v>
                </c:pt>
                <c:pt idx="1">
                  <c:v>3778</c:v>
                </c:pt>
                <c:pt idx="2">
                  <c:v>4199</c:v>
                </c:pt>
                <c:pt idx="3">
                  <c:v>4165</c:v>
                </c:pt>
                <c:pt idx="4">
                  <c:v>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8-4827-B6EA-020815D3618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8.60'!$V$12:$Z$12</c:f>
              <c:numCache>
                <c:formatCode>#,##0</c:formatCode>
                <c:ptCount val="5"/>
                <c:pt idx="0">
                  <c:v>944</c:v>
                </c:pt>
                <c:pt idx="1">
                  <c:v>954</c:v>
                </c:pt>
                <c:pt idx="2">
                  <c:v>1034</c:v>
                </c:pt>
                <c:pt idx="3">
                  <c:v>949</c:v>
                </c:pt>
                <c:pt idx="4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8-4827-B6EA-020815D3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0.14506517690875234</c:v>
                </c:pt>
                <c:pt idx="1">
                  <c:v>5.4003724394785851E-3</c:v>
                </c:pt>
                <c:pt idx="2">
                  <c:v>6.6108007448789571E-2</c:v>
                </c:pt>
                <c:pt idx="3">
                  <c:v>7.2625698324022348E-3</c:v>
                </c:pt>
                <c:pt idx="4">
                  <c:v>6.2011173184357539E-2</c:v>
                </c:pt>
                <c:pt idx="5">
                  <c:v>2.3091247672253259E-2</c:v>
                </c:pt>
                <c:pt idx="6">
                  <c:v>6.9646182495344502E-2</c:v>
                </c:pt>
                <c:pt idx="7">
                  <c:v>5.1210428305400374E-2</c:v>
                </c:pt>
                <c:pt idx="8">
                  <c:v>4.6741154562383612E-2</c:v>
                </c:pt>
                <c:pt idx="9">
                  <c:v>5.5865921787709499E-3</c:v>
                </c:pt>
                <c:pt idx="10">
                  <c:v>2.495344506517691E-2</c:v>
                </c:pt>
                <c:pt idx="11">
                  <c:v>1.4711359404096834E-2</c:v>
                </c:pt>
                <c:pt idx="12">
                  <c:v>3.0540037243947857E-2</c:v>
                </c:pt>
                <c:pt idx="13">
                  <c:v>5.1955307262569833E-2</c:v>
                </c:pt>
                <c:pt idx="14">
                  <c:v>6.5735567970204842E-2</c:v>
                </c:pt>
                <c:pt idx="15">
                  <c:v>6.2756052141527005E-2</c:v>
                </c:pt>
                <c:pt idx="16">
                  <c:v>0.10893854748603352</c:v>
                </c:pt>
                <c:pt idx="17">
                  <c:v>2.0856610800744878E-2</c:v>
                </c:pt>
                <c:pt idx="18">
                  <c:v>2.495344506517691E-2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7-49DF-8030-DB56F01FA5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7-49DF-8030-DB56F01F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8.60'!$Z$44:$Z$60</c:f>
              <c:numCache>
                <c:formatCode>#,##0</c:formatCode>
                <c:ptCount val="17"/>
                <c:pt idx="0">
                  <c:v>8</c:v>
                </c:pt>
                <c:pt idx="1">
                  <c:v>72</c:v>
                </c:pt>
                <c:pt idx="2">
                  <c:v>171</c:v>
                </c:pt>
                <c:pt idx="3">
                  <c:v>225</c:v>
                </c:pt>
                <c:pt idx="4">
                  <c:v>253</c:v>
                </c:pt>
                <c:pt idx="5">
                  <c:v>207</c:v>
                </c:pt>
                <c:pt idx="6">
                  <c:v>174</c:v>
                </c:pt>
                <c:pt idx="7">
                  <c:v>242</c:v>
                </c:pt>
                <c:pt idx="8">
                  <c:v>304</c:v>
                </c:pt>
                <c:pt idx="9">
                  <c:v>273</c:v>
                </c:pt>
                <c:pt idx="10">
                  <c:v>290</c:v>
                </c:pt>
                <c:pt idx="11">
                  <c:v>290</c:v>
                </c:pt>
                <c:pt idx="12">
                  <c:v>166</c:v>
                </c:pt>
                <c:pt idx="13">
                  <c:v>88</c:v>
                </c:pt>
                <c:pt idx="14">
                  <c:v>37</c:v>
                </c:pt>
                <c:pt idx="15">
                  <c:v>22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A-4993-A2CC-5DF39A569DB6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8.60'!$Z$63:$Z$79</c:f>
              <c:numCache>
                <c:formatCode>#,##0</c:formatCode>
                <c:ptCount val="17"/>
                <c:pt idx="0">
                  <c:v>6</c:v>
                </c:pt>
                <c:pt idx="1">
                  <c:v>53</c:v>
                </c:pt>
                <c:pt idx="2">
                  <c:v>158</c:v>
                </c:pt>
                <c:pt idx="3">
                  <c:v>206</c:v>
                </c:pt>
                <c:pt idx="4">
                  <c:v>237</c:v>
                </c:pt>
                <c:pt idx="5">
                  <c:v>172</c:v>
                </c:pt>
                <c:pt idx="6">
                  <c:v>188</c:v>
                </c:pt>
                <c:pt idx="7">
                  <c:v>227</c:v>
                </c:pt>
                <c:pt idx="8">
                  <c:v>265</c:v>
                </c:pt>
                <c:pt idx="9">
                  <c:v>253</c:v>
                </c:pt>
                <c:pt idx="10">
                  <c:v>286</c:v>
                </c:pt>
                <c:pt idx="11">
                  <c:v>223</c:v>
                </c:pt>
                <c:pt idx="12">
                  <c:v>151</c:v>
                </c:pt>
                <c:pt idx="13">
                  <c:v>58</c:v>
                </c:pt>
                <c:pt idx="14">
                  <c:v>28</c:v>
                </c:pt>
                <c:pt idx="15">
                  <c:v>10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A-4993-A2CC-5DF39A56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8.60'!$Z$83:$Z$90</c:f>
              <c:numCache>
                <c:formatCode>#,##0</c:formatCode>
                <c:ptCount val="8"/>
                <c:pt idx="0">
                  <c:v>190</c:v>
                </c:pt>
                <c:pt idx="1">
                  <c:v>115</c:v>
                </c:pt>
                <c:pt idx="2">
                  <c:v>332</c:v>
                </c:pt>
                <c:pt idx="3">
                  <c:v>102</c:v>
                </c:pt>
                <c:pt idx="4">
                  <c:v>40</c:v>
                </c:pt>
                <c:pt idx="5">
                  <c:v>62</c:v>
                </c:pt>
                <c:pt idx="6">
                  <c:v>241</c:v>
                </c:pt>
                <c:pt idx="7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C-4E76-B97B-865C621D8765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8.60'!$Z$93:$Z$100</c:f>
              <c:numCache>
                <c:formatCode>#,##0</c:formatCode>
                <c:ptCount val="8"/>
                <c:pt idx="0">
                  <c:v>121</c:v>
                </c:pt>
                <c:pt idx="1">
                  <c:v>296</c:v>
                </c:pt>
                <c:pt idx="2">
                  <c:v>80</c:v>
                </c:pt>
                <c:pt idx="3">
                  <c:v>284</c:v>
                </c:pt>
                <c:pt idx="4">
                  <c:v>245</c:v>
                </c:pt>
                <c:pt idx="5">
                  <c:v>139</c:v>
                </c:pt>
                <c:pt idx="6">
                  <c:v>16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C-4E76-B97B-865C621D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8.1'!$V$4:$Z$4</c:f>
              <c:numCache>
                <c:formatCode>#,##0</c:formatCode>
                <c:ptCount val="5"/>
                <c:pt idx="0">
                  <c:v>9777</c:v>
                </c:pt>
                <c:pt idx="1">
                  <c:v>10532</c:v>
                </c:pt>
                <c:pt idx="2">
                  <c:v>11075</c:v>
                </c:pt>
                <c:pt idx="3">
                  <c:v>11183</c:v>
                </c:pt>
                <c:pt idx="4">
                  <c:v>11241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0-45BA-B08E-6C07B21BB1F6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8.1'!$V$7:$Z$7</c:f>
              <c:numCache>
                <c:formatCode>#,##0</c:formatCode>
                <c:ptCount val="5"/>
                <c:pt idx="0">
                  <c:v>6485</c:v>
                </c:pt>
                <c:pt idx="1">
                  <c:v>6826</c:v>
                </c:pt>
                <c:pt idx="2">
                  <c:v>7278</c:v>
                </c:pt>
                <c:pt idx="3">
                  <c:v>7221</c:v>
                </c:pt>
                <c:pt idx="4">
                  <c:v>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0-45BA-B08E-6C07B21BB1F6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8.1'!$V$11:$Z$11</c:f>
              <c:numCache>
                <c:formatCode>#,##0</c:formatCode>
                <c:ptCount val="5"/>
                <c:pt idx="0">
                  <c:v>8161</c:v>
                </c:pt>
                <c:pt idx="1">
                  <c:v>8785</c:v>
                </c:pt>
                <c:pt idx="2">
                  <c:v>9232</c:v>
                </c:pt>
                <c:pt idx="3">
                  <c:v>9370</c:v>
                </c:pt>
                <c:pt idx="4">
                  <c:v>9340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0-45BA-B08E-6C07B21BB1F6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8.1'!$V$12:$Z$12</c:f>
              <c:numCache>
                <c:formatCode>#,##0</c:formatCode>
                <c:ptCount val="5"/>
                <c:pt idx="0">
                  <c:v>1615</c:v>
                </c:pt>
                <c:pt idx="1">
                  <c:v>1747</c:v>
                </c:pt>
                <c:pt idx="2">
                  <c:v>1844</c:v>
                </c:pt>
                <c:pt idx="3">
                  <c:v>1809</c:v>
                </c:pt>
                <c:pt idx="4">
                  <c:v>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0-45BA-B08E-6C07B21B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8.6'!$V$8:$Z$8</c:f>
              <c:numCache>
                <c:formatCode>#,##0</c:formatCode>
                <c:ptCount val="5"/>
                <c:pt idx="0">
                  <c:v>39056</c:v>
                </c:pt>
                <c:pt idx="1">
                  <c:v>38668</c:v>
                </c:pt>
                <c:pt idx="2">
                  <c:v>41672.93</c:v>
                </c:pt>
                <c:pt idx="3">
                  <c:v>41635</c:v>
                </c:pt>
                <c:pt idx="4">
                  <c:v>42932.01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0-47B3-98B6-1514E2F24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0-47B3-98B6-1514E2F2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8.60'!$V$8:$Z$8</c:f>
              <c:numCache>
                <c:formatCode>#,##0</c:formatCode>
                <c:ptCount val="5"/>
                <c:pt idx="0">
                  <c:v>32068.06</c:v>
                </c:pt>
                <c:pt idx="1">
                  <c:v>32196.32</c:v>
                </c:pt>
                <c:pt idx="2">
                  <c:v>33396</c:v>
                </c:pt>
                <c:pt idx="3">
                  <c:v>35968</c:v>
                </c:pt>
                <c:pt idx="4">
                  <c:v>36266.639999999999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155-B7E0-4D110CEF0F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4-4155-B7E0-4D110CEF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1">
                  <c:v>1946</c:v>
                </c:pt>
                <c:pt idx="2">
                  <c:v>2037</c:v>
                </c:pt>
                <c:pt idx="3">
                  <c:v>2130</c:v>
                </c:pt>
                <c:pt idx="4">
                  <c:v>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6-491F-83E2-37CFFB6090F0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1">
                  <c:v>1454</c:v>
                </c:pt>
                <c:pt idx="2">
                  <c:v>1451</c:v>
                </c:pt>
                <c:pt idx="3">
                  <c:v>1491</c:v>
                </c:pt>
                <c:pt idx="4">
                  <c:v>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6-491F-83E2-37CFFB6090F0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1">
                  <c:v>1632</c:v>
                </c:pt>
                <c:pt idx="2">
                  <c:v>1735</c:v>
                </c:pt>
                <c:pt idx="3">
                  <c:v>1792</c:v>
                </c:pt>
                <c:pt idx="4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6-491F-83E2-37CFFB6090F0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1">
                  <c:v>309</c:v>
                </c:pt>
                <c:pt idx="2">
                  <c:v>302</c:v>
                </c:pt>
                <c:pt idx="3">
                  <c:v>337</c:v>
                </c:pt>
                <c:pt idx="4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6-491F-83E2-37CFFB60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1.7061611374407582E-2</c:v>
                </c:pt>
                <c:pt idx="1">
                  <c:v>3.3175355450236967E-3</c:v>
                </c:pt>
                <c:pt idx="2">
                  <c:v>2.7488151658767772E-2</c:v>
                </c:pt>
                <c:pt idx="3">
                  <c:v>1.8957345971563982E-3</c:v>
                </c:pt>
                <c:pt idx="4">
                  <c:v>6.6824644549763029E-2</c:v>
                </c:pt>
                <c:pt idx="5">
                  <c:v>1.3270142180094787E-2</c:v>
                </c:pt>
                <c:pt idx="6">
                  <c:v>6.540284360189573E-2</c:v>
                </c:pt>
                <c:pt idx="7">
                  <c:v>9.8578199052132706E-2</c:v>
                </c:pt>
                <c:pt idx="8">
                  <c:v>3.7440758293838861E-2</c:v>
                </c:pt>
                <c:pt idx="9">
                  <c:v>1.1848341232227487E-2</c:v>
                </c:pt>
                <c:pt idx="10">
                  <c:v>4.9763033175355451E-2</c:v>
                </c:pt>
                <c:pt idx="11">
                  <c:v>2.7488151658767772E-2</c:v>
                </c:pt>
                <c:pt idx="12">
                  <c:v>9.5734597156398107E-2</c:v>
                </c:pt>
                <c:pt idx="13">
                  <c:v>5.7345971563981045E-2</c:v>
                </c:pt>
                <c:pt idx="14">
                  <c:v>5.9715639810426539E-2</c:v>
                </c:pt>
                <c:pt idx="15">
                  <c:v>0.11848341232227488</c:v>
                </c:pt>
                <c:pt idx="16">
                  <c:v>0.14218009478672985</c:v>
                </c:pt>
                <c:pt idx="17">
                  <c:v>2.4170616113744076E-2</c:v>
                </c:pt>
                <c:pt idx="18">
                  <c:v>2.6066350710900472E-2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F-48B7-81EB-4D4712564C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F-48B7-81EB-4D471256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61</c:v>
                </c:pt>
                <c:pt idx="3">
                  <c:v>98</c:v>
                </c:pt>
                <c:pt idx="4">
                  <c:v>69</c:v>
                </c:pt>
                <c:pt idx="5">
                  <c:v>76</c:v>
                </c:pt>
                <c:pt idx="6">
                  <c:v>58</c:v>
                </c:pt>
                <c:pt idx="7">
                  <c:v>57</c:v>
                </c:pt>
                <c:pt idx="8">
                  <c:v>84</c:v>
                </c:pt>
                <c:pt idx="9">
                  <c:v>78</c:v>
                </c:pt>
                <c:pt idx="10">
                  <c:v>91</c:v>
                </c:pt>
                <c:pt idx="11">
                  <c:v>130</c:v>
                </c:pt>
                <c:pt idx="12">
                  <c:v>85</c:v>
                </c:pt>
                <c:pt idx="13">
                  <c:v>50</c:v>
                </c:pt>
                <c:pt idx="14">
                  <c:v>25</c:v>
                </c:pt>
                <c:pt idx="15">
                  <c:v>18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866-A7F1-0F524631B95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70</c:v>
                </c:pt>
                <c:pt idx="3">
                  <c:v>84</c:v>
                </c:pt>
                <c:pt idx="4">
                  <c:v>69</c:v>
                </c:pt>
                <c:pt idx="5">
                  <c:v>64</c:v>
                </c:pt>
                <c:pt idx="6">
                  <c:v>57</c:v>
                </c:pt>
                <c:pt idx="7">
                  <c:v>87</c:v>
                </c:pt>
                <c:pt idx="8">
                  <c:v>95</c:v>
                </c:pt>
                <c:pt idx="9">
                  <c:v>118</c:v>
                </c:pt>
                <c:pt idx="10">
                  <c:v>139</c:v>
                </c:pt>
                <c:pt idx="11">
                  <c:v>139</c:v>
                </c:pt>
                <c:pt idx="12">
                  <c:v>78</c:v>
                </c:pt>
                <c:pt idx="13">
                  <c:v>37</c:v>
                </c:pt>
                <c:pt idx="14">
                  <c:v>25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866-A7F1-0F524631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97</c:v>
                </c:pt>
                <c:pt idx="1">
                  <c:v>156</c:v>
                </c:pt>
                <c:pt idx="2">
                  <c:v>89</c:v>
                </c:pt>
                <c:pt idx="3">
                  <c:v>57</c:v>
                </c:pt>
                <c:pt idx="4">
                  <c:v>35</c:v>
                </c:pt>
                <c:pt idx="5">
                  <c:v>39</c:v>
                </c:pt>
                <c:pt idx="6">
                  <c:v>30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F6B-9519-06AD1EB8ED18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79</c:v>
                </c:pt>
                <c:pt idx="1">
                  <c:v>220</c:v>
                </c:pt>
                <c:pt idx="2">
                  <c:v>18</c:v>
                </c:pt>
                <c:pt idx="3">
                  <c:v>91</c:v>
                </c:pt>
                <c:pt idx="4">
                  <c:v>124</c:v>
                </c:pt>
                <c:pt idx="5">
                  <c:v>42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F6B-9519-06AD1EB8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8.61'!$U$8:$Y$8</c:f>
              <c:numCache>
                <c:formatCode>#,##0</c:formatCode>
                <c:ptCount val="5"/>
                <c:pt idx="1">
                  <c:v>33045.5</c:v>
                </c:pt>
                <c:pt idx="2">
                  <c:v>30184.07</c:v>
                </c:pt>
                <c:pt idx="3">
                  <c:v>30866.73</c:v>
                </c:pt>
                <c:pt idx="4">
                  <c:v>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2-4480-9E14-029CC2CEE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2-4480-9E14-029CC2CE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8.61'!$V$4:$Z$4</c:f>
              <c:numCache>
                <c:formatCode>#,##0</c:formatCode>
                <c:ptCount val="5"/>
                <c:pt idx="0">
                  <c:v>1946</c:v>
                </c:pt>
                <c:pt idx="1">
                  <c:v>2037</c:v>
                </c:pt>
                <c:pt idx="2">
                  <c:v>2130</c:v>
                </c:pt>
                <c:pt idx="3">
                  <c:v>2101</c:v>
                </c:pt>
                <c:pt idx="4">
                  <c:v>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5-4CD1-A343-E5788035679E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8.61'!$V$7:$Z$7</c:f>
              <c:numCache>
                <c:formatCode>#,##0</c:formatCode>
                <c:ptCount val="5"/>
                <c:pt idx="0">
                  <c:v>1454</c:v>
                </c:pt>
                <c:pt idx="1">
                  <c:v>1451</c:v>
                </c:pt>
                <c:pt idx="2">
                  <c:v>1491</c:v>
                </c:pt>
                <c:pt idx="3">
                  <c:v>1503</c:v>
                </c:pt>
                <c:pt idx="4">
                  <c:v>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5-4CD1-A343-E5788035679E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8.61'!$V$11:$Z$11</c:f>
              <c:numCache>
                <c:formatCode>#,##0</c:formatCode>
                <c:ptCount val="5"/>
                <c:pt idx="0">
                  <c:v>1632</c:v>
                </c:pt>
                <c:pt idx="1">
                  <c:v>1735</c:v>
                </c:pt>
                <c:pt idx="2">
                  <c:v>1792</c:v>
                </c:pt>
                <c:pt idx="3">
                  <c:v>1763</c:v>
                </c:pt>
                <c:pt idx="4">
                  <c:v>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5-4CD1-A343-E5788035679E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8.61'!$V$12:$Z$12</c:f>
              <c:numCache>
                <c:formatCode>#,##0</c:formatCode>
                <c:ptCount val="5"/>
                <c:pt idx="0">
                  <c:v>309</c:v>
                </c:pt>
                <c:pt idx="1">
                  <c:v>302</c:v>
                </c:pt>
                <c:pt idx="2">
                  <c:v>337</c:v>
                </c:pt>
                <c:pt idx="3">
                  <c:v>344</c:v>
                </c:pt>
                <c:pt idx="4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5-4CD1-A343-E57880356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1.7061611374407582E-2</c:v>
                </c:pt>
                <c:pt idx="1">
                  <c:v>3.3175355450236967E-3</c:v>
                </c:pt>
                <c:pt idx="2">
                  <c:v>2.7488151658767772E-2</c:v>
                </c:pt>
                <c:pt idx="3">
                  <c:v>1.8957345971563982E-3</c:v>
                </c:pt>
                <c:pt idx="4">
                  <c:v>6.6824644549763029E-2</c:v>
                </c:pt>
                <c:pt idx="5">
                  <c:v>1.3270142180094787E-2</c:v>
                </c:pt>
                <c:pt idx="6">
                  <c:v>6.540284360189573E-2</c:v>
                </c:pt>
                <c:pt idx="7">
                  <c:v>9.8578199052132706E-2</c:v>
                </c:pt>
                <c:pt idx="8">
                  <c:v>3.7440758293838861E-2</c:v>
                </c:pt>
                <c:pt idx="9">
                  <c:v>1.1848341232227487E-2</c:v>
                </c:pt>
                <c:pt idx="10">
                  <c:v>4.9763033175355451E-2</c:v>
                </c:pt>
                <c:pt idx="11">
                  <c:v>2.7488151658767772E-2</c:v>
                </c:pt>
                <c:pt idx="12">
                  <c:v>9.5734597156398107E-2</c:v>
                </c:pt>
                <c:pt idx="13">
                  <c:v>5.7345971563981045E-2</c:v>
                </c:pt>
                <c:pt idx="14">
                  <c:v>5.9715639810426539E-2</c:v>
                </c:pt>
                <c:pt idx="15">
                  <c:v>0.11848341232227488</c:v>
                </c:pt>
                <c:pt idx="16">
                  <c:v>0.14218009478672985</c:v>
                </c:pt>
                <c:pt idx="17">
                  <c:v>2.4170616113744076E-2</c:v>
                </c:pt>
                <c:pt idx="18">
                  <c:v>2.6066350710900472E-2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6-49EE-AFAC-2FBB04305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6-49EE-AFAC-2FBB0430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8.61'!$Z$44:$Z$60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43</c:v>
                </c:pt>
                <c:pt idx="3">
                  <c:v>117</c:v>
                </c:pt>
                <c:pt idx="4">
                  <c:v>67</c:v>
                </c:pt>
                <c:pt idx="5">
                  <c:v>89</c:v>
                </c:pt>
                <c:pt idx="6">
                  <c:v>64</c:v>
                </c:pt>
                <c:pt idx="7">
                  <c:v>65</c:v>
                </c:pt>
                <c:pt idx="8">
                  <c:v>75</c:v>
                </c:pt>
                <c:pt idx="9">
                  <c:v>74</c:v>
                </c:pt>
                <c:pt idx="10">
                  <c:v>85</c:v>
                </c:pt>
                <c:pt idx="11">
                  <c:v>132</c:v>
                </c:pt>
                <c:pt idx="12">
                  <c:v>101</c:v>
                </c:pt>
                <c:pt idx="13">
                  <c:v>55</c:v>
                </c:pt>
                <c:pt idx="14">
                  <c:v>21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C-4166-B80A-F4252E9C75D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8.61'!$Z$63:$Z$79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68</c:v>
                </c:pt>
                <c:pt idx="3">
                  <c:v>74</c:v>
                </c:pt>
                <c:pt idx="4">
                  <c:v>67</c:v>
                </c:pt>
                <c:pt idx="5">
                  <c:v>80</c:v>
                </c:pt>
                <c:pt idx="6">
                  <c:v>63</c:v>
                </c:pt>
                <c:pt idx="7">
                  <c:v>79</c:v>
                </c:pt>
                <c:pt idx="8">
                  <c:v>99</c:v>
                </c:pt>
                <c:pt idx="9">
                  <c:v>100</c:v>
                </c:pt>
                <c:pt idx="10">
                  <c:v>145</c:v>
                </c:pt>
                <c:pt idx="11">
                  <c:v>126</c:v>
                </c:pt>
                <c:pt idx="12">
                  <c:v>89</c:v>
                </c:pt>
                <c:pt idx="13">
                  <c:v>33</c:v>
                </c:pt>
                <c:pt idx="14">
                  <c:v>25</c:v>
                </c:pt>
                <c:pt idx="15">
                  <c:v>9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C-4166-B80A-F4252E9C7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8.61'!$Z$83:$Z$90</c:f>
              <c:numCache>
                <c:formatCode>#,##0</c:formatCode>
                <c:ptCount val="8"/>
                <c:pt idx="0">
                  <c:v>105</c:v>
                </c:pt>
                <c:pt idx="1">
                  <c:v>157</c:v>
                </c:pt>
                <c:pt idx="2">
                  <c:v>85</c:v>
                </c:pt>
                <c:pt idx="3">
                  <c:v>65</c:v>
                </c:pt>
                <c:pt idx="4">
                  <c:v>38</c:v>
                </c:pt>
                <c:pt idx="5">
                  <c:v>40</c:v>
                </c:pt>
                <c:pt idx="6">
                  <c:v>24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F-42F0-9828-3D45A51E8BC0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8.61'!$Z$93:$Z$100</c:f>
              <c:numCache>
                <c:formatCode>#,##0</c:formatCode>
                <c:ptCount val="8"/>
                <c:pt idx="0">
                  <c:v>88</c:v>
                </c:pt>
                <c:pt idx="1">
                  <c:v>220</c:v>
                </c:pt>
                <c:pt idx="2">
                  <c:v>20</c:v>
                </c:pt>
                <c:pt idx="3">
                  <c:v>92</c:v>
                </c:pt>
                <c:pt idx="4">
                  <c:v>119</c:v>
                </c:pt>
                <c:pt idx="5">
                  <c:v>48</c:v>
                </c:pt>
                <c:pt idx="6">
                  <c:v>0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F-42F0-9828-3D45A51E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1">
                  <c:v>75688</c:v>
                </c:pt>
                <c:pt idx="2">
                  <c:v>78001</c:v>
                </c:pt>
                <c:pt idx="3">
                  <c:v>79027</c:v>
                </c:pt>
                <c:pt idx="4">
                  <c:v>81149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F-4D1C-B065-DC2310AE8FE8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1">
                  <c:v>54999</c:v>
                </c:pt>
                <c:pt idx="2">
                  <c:v>56079</c:v>
                </c:pt>
                <c:pt idx="3">
                  <c:v>56881</c:v>
                </c:pt>
                <c:pt idx="4">
                  <c:v>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F-4D1C-B065-DC2310AE8FE8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1">
                  <c:v>66783</c:v>
                </c:pt>
                <c:pt idx="2">
                  <c:v>68960</c:v>
                </c:pt>
                <c:pt idx="3">
                  <c:v>69918</c:v>
                </c:pt>
                <c:pt idx="4">
                  <c:v>71871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F-4D1C-B065-DC2310AE8FE8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1">
                  <c:v>8905</c:v>
                </c:pt>
                <c:pt idx="2">
                  <c:v>9041</c:v>
                </c:pt>
                <c:pt idx="3">
                  <c:v>9107</c:v>
                </c:pt>
                <c:pt idx="4">
                  <c:v>9276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F-4D1C-B065-DC2310AE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8.61'!$V$8:$Z$8</c:f>
              <c:numCache>
                <c:formatCode>#,##0</c:formatCode>
                <c:ptCount val="5"/>
                <c:pt idx="0">
                  <c:v>33045.5</c:v>
                </c:pt>
                <c:pt idx="1">
                  <c:v>30184.07</c:v>
                </c:pt>
                <c:pt idx="2">
                  <c:v>30866.73</c:v>
                </c:pt>
                <c:pt idx="3">
                  <c:v>34253</c:v>
                </c:pt>
                <c:pt idx="4">
                  <c:v>37005.61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E-4713-91E4-7D83767851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E-4713-91E4-7D837678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1">
                  <c:v>19883</c:v>
                </c:pt>
                <c:pt idx="2">
                  <c:v>20782</c:v>
                </c:pt>
                <c:pt idx="3">
                  <c:v>22183</c:v>
                </c:pt>
                <c:pt idx="4">
                  <c:v>22601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9-4B7C-AA92-4E6771ECFF23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1">
                  <c:v>14368</c:v>
                </c:pt>
                <c:pt idx="2">
                  <c:v>14892</c:v>
                </c:pt>
                <c:pt idx="3">
                  <c:v>15747</c:v>
                </c:pt>
                <c:pt idx="4">
                  <c:v>15713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9-4B7C-AA92-4E6771ECFF23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1">
                  <c:v>15376</c:v>
                </c:pt>
                <c:pt idx="2">
                  <c:v>16104</c:v>
                </c:pt>
                <c:pt idx="3">
                  <c:v>17166</c:v>
                </c:pt>
                <c:pt idx="4">
                  <c:v>17729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9-4B7C-AA92-4E6771ECFF23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1">
                  <c:v>4507</c:v>
                </c:pt>
                <c:pt idx="2">
                  <c:v>4678</c:v>
                </c:pt>
                <c:pt idx="3">
                  <c:v>5016</c:v>
                </c:pt>
                <c:pt idx="4">
                  <c:v>4874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9-4B7C-AA92-4E6771ECF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8.6623583569405097E-2</c:v>
                </c:pt>
                <c:pt idx="1">
                  <c:v>5.2673512747875356E-3</c:v>
                </c:pt>
                <c:pt idx="2">
                  <c:v>6.3473796033994334E-2</c:v>
                </c:pt>
                <c:pt idx="3">
                  <c:v>1.0313385269121813E-2</c:v>
                </c:pt>
                <c:pt idx="4">
                  <c:v>8.1621813031161478E-2</c:v>
                </c:pt>
                <c:pt idx="5">
                  <c:v>3.26221671388102E-2</c:v>
                </c:pt>
                <c:pt idx="6">
                  <c:v>7.3698654390934842E-2</c:v>
                </c:pt>
                <c:pt idx="7">
                  <c:v>5.9003186968838529E-2</c:v>
                </c:pt>
                <c:pt idx="8">
                  <c:v>3.0851628895184138E-2</c:v>
                </c:pt>
                <c:pt idx="9">
                  <c:v>7.2592067988668553E-3</c:v>
                </c:pt>
                <c:pt idx="10">
                  <c:v>2.9169617563739376E-2</c:v>
                </c:pt>
                <c:pt idx="11">
                  <c:v>1.5669263456090651E-2</c:v>
                </c:pt>
                <c:pt idx="12">
                  <c:v>4.4529036827195466E-2</c:v>
                </c:pt>
                <c:pt idx="13">
                  <c:v>6.6527974504249299E-2</c:v>
                </c:pt>
                <c:pt idx="14">
                  <c:v>3.6782932011331447E-2</c:v>
                </c:pt>
                <c:pt idx="15">
                  <c:v>7.7461048158640231E-2</c:v>
                </c:pt>
                <c:pt idx="16">
                  <c:v>0.11402266288951841</c:v>
                </c:pt>
                <c:pt idx="17">
                  <c:v>2.1334985835694049E-2</c:v>
                </c:pt>
                <c:pt idx="18">
                  <c:v>3.3817280453257791E-2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7-4B39-AAD3-7DDE8C432E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7-4B39-AAD3-7DDE8C43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4</c:v>
                </c:pt>
                <c:pt idx="1">
                  <c:v>255</c:v>
                </c:pt>
                <c:pt idx="2">
                  <c:v>648</c:v>
                </c:pt>
                <c:pt idx="3">
                  <c:v>861</c:v>
                </c:pt>
                <c:pt idx="4">
                  <c:v>975</c:v>
                </c:pt>
                <c:pt idx="5">
                  <c:v>1015</c:v>
                </c:pt>
                <c:pt idx="6">
                  <c:v>890</c:v>
                </c:pt>
                <c:pt idx="7">
                  <c:v>946</c:v>
                </c:pt>
                <c:pt idx="8">
                  <c:v>1077</c:v>
                </c:pt>
                <c:pt idx="9">
                  <c:v>1075</c:v>
                </c:pt>
                <c:pt idx="10">
                  <c:v>1145</c:v>
                </c:pt>
                <c:pt idx="11">
                  <c:v>1006</c:v>
                </c:pt>
                <c:pt idx="12">
                  <c:v>650</c:v>
                </c:pt>
                <c:pt idx="13">
                  <c:v>313</c:v>
                </c:pt>
                <c:pt idx="14">
                  <c:v>121</c:v>
                </c:pt>
                <c:pt idx="15">
                  <c:v>85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6-4858-AC15-9FCF10DD66B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14</c:v>
                </c:pt>
                <c:pt idx="1">
                  <c:v>298</c:v>
                </c:pt>
                <c:pt idx="2">
                  <c:v>620</c:v>
                </c:pt>
                <c:pt idx="3">
                  <c:v>915</c:v>
                </c:pt>
                <c:pt idx="4">
                  <c:v>1076</c:v>
                </c:pt>
                <c:pt idx="5">
                  <c:v>899</c:v>
                </c:pt>
                <c:pt idx="6">
                  <c:v>943</c:v>
                </c:pt>
                <c:pt idx="7">
                  <c:v>977</c:v>
                </c:pt>
                <c:pt idx="8">
                  <c:v>1296</c:v>
                </c:pt>
                <c:pt idx="9">
                  <c:v>1249</c:v>
                </c:pt>
                <c:pt idx="10">
                  <c:v>1236</c:v>
                </c:pt>
                <c:pt idx="11">
                  <c:v>1020</c:v>
                </c:pt>
                <c:pt idx="12">
                  <c:v>536</c:v>
                </c:pt>
                <c:pt idx="13">
                  <c:v>219</c:v>
                </c:pt>
                <c:pt idx="14">
                  <c:v>112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6-4858-AC15-9FCF10DD6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759</c:v>
                </c:pt>
                <c:pt idx="1">
                  <c:v>684</c:v>
                </c:pt>
                <c:pt idx="2">
                  <c:v>1384</c:v>
                </c:pt>
                <c:pt idx="3">
                  <c:v>349</c:v>
                </c:pt>
                <c:pt idx="4">
                  <c:v>196</c:v>
                </c:pt>
                <c:pt idx="5">
                  <c:v>354</c:v>
                </c:pt>
                <c:pt idx="6">
                  <c:v>794</c:v>
                </c:pt>
                <c:pt idx="7">
                  <c:v>1034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3-4DB9-A245-58E3FE710B4B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555</c:v>
                </c:pt>
                <c:pt idx="1">
                  <c:v>1396</c:v>
                </c:pt>
                <c:pt idx="2">
                  <c:v>309</c:v>
                </c:pt>
                <c:pt idx="3">
                  <c:v>1111</c:v>
                </c:pt>
                <c:pt idx="4">
                  <c:v>1047</c:v>
                </c:pt>
                <c:pt idx="5">
                  <c:v>778</c:v>
                </c:pt>
                <c:pt idx="6">
                  <c:v>48</c:v>
                </c:pt>
                <c:pt idx="7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DB9-A245-58E3FE710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8.62'!$U$8:$Y$8</c:f>
              <c:numCache>
                <c:formatCode>#,##0</c:formatCode>
                <c:ptCount val="5"/>
                <c:pt idx="1">
                  <c:v>34543</c:v>
                </c:pt>
                <c:pt idx="2">
                  <c:v>34869.550000000003</c:v>
                </c:pt>
                <c:pt idx="3">
                  <c:v>37434.67</c:v>
                </c:pt>
                <c:pt idx="4">
                  <c:v>35575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8A9-B3E8-446922694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8A9-B3E8-44692269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8.62'!$V$4:$Z$4</c:f>
              <c:numCache>
                <c:formatCode>#,##0</c:formatCode>
                <c:ptCount val="5"/>
                <c:pt idx="0">
                  <c:v>19883</c:v>
                </c:pt>
                <c:pt idx="1">
                  <c:v>20782</c:v>
                </c:pt>
                <c:pt idx="2">
                  <c:v>22183</c:v>
                </c:pt>
                <c:pt idx="3">
                  <c:v>22601</c:v>
                </c:pt>
                <c:pt idx="4">
                  <c:v>22596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AFA-B388-FB97FADFB8AE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8.62'!$V$7:$Z$7</c:f>
              <c:numCache>
                <c:formatCode>#,##0</c:formatCode>
                <c:ptCount val="5"/>
                <c:pt idx="0">
                  <c:v>14368</c:v>
                </c:pt>
                <c:pt idx="1">
                  <c:v>14892</c:v>
                </c:pt>
                <c:pt idx="2">
                  <c:v>15747</c:v>
                </c:pt>
                <c:pt idx="3">
                  <c:v>15713</c:v>
                </c:pt>
                <c:pt idx="4">
                  <c:v>16287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FA-B388-FB97FADFB8AE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8.62'!$V$11:$Z$11</c:f>
              <c:numCache>
                <c:formatCode>#,##0</c:formatCode>
                <c:ptCount val="5"/>
                <c:pt idx="0">
                  <c:v>15376</c:v>
                </c:pt>
                <c:pt idx="1">
                  <c:v>16104</c:v>
                </c:pt>
                <c:pt idx="2">
                  <c:v>17166</c:v>
                </c:pt>
                <c:pt idx="3">
                  <c:v>17729</c:v>
                </c:pt>
                <c:pt idx="4">
                  <c:v>17559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FA-B388-FB97FADFB8AE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8.62'!$V$12:$Z$12</c:f>
              <c:numCache>
                <c:formatCode>#,##0</c:formatCode>
                <c:ptCount val="5"/>
                <c:pt idx="0">
                  <c:v>4507</c:v>
                </c:pt>
                <c:pt idx="1">
                  <c:v>4678</c:v>
                </c:pt>
                <c:pt idx="2">
                  <c:v>5016</c:v>
                </c:pt>
                <c:pt idx="3">
                  <c:v>4874</c:v>
                </c:pt>
                <c:pt idx="4">
                  <c:v>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5-4AFA-B388-FB97FADF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8.6623583569405097E-2</c:v>
                </c:pt>
                <c:pt idx="1">
                  <c:v>5.2673512747875356E-3</c:v>
                </c:pt>
                <c:pt idx="2">
                  <c:v>6.3473796033994334E-2</c:v>
                </c:pt>
                <c:pt idx="3">
                  <c:v>1.0313385269121813E-2</c:v>
                </c:pt>
                <c:pt idx="4">
                  <c:v>8.1621813031161478E-2</c:v>
                </c:pt>
                <c:pt idx="5">
                  <c:v>3.26221671388102E-2</c:v>
                </c:pt>
                <c:pt idx="6">
                  <c:v>7.3698654390934842E-2</c:v>
                </c:pt>
                <c:pt idx="7">
                  <c:v>5.9003186968838529E-2</c:v>
                </c:pt>
                <c:pt idx="8">
                  <c:v>3.0851628895184138E-2</c:v>
                </c:pt>
                <c:pt idx="9">
                  <c:v>7.2592067988668553E-3</c:v>
                </c:pt>
                <c:pt idx="10">
                  <c:v>2.9169617563739376E-2</c:v>
                </c:pt>
                <c:pt idx="11">
                  <c:v>1.5669263456090651E-2</c:v>
                </c:pt>
                <c:pt idx="12">
                  <c:v>4.4529036827195466E-2</c:v>
                </c:pt>
                <c:pt idx="13">
                  <c:v>6.6527974504249299E-2</c:v>
                </c:pt>
                <c:pt idx="14">
                  <c:v>3.6782932011331447E-2</c:v>
                </c:pt>
                <c:pt idx="15">
                  <c:v>7.7461048158640231E-2</c:v>
                </c:pt>
                <c:pt idx="16">
                  <c:v>0.11402266288951841</c:v>
                </c:pt>
                <c:pt idx="17">
                  <c:v>2.1334985835694049E-2</c:v>
                </c:pt>
                <c:pt idx="18">
                  <c:v>3.3817280453257791E-2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3D4-B09A-AF4E397E36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3D4-B09A-AF4E397E3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8.62'!$Z$44:$Z$60</c:f>
              <c:numCache>
                <c:formatCode>#,##0</c:formatCode>
                <c:ptCount val="17"/>
                <c:pt idx="0">
                  <c:v>9</c:v>
                </c:pt>
                <c:pt idx="1">
                  <c:v>268</c:v>
                </c:pt>
                <c:pt idx="2">
                  <c:v>586</c:v>
                </c:pt>
                <c:pt idx="3">
                  <c:v>868</c:v>
                </c:pt>
                <c:pt idx="4">
                  <c:v>965</c:v>
                </c:pt>
                <c:pt idx="5">
                  <c:v>1008</c:v>
                </c:pt>
                <c:pt idx="6">
                  <c:v>928</c:v>
                </c:pt>
                <c:pt idx="7">
                  <c:v>921</c:v>
                </c:pt>
                <c:pt idx="8">
                  <c:v>1089</c:v>
                </c:pt>
                <c:pt idx="9">
                  <c:v>1081</c:v>
                </c:pt>
                <c:pt idx="10">
                  <c:v>1175</c:v>
                </c:pt>
                <c:pt idx="11">
                  <c:v>1020</c:v>
                </c:pt>
                <c:pt idx="12">
                  <c:v>687</c:v>
                </c:pt>
                <c:pt idx="13">
                  <c:v>341</c:v>
                </c:pt>
                <c:pt idx="14">
                  <c:v>151</c:v>
                </c:pt>
                <c:pt idx="15">
                  <c:v>92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9-43FC-9044-C5A09441C67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8.62'!$Z$63:$Z$79</c:f>
              <c:numCache>
                <c:formatCode>#,##0</c:formatCode>
                <c:ptCount val="17"/>
                <c:pt idx="0">
                  <c:v>4</c:v>
                </c:pt>
                <c:pt idx="1">
                  <c:v>312</c:v>
                </c:pt>
                <c:pt idx="2">
                  <c:v>600</c:v>
                </c:pt>
                <c:pt idx="3">
                  <c:v>864</c:v>
                </c:pt>
                <c:pt idx="4">
                  <c:v>980</c:v>
                </c:pt>
                <c:pt idx="5">
                  <c:v>951</c:v>
                </c:pt>
                <c:pt idx="6">
                  <c:v>956</c:v>
                </c:pt>
                <c:pt idx="7">
                  <c:v>938</c:v>
                </c:pt>
                <c:pt idx="8">
                  <c:v>1213</c:v>
                </c:pt>
                <c:pt idx="9">
                  <c:v>1254</c:v>
                </c:pt>
                <c:pt idx="10">
                  <c:v>1217</c:v>
                </c:pt>
                <c:pt idx="11">
                  <c:v>1041</c:v>
                </c:pt>
                <c:pt idx="12">
                  <c:v>541</c:v>
                </c:pt>
                <c:pt idx="13">
                  <c:v>255</c:v>
                </c:pt>
                <c:pt idx="14">
                  <c:v>109</c:v>
                </c:pt>
                <c:pt idx="15">
                  <c:v>66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9-43FC-9044-C5A09441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8.62'!$Z$83:$Z$90</c:f>
              <c:numCache>
                <c:formatCode>#,##0</c:formatCode>
                <c:ptCount val="8"/>
                <c:pt idx="0">
                  <c:v>808</c:v>
                </c:pt>
                <c:pt idx="1">
                  <c:v>696</c:v>
                </c:pt>
                <c:pt idx="2">
                  <c:v>1406</c:v>
                </c:pt>
                <c:pt idx="3">
                  <c:v>356</c:v>
                </c:pt>
                <c:pt idx="4">
                  <c:v>201</c:v>
                </c:pt>
                <c:pt idx="5">
                  <c:v>373</c:v>
                </c:pt>
                <c:pt idx="6">
                  <c:v>826</c:v>
                </c:pt>
                <c:pt idx="7">
                  <c:v>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120-9F68-347A2966FB65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8.62'!$Z$93:$Z$100</c:f>
              <c:numCache>
                <c:formatCode>#,##0</c:formatCode>
                <c:ptCount val="8"/>
                <c:pt idx="0">
                  <c:v>584</c:v>
                </c:pt>
                <c:pt idx="1">
                  <c:v>1429</c:v>
                </c:pt>
                <c:pt idx="2">
                  <c:v>324</c:v>
                </c:pt>
                <c:pt idx="3">
                  <c:v>1155</c:v>
                </c:pt>
                <c:pt idx="4">
                  <c:v>1043</c:v>
                </c:pt>
                <c:pt idx="5">
                  <c:v>779</c:v>
                </c:pt>
                <c:pt idx="6">
                  <c:v>49</c:v>
                </c:pt>
                <c:pt idx="7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120-9F68-347A2966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4.237341414039808E-3</c:v>
                </c:pt>
                <c:pt idx="1">
                  <c:v>2.5398901057449297E-3</c:v>
                </c:pt>
                <c:pt idx="2">
                  <c:v>3.8953364097018772E-2</c:v>
                </c:pt>
                <c:pt idx="3">
                  <c:v>5.8216293017816952E-3</c:v>
                </c:pt>
                <c:pt idx="4">
                  <c:v>5.0986407815820249E-2</c:v>
                </c:pt>
                <c:pt idx="5">
                  <c:v>4.5315663074775872E-2</c:v>
                </c:pt>
                <c:pt idx="6">
                  <c:v>8.7550766367831406E-2</c:v>
                </c:pt>
                <c:pt idx="7">
                  <c:v>6.1560900780827599E-2</c:v>
                </c:pt>
                <c:pt idx="8">
                  <c:v>1.938866605474595E-2</c:v>
                </c:pt>
                <c:pt idx="9">
                  <c:v>2.570067017892394E-2</c:v>
                </c:pt>
                <c:pt idx="10">
                  <c:v>6.3748726911518783E-2</c:v>
                </c:pt>
                <c:pt idx="11">
                  <c:v>2.5600080471765728E-2</c:v>
                </c:pt>
                <c:pt idx="12">
                  <c:v>0.14942600998352842</c:v>
                </c:pt>
                <c:pt idx="13">
                  <c:v>7.7554664218983799E-2</c:v>
                </c:pt>
                <c:pt idx="14">
                  <c:v>3.7054733374407463E-2</c:v>
                </c:pt>
                <c:pt idx="15">
                  <c:v>9.4768077856433347E-2</c:v>
                </c:pt>
                <c:pt idx="16">
                  <c:v>0.10844827802995058</c:v>
                </c:pt>
                <c:pt idx="17">
                  <c:v>3.2452754271919126E-2</c:v>
                </c:pt>
                <c:pt idx="18">
                  <c:v>2.8416592272195746E-2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D-4A68-9C64-0E6FB9275B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D-4A68-9C64-0E6FB927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8.62'!$V$8:$Z$8</c:f>
              <c:numCache>
                <c:formatCode>#,##0</c:formatCode>
                <c:ptCount val="5"/>
                <c:pt idx="0">
                  <c:v>34543</c:v>
                </c:pt>
                <c:pt idx="1">
                  <c:v>34869.550000000003</c:v>
                </c:pt>
                <c:pt idx="2">
                  <c:v>37434.67</c:v>
                </c:pt>
                <c:pt idx="3">
                  <c:v>35575</c:v>
                </c:pt>
                <c:pt idx="4">
                  <c:v>38462.339999999997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52C-BEC1-AE51416021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9-452C-BEC1-AE514160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1">
                  <c:v>13019</c:v>
                </c:pt>
                <c:pt idx="2">
                  <c:v>13393</c:v>
                </c:pt>
                <c:pt idx="3">
                  <c:v>14483</c:v>
                </c:pt>
                <c:pt idx="4">
                  <c:v>14290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E80-A7AC-23B901E9E51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1">
                  <c:v>8424</c:v>
                </c:pt>
                <c:pt idx="2">
                  <c:v>8710</c:v>
                </c:pt>
                <c:pt idx="3">
                  <c:v>9136</c:v>
                </c:pt>
                <c:pt idx="4">
                  <c:v>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E80-A7AC-23B901E9E51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1">
                  <c:v>10685</c:v>
                </c:pt>
                <c:pt idx="2">
                  <c:v>10904</c:v>
                </c:pt>
                <c:pt idx="3">
                  <c:v>11734</c:v>
                </c:pt>
                <c:pt idx="4">
                  <c:v>11722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E80-A7AC-23B901E9E51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1">
                  <c:v>2332</c:v>
                </c:pt>
                <c:pt idx="2">
                  <c:v>2489</c:v>
                </c:pt>
                <c:pt idx="3">
                  <c:v>2746</c:v>
                </c:pt>
                <c:pt idx="4">
                  <c:v>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7-4E80-A7AC-23B901E9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0.20358017968962699</c:v>
                </c:pt>
                <c:pt idx="1">
                  <c:v>4.6283691805063983E-3</c:v>
                </c:pt>
                <c:pt idx="2">
                  <c:v>2.9131500136128505E-2</c:v>
                </c:pt>
                <c:pt idx="3">
                  <c:v>2.722570106180234E-3</c:v>
                </c:pt>
                <c:pt idx="4">
                  <c:v>4.7032398584263543E-2</c:v>
                </c:pt>
                <c:pt idx="5">
                  <c:v>2.5524094745439697E-2</c:v>
                </c:pt>
                <c:pt idx="6">
                  <c:v>7.5347127688537976E-2</c:v>
                </c:pt>
                <c:pt idx="7">
                  <c:v>6.8472638170432892E-2</c:v>
                </c:pt>
                <c:pt idx="8">
                  <c:v>2.7361829567111352E-2</c:v>
                </c:pt>
                <c:pt idx="9">
                  <c:v>5.7173972229784915E-3</c:v>
                </c:pt>
                <c:pt idx="10">
                  <c:v>2.0895725564933298E-2</c:v>
                </c:pt>
                <c:pt idx="11">
                  <c:v>1.0754151919411925E-2</c:v>
                </c:pt>
                <c:pt idx="12">
                  <c:v>3.8456302749795807E-2</c:v>
                </c:pt>
                <c:pt idx="13">
                  <c:v>4.0634358834739995E-2</c:v>
                </c:pt>
                <c:pt idx="14">
                  <c:v>5.5404301660767763E-2</c:v>
                </c:pt>
                <c:pt idx="15">
                  <c:v>7.2964878845630271E-2</c:v>
                </c:pt>
                <c:pt idx="16">
                  <c:v>0.11475632997549687</c:v>
                </c:pt>
                <c:pt idx="17">
                  <c:v>1.3068336509665124E-2</c:v>
                </c:pt>
                <c:pt idx="18">
                  <c:v>2.9471821399401035E-2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0-40C2-99FA-95D117ABE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0-40C2-99FA-95D117AB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4</c:v>
                </c:pt>
                <c:pt idx="1">
                  <c:v>181</c:v>
                </c:pt>
                <c:pt idx="2">
                  <c:v>486</c:v>
                </c:pt>
                <c:pt idx="3">
                  <c:v>630</c:v>
                </c:pt>
                <c:pt idx="4">
                  <c:v>771</c:v>
                </c:pt>
                <c:pt idx="5">
                  <c:v>597</c:v>
                </c:pt>
                <c:pt idx="6">
                  <c:v>563</c:v>
                </c:pt>
                <c:pt idx="7">
                  <c:v>666</c:v>
                </c:pt>
                <c:pt idx="8">
                  <c:v>675</c:v>
                </c:pt>
                <c:pt idx="9">
                  <c:v>644</c:v>
                </c:pt>
                <c:pt idx="10">
                  <c:v>720</c:v>
                </c:pt>
                <c:pt idx="11">
                  <c:v>646</c:v>
                </c:pt>
                <c:pt idx="12">
                  <c:v>375</c:v>
                </c:pt>
                <c:pt idx="13">
                  <c:v>207</c:v>
                </c:pt>
                <c:pt idx="14">
                  <c:v>79</c:v>
                </c:pt>
                <c:pt idx="15">
                  <c:v>31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4-4894-B8B6-96FAB517963D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11</c:v>
                </c:pt>
                <c:pt idx="1">
                  <c:v>170</c:v>
                </c:pt>
                <c:pt idx="2">
                  <c:v>446</c:v>
                </c:pt>
                <c:pt idx="3">
                  <c:v>655</c:v>
                </c:pt>
                <c:pt idx="4">
                  <c:v>659</c:v>
                </c:pt>
                <c:pt idx="5">
                  <c:v>605</c:v>
                </c:pt>
                <c:pt idx="6">
                  <c:v>581</c:v>
                </c:pt>
                <c:pt idx="7">
                  <c:v>603</c:v>
                </c:pt>
                <c:pt idx="8">
                  <c:v>725</c:v>
                </c:pt>
                <c:pt idx="9">
                  <c:v>703</c:v>
                </c:pt>
                <c:pt idx="10">
                  <c:v>718</c:v>
                </c:pt>
                <c:pt idx="11">
                  <c:v>594</c:v>
                </c:pt>
                <c:pt idx="12">
                  <c:v>293</c:v>
                </c:pt>
                <c:pt idx="13">
                  <c:v>130</c:v>
                </c:pt>
                <c:pt idx="14">
                  <c:v>51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4-4894-B8B6-96FAB517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429</c:v>
                </c:pt>
                <c:pt idx="1">
                  <c:v>426</c:v>
                </c:pt>
                <c:pt idx="2">
                  <c:v>822</c:v>
                </c:pt>
                <c:pt idx="3">
                  <c:v>209</c:v>
                </c:pt>
                <c:pt idx="4">
                  <c:v>148</c:v>
                </c:pt>
                <c:pt idx="5">
                  <c:v>220</c:v>
                </c:pt>
                <c:pt idx="6">
                  <c:v>374</c:v>
                </c:pt>
                <c:pt idx="7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9-4E5C-9D64-6376132A0D95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268</c:v>
                </c:pt>
                <c:pt idx="1">
                  <c:v>887</c:v>
                </c:pt>
                <c:pt idx="2">
                  <c:v>141</c:v>
                </c:pt>
                <c:pt idx="3">
                  <c:v>668</c:v>
                </c:pt>
                <c:pt idx="4">
                  <c:v>624</c:v>
                </c:pt>
                <c:pt idx="5">
                  <c:v>419</c:v>
                </c:pt>
                <c:pt idx="6">
                  <c:v>27</c:v>
                </c:pt>
                <c:pt idx="7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9-4E5C-9D64-6376132A0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8.63'!$U$8:$Y$8</c:f>
              <c:numCache>
                <c:formatCode>#,##0</c:formatCode>
                <c:ptCount val="5"/>
                <c:pt idx="1">
                  <c:v>28410</c:v>
                </c:pt>
                <c:pt idx="2">
                  <c:v>24795.63</c:v>
                </c:pt>
                <c:pt idx="3">
                  <c:v>28672.78</c:v>
                </c:pt>
                <c:pt idx="4">
                  <c:v>29955.83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0-4AA1-9926-24625EF900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0-4AA1-9926-24625EF9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8.63'!$V$4:$Z$4</c:f>
              <c:numCache>
                <c:formatCode>#,##0</c:formatCode>
                <c:ptCount val="5"/>
                <c:pt idx="0">
                  <c:v>13019</c:v>
                </c:pt>
                <c:pt idx="1">
                  <c:v>13393</c:v>
                </c:pt>
                <c:pt idx="2">
                  <c:v>14483</c:v>
                </c:pt>
                <c:pt idx="3">
                  <c:v>14290</c:v>
                </c:pt>
                <c:pt idx="4">
                  <c:v>14691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D-461B-8DBE-5BC2C187F6A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8.63'!$V$7:$Z$7</c:f>
              <c:numCache>
                <c:formatCode>#,##0</c:formatCode>
                <c:ptCount val="5"/>
                <c:pt idx="0">
                  <c:v>8424</c:v>
                </c:pt>
                <c:pt idx="1">
                  <c:v>8710</c:v>
                </c:pt>
                <c:pt idx="2">
                  <c:v>9136</c:v>
                </c:pt>
                <c:pt idx="3">
                  <c:v>8966</c:v>
                </c:pt>
                <c:pt idx="4">
                  <c:v>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D-461B-8DBE-5BC2C187F6A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8.63'!$V$11:$Z$11</c:f>
              <c:numCache>
                <c:formatCode>#,##0</c:formatCode>
                <c:ptCount val="5"/>
                <c:pt idx="0">
                  <c:v>10685</c:v>
                </c:pt>
                <c:pt idx="1">
                  <c:v>10904</c:v>
                </c:pt>
                <c:pt idx="2">
                  <c:v>11734</c:v>
                </c:pt>
                <c:pt idx="3">
                  <c:v>11722</c:v>
                </c:pt>
                <c:pt idx="4">
                  <c:v>11990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D-461B-8DBE-5BC2C187F6A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8.63'!$V$12:$Z$12</c:f>
              <c:numCache>
                <c:formatCode>#,##0</c:formatCode>
                <c:ptCount val="5"/>
                <c:pt idx="0">
                  <c:v>2332</c:v>
                </c:pt>
                <c:pt idx="1">
                  <c:v>2489</c:v>
                </c:pt>
                <c:pt idx="2">
                  <c:v>2746</c:v>
                </c:pt>
                <c:pt idx="3">
                  <c:v>2564</c:v>
                </c:pt>
                <c:pt idx="4">
                  <c:v>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D-461B-8DBE-5BC2C187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0.20358017968962699</c:v>
                </c:pt>
                <c:pt idx="1">
                  <c:v>4.6283691805063983E-3</c:v>
                </c:pt>
                <c:pt idx="2">
                  <c:v>2.9131500136128505E-2</c:v>
                </c:pt>
                <c:pt idx="3">
                  <c:v>2.722570106180234E-3</c:v>
                </c:pt>
                <c:pt idx="4">
                  <c:v>4.7032398584263543E-2</c:v>
                </c:pt>
                <c:pt idx="5">
                  <c:v>2.5524094745439697E-2</c:v>
                </c:pt>
                <c:pt idx="6">
                  <c:v>7.5347127688537976E-2</c:v>
                </c:pt>
                <c:pt idx="7">
                  <c:v>6.8472638170432892E-2</c:v>
                </c:pt>
                <c:pt idx="8">
                  <c:v>2.7361829567111352E-2</c:v>
                </c:pt>
                <c:pt idx="9">
                  <c:v>5.7173972229784915E-3</c:v>
                </c:pt>
                <c:pt idx="10">
                  <c:v>2.0895725564933298E-2</c:v>
                </c:pt>
                <c:pt idx="11">
                  <c:v>1.0754151919411925E-2</c:v>
                </c:pt>
                <c:pt idx="12">
                  <c:v>3.8456302749795807E-2</c:v>
                </c:pt>
                <c:pt idx="13">
                  <c:v>4.0634358834739995E-2</c:v>
                </c:pt>
                <c:pt idx="14">
                  <c:v>5.5404301660767763E-2</c:v>
                </c:pt>
                <c:pt idx="15">
                  <c:v>7.2964878845630271E-2</c:v>
                </c:pt>
                <c:pt idx="16">
                  <c:v>0.11475632997549687</c:v>
                </c:pt>
                <c:pt idx="17">
                  <c:v>1.3068336509665124E-2</c:v>
                </c:pt>
                <c:pt idx="18">
                  <c:v>2.9471821399401035E-2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F10-AD1D-318BF5885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F10-AD1D-318BF588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8.63'!$Z$44:$Z$60</c:f>
              <c:numCache>
                <c:formatCode>#,##0</c:formatCode>
                <c:ptCount val="17"/>
                <c:pt idx="0">
                  <c:v>10</c:v>
                </c:pt>
                <c:pt idx="1">
                  <c:v>194</c:v>
                </c:pt>
                <c:pt idx="2">
                  <c:v>423</c:v>
                </c:pt>
                <c:pt idx="3">
                  <c:v>670</c:v>
                </c:pt>
                <c:pt idx="4">
                  <c:v>807</c:v>
                </c:pt>
                <c:pt idx="5">
                  <c:v>669</c:v>
                </c:pt>
                <c:pt idx="6">
                  <c:v>551</c:v>
                </c:pt>
                <c:pt idx="7">
                  <c:v>613</c:v>
                </c:pt>
                <c:pt idx="8">
                  <c:v>739</c:v>
                </c:pt>
                <c:pt idx="9">
                  <c:v>675</c:v>
                </c:pt>
                <c:pt idx="10">
                  <c:v>718</c:v>
                </c:pt>
                <c:pt idx="11">
                  <c:v>708</c:v>
                </c:pt>
                <c:pt idx="12">
                  <c:v>422</c:v>
                </c:pt>
                <c:pt idx="13">
                  <c:v>215</c:v>
                </c:pt>
                <c:pt idx="14">
                  <c:v>102</c:v>
                </c:pt>
                <c:pt idx="15">
                  <c:v>43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D-49A0-AFE3-3BEC837B3985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8.63'!$Z$63:$Z$79</c:f>
              <c:numCache>
                <c:formatCode>#,##0</c:formatCode>
                <c:ptCount val="17"/>
                <c:pt idx="0">
                  <c:v>3</c:v>
                </c:pt>
                <c:pt idx="1">
                  <c:v>196</c:v>
                </c:pt>
                <c:pt idx="2">
                  <c:v>476</c:v>
                </c:pt>
                <c:pt idx="3">
                  <c:v>661</c:v>
                </c:pt>
                <c:pt idx="4">
                  <c:v>611</c:v>
                </c:pt>
                <c:pt idx="5">
                  <c:v>592</c:v>
                </c:pt>
                <c:pt idx="6">
                  <c:v>591</c:v>
                </c:pt>
                <c:pt idx="7">
                  <c:v>601</c:v>
                </c:pt>
                <c:pt idx="8">
                  <c:v>717</c:v>
                </c:pt>
                <c:pt idx="9">
                  <c:v>701</c:v>
                </c:pt>
                <c:pt idx="10">
                  <c:v>745</c:v>
                </c:pt>
                <c:pt idx="11">
                  <c:v>606</c:v>
                </c:pt>
                <c:pt idx="12">
                  <c:v>330</c:v>
                </c:pt>
                <c:pt idx="13">
                  <c:v>157</c:v>
                </c:pt>
                <c:pt idx="14">
                  <c:v>67</c:v>
                </c:pt>
                <c:pt idx="15">
                  <c:v>34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D-49A0-AFE3-3BEC837B3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8.63'!$Z$83:$Z$90</c:f>
              <c:numCache>
                <c:formatCode>#,##0</c:formatCode>
                <c:ptCount val="8"/>
                <c:pt idx="0">
                  <c:v>456</c:v>
                </c:pt>
                <c:pt idx="1">
                  <c:v>426</c:v>
                </c:pt>
                <c:pt idx="2">
                  <c:v>822</c:v>
                </c:pt>
                <c:pt idx="3">
                  <c:v>224</c:v>
                </c:pt>
                <c:pt idx="4">
                  <c:v>137</c:v>
                </c:pt>
                <c:pt idx="5">
                  <c:v>239</c:v>
                </c:pt>
                <c:pt idx="6">
                  <c:v>380</c:v>
                </c:pt>
                <c:pt idx="7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4-4E36-BDBE-2A2291B48562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8.63'!$Z$93:$Z$100</c:f>
              <c:numCache>
                <c:formatCode>#,##0</c:formatCode>
                <c:ptCount val="8"/>
                <c:pt idx="0">
                  <c:v>274</c:v>
                </c:pt>
                <c:pt idx="1">
                  <c:v>894</c:v>
                </c:pt>
                <c:pt idx="2">
                  <c:v>155</c:v>
                </c:pt>
                <c:pt idx="3">
                  <c:v>689</c:v>
                </c:pt>
                <c:pt idx="4">
                  <c:v>621</c:v>
                </c:pt>
                <c:pt idx="5">
                  <c:v>423</c:v>
                </c:pt>
                <c:pt idx="6">
                  <c:v>27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4-4E36-BDBE-2A2291B4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26</c:v>
                </c:pt>
                <c:pt idx="1">
                  <c:v>612</c:v>
                </c:pt>
                <c:pt idx="2">
                  <c:v>2638</c:v>
                </c:pt>
                <c:pt idx="3">
                  <c:v>3664</c:v>
                </c:pt>
                <c:pt idx="4">
                  <c:v>3906</c:v>
                </c:pt>
                <c:pt idx="5">
                  <c:v>3064</c:v>
                </c:pt>
                <c:pt idx="6">
                  <c:v>3306</c:v>
                </c:pt>
                <c:pt idx="7">
                  <c:v>3579</c:v>
                </c:pt>
                <c:pt idx="8">
                  <c:v>4446</c:v>
                </c:pt>
                <c:pt idx="9">
                  <c:v>4061</c:v>
                </c:pt>
                <c:pt idx="10">
                  <c:v>3791</c:v>
                </c:pt>
                <c:pt idx="11">
                  <c:v>2719</c:v>
                </c:pt>
                <c:pt idx="12">
                  <c:v>1841</c:v>
                </c:pt>
                <c:pt idx="13">
                  <c:v>1035</c:v>
                </c:pt>
                <c:pt idx="14">
                  <c:v>449</c:v>
                </c:pt>
                <c:pt idx="15">
                  <c:v>157</c:v>
                </c:pt>
                <c:pt idx="1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2-424C-9B2E-988B244B34DB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28</c:v>
                </c:pt>
                <c:pt idx="1">
                  <c:v>754</c:v>
                </c:pt>
                <c:pt idx="2">
                  <c:v>2718</c:v>
                </c:pt>
                <c:pt idx="3">
                  <c:v>4091</c:v>
                </c:pt>
                <c:pt idx="4">
                  <c:v>3977</c:v>
                </c:pt>
                <c:pt idx="5">
                  <c:v>3379</c:v>
                </c:pt>
                <c:pt idx="6">
                  <c:v>3672</c:v>
                </c:pt>
                <c:pt idx="7">
                  <c:v>3855</c:v>
                </c:pt>
                <c:pt idx="8">
                  <c:v>5011</c:v>
                </c:pt>
                <c:pt idx="9">
                  <c:v>4493</c:v>
                </c:pt>
                <c:pt idx="10">
                  <c:v>4073</c:v>
                </c:pt>
                <c:pt idx="11">
                  <c:v>2722</c:v>
                </c:pt>
                <c:pt idx="12">
                  <c:v>1644</c:v>
                </c:pt>
                <c:pt idx="13">
                  <c:v>749</c:v>
                </c:pt>
                <c:pt idx="14">
                  <c:v>250</c:v>
                </c:pt>
                <c:pt idx="15">
                  <c:v>130</c:v>
                </c:pt>
                <c:pt idx="16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2-424C-9B2E-988B244B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8.63'!$V$8:$Z$8</c:f>
              <c:numCache>
                <c:formatCode>#,##0</c:formatCode>
                <c:ptCount val="5"/>
                <c:pt idx="0">
                  <c:v>28410</c:v>
                </c:pt>
                <c:pt idx="1">
                  <c:v>24795.63</c:v>
                </c:pt>
                <c:pt idx="2">
                  <c:v>28672.78</c:v>
                </c:pt>
                <c:pt idx="3">
                  <c:v>29955.83</c:v>
                </c:pt>
                <c:pt idx="4">
                  <c:v>27926.93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F-4245-BA73-E64732B0C9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F-4245-BA73-E64732B0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1">
                  <c:v>101336</c:v>
                </c:pt>
                <c:pt idx="2">
                  <c:v>103143</c:v>
                </c:pt>
                <c:pt idx="3">
                  <c:v>105587</c:v>
                </c:pt>
                <c:pt idx="4">
                  <c:v>107197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E-4575-B3E2-8CBB80EC79C8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1">
                  <c:v>68680</c:v>
                </c:pt>
                <c:pt idx="2">
                  <c:v>69674</c:v>
                </c:pt>
                <c:pt idx="3">
                  <c:v>71462</c:v>
                </c:pt>
                <c:pt idx="4">
                  <c:v>72303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E-4575-B3E2-8CBB80EC79C8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1">
                  <c:v>91295</c:v>
                </c:pt>
                <c:pt idx="2">
                  <c:v>92712</c:v>
                </c:pt>
                <c:pt idx="3">
                  <c:v>94679</c:v>
                </c:pt>
                <c:pt idx="4">
                  <c:v>96219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575-B3E2-8CBB80EC79C8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1">
                  <c:v>10041</c:v>
                </c:pt>
                <c:pt idx="2">
                  <c:v>10431</c:v>
                </c:pt>
                <c:pt idx="3">
                  <c:v>10908</c:v>
                </c:pt>
                <c:pt idx="4">
                  <c:v>10975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E-4575-B3E2-8CBB80EC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8.465113615758281E-3</c:v>
                </c:pt>
                <c:pt idx="1">
                  <c:v>2.6149279940448356E-3</c:v>
                </c:pt>
                <c:pt idx="2">
                  <c:v>2.893599152534285E-2</c:v>
                </c:pt>
                <c:pt idx="3">
                  <c:v>5.4302701774142752E-3</c:v>
                </c:pt>
                <c:pt idx="4">
                  <c:v>3.4509414695131843E-2</c:v>
                </c:pt>
                <c:pt idx="5">
                  <c:v>3.6236794136453435E-2</c:v>
                </c:pt>
                <c:pt idx="6">
                  <c:v>7.9659868490117677E-2</c:v>
                </c:pt>
                <c:pt idx="7">
                  <c:v>8.3343672160560392E-2</c:v>
                </c:pt>
                <c:pt idx="8">
                  <c:v>1.8781672599562906E-2</c:v>
                </c:pt>
                <c:pt idx="9">
                  <c:v>2.893599152534285E-2</c:v>
                </c:pt>
                <c:pt idx="10">
                  <c:v>6.2701010660126164E-2</c:v>
                </c:pt>
                <c:pt idx="11">
                  <c:v>2.4870446541900879E-2</c:v>
                </c:pt>
                <c:pt idx="12">
                  <c:v>0.15744920454653905</c:v>
                </c:pt>
                <c:pt idx="13">
                  <c:v>0.10689711117261388</c:v>
                </c:pt>
                <c:pt idx="14">
                  <c:v>3.2820209385110183E-2</c:v>
                </c:pt>
                <c:pt idx="15">
                  <c:v>8.1387247931439255E-2</c:v>
                </c:pt>
                <c:pt idx="16">
                  <c:v>0.11377799833942528</c:v>
                </c:pt>
                <c:pt idx="17">
                  <c:v>3.3688670872183468E-2</c:v>
                </c:pt>
                <c:pt idx="18">
                  <c:v>2.7743049922220209E-2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9-4BDB-83D9-467963A41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9-4BDB-83D9-467963A4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26</c:v>
                </c:pt>
                <c:pt idx="1">
                  <c:v>318</c:v>
                </c:pt>
                <c:pt idx="2">
                  <c:v>1934</c:v>
                </c:pt>
                <c:pt idx="3">
                  <c:v>5212</c:v>
                </c:pt>
                <c:pt idx="4">
                  <c:v>10603</c:v>
                </c:pt>
                <c:pt idx="5">
                  <c:v>9203</c:v>
                </c:pt>
                <c:pt idx="6">
                  <c:v>6216</c:v>
                </c:pt>
                <c:pt idx="7">
                  <c:v>3875</c:v>
                </c:pt>
                <c:pt idx="8">
                  <c:v>3594</c:v>
                </c:pt>
                <c:pt idx="9">
                  <c:v>3157</c:v>
                </c:pt>
                <c:pt idx="10">
                  <c:v>2783</c:v>
                </c:pt>
                <c:pt idx="11">
                  <c:v>2079</c:v>
                </c:pt>
                <c:pt idx="12">
                  <c:v>1508</c:v>
                </c:pt>
                <c:pt idx="13">
                  <c:v>1037</c:v>
                </c:pt>
                <c:pt idx="14">
                  <c:v>464</c:v>
                </c:pt>
                <c:pt idx="15">
                  <c:v>191</c:v>
                </c:pt>
                <c:pt idx="16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A-40A4-B9EC-20CA5A73A7AA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28</c:v>
                </c:pt>
                <c:pt idx="1">
                  <c:v>442</c:v>
                </c:pt>
                <c:pt idx="2">
                  <c:v>2300</c:v>
                </c:pt>
                <c:pt idx="3">
                  <c:v>6434</c:v>
                </c:pt>
                <c:pt idx="4">
                  <c:v>12282</c:v>
                </c:pt>
                <c:pt idx="5">
                  <c:v>9021</c:v>
                </c:pt>
                <c:pt idx="6">
                  <c:v>5522</c:v>
                </c:pt>
                <c:pt idx="7">
                  <c:v>3753</c:v>
                </c:pt>
                <c:pt idx="8">
                  <c:v>3821</c:v>
                </c:pt>
                <c:pt idx="9">
                  <c:v>3306</c:v>
                </c:pt>
                <c:pt idx="10">
                  <c:v>2975</c:v>
                </c:pt>
                <c:pt idx="11">
                  <c:v>2227</c:v>
                </c:pt>
                <c:pt idx="12">
                  <c:v>1397</c:v>
                </c:pt>
                <c:pt idx="13">
                  <c:v>817</c:v>
                </c:pt>
                <c:pt idx="14">
                  <c:v>282</c:v>
                </c:pt>
                <c:pt idx="15">
                  <c:v>143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A-40A4-B9EC-20CA5A73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6635</c:v>
                </c:pt>
                <c:pt idx="1">
                  <c:v>10966</c:v>
                </c:pt>
                <c:pt idx="2">
                  <c:v>2450</c:v>
                </c:pt>
                <c:pt idx="3">
                  <c:v>2070</c:v>
                </c:pt>
                <c:pt idx="4">
                  <c:v>2548</c:v>
                </c:pt>
                <c:pt idx="5">
                  <c:v>2266</c:v>
                </c:pt>
                <c:pt idx="6">
                  <c:v>580</c:v>
                </c:pt>
                <c:pt idx="7">
                  <c:v>1414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A-40E5-93C4-FF417ED3AFD7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5010</c:v>
                </c:pt>
                <c:pt idx="1">
                  <c:v>11515</c:v>
                </c:pt>
                <c:pt idx="2">
                  <c:v>793</c:v>
                </c:pt>
                <c:pt idx="3">
                  <c:v>3034</c:v>
                </c:pt>
                <c:pt idx="4">
                  <c:v>5775</c:v>
                </c:pt>
                <c:pt idx="5">
                  <c:v>2907</c:v>
                </c:pt>
                <c:pt idx="6">
                  <c:v>93</c:v>
                </c:pt>
                <c:pt idx="7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A-40E5-93C4-FF417ED3A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8.64'!$U$8:$Y$8</c:f>
              <c:numCache>
                <c:formatCode>#,##0</c:formatCode>
                <c:ptCount val="5"/>
                <c:pt idx="1">
                  <c:v>47554.76</c:v>
                </c:pt>
                <c:pt idx="2">
                  <c:v>50000</c:v>
                </c:pt>
                <c:pt idx="3">
                  <c:v>52331</c:v>
                </c:pt>
                <c:pt idx="4">
                  <c:v>53572.5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5-4DC7-BD30-F576C8BCB9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5-4DC7-BD30-F576C8BC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8.64'!$V$4:$Z$4</c:f>
              <c:numCache>
                <c:formatCode>#,##0</c:formatCode>
                <c:ptCount val="5"/>
                <c:pt idx="0">
                  <c:v>101336</c:v>
                </c:pt>
                <c:pt idx="1">
                  <c:v>103143</c:v>
                </c:pt>
                <c:pt idx="2">
                  <c:v>105587</c:v>
                </c:pt>
                <c:pt idx="3">
                  <c:v>107197</c:v>
                </c:pt>
                <c:pt idx="4">
                  <c:v>104786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53B-9E41-CF577CC0886A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8.64'!$V$7:$Z$7</c:f>
              <c:numCache>
                <c:formatCode>#,##0</c:formatCode>
                <c:ptCount val="5"/>
                <c:pt idx="0">
                  <c:v>68680</c:v>
                </c:pt>
                <c:pt idx="1">
                  <c:v>69674</c:v>
                </c:pt>
                <c:pt idx="2">
                  <c:v>71462</c:v>
                </c:pt>
                <c:pt idx="3">
                  <c:v>72303</c:v>
                </c:pt>
                <c:pt idx="4">
                  <c:v>71871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D-453B-9E41-CF577CC0886A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8.64'!$V$11:$Z$11</c:f>
              <c:numCache>
                <c:formatCode>#,##0</c:formatCode>
                <c:ptCount val="5"/>
                <c:pt idx="0">
                  <c:v>91295</c:v>
                </c:pt>
                <c:pt idx="1">
                  <c:v>92712</c:v>
                </c:pt>
                <c:pt idx="2">
                  <c:v>94679</c:v>
                </c:pt>
                <c:pt idx="3">
                  <c:v>96219</c:v>
                </c:pt>
                <c:pt idx="4">
                  <c:v>93787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D-453B-9E41-CF577CC0886A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8.64'!$V$12:$Z$12</c:f>
              <c:numCache>
                <c:formatCode>#,##0</c:formatCode>
                <c:ptCount val="5"/>
                <c:pt idx="0">
                  <c:v>10041</c:v>
                </c:pt>
                <c:pt idx="1">
                  <c:v>10431</c:v>
                </c:pt>
                <c:pt idx="2">
                  <c:v>10908</c:v>
                </c:pt>
                <c:pt idx="3">
                  <c:v>10975</c:v>
                </c:pt>
                <c:pt idx="4">
                  <c:v>10996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D-453B-9E41-CF577CC0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8.465113615758281E-3</c:v>
                </c:pt>
                <c:pt idx="1">
                  <c:v>2.6149279940448356E-3</c:v>
                </c:pt>
                <c:pt idx="2">
                  <c:v>2.893599152534285E-2</c:v>
                </c:pt>
                <c:pt idx="3">
                  <c:v>5.4302701774142752E-3</c:v>
                </c:pt>
                <c:pt idx="4">
                  <c:v>3.4509414695131843E-2</c:v>
                </c:pt>
                <c:pt idx="5">
                  <c:v>3.6236794136453435E-2</c:v>
                </c:pt>
                <c:pt idx="6">
                  <c:v>7.9659868490117677E-2</c:v>
                </c:pt>
                <c:pt idx="7">
                  <c:v>8.3343672160560392E-2</c:v>
                </c:pt>
                <c:pt idx="8">
                  <c:v>1.8781672599562906E-2</c:v>
                </c:pt>
                <c:pt idx="9">
                  <c:v>2.893599152534285E-2</c:v>
                </c:pt>
                <c:pt idx="10">
                  <c:v>6.2701010660126164E-2</c:v>
                </c:pt>
                <c:pt idx="11">
                  <c:v>2.4870446541900879E-2</c:v>
                </c:pt>
                <c:pt idx="12">
                  <c:v>0.15744920454653905</c:v>
                </c:pt>
                <c:pt idx="13">
                  <c:v>0.10689711117261388</c:v>
                </c:pt>
                <c:pt idx="14">
                  <c:v>3.2820209385110183E-2</c:v>
                </c:pt>
                <c:pt idx="15">
                  <c:v>8.1387247931439255E-2</c:v>
                </c:pt>
                <c:pt idx="16">
                  <c:v>0.11377799833942528</c:v>
                </c:pt>
                <c:pt idx="17">
                  <c:v>3.3688670872183468E-2</c:v>
                </c:pt>
                <c:pt idx="18">
                  <c:v>2.7743049922220209E-2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B-40BF-BB6C-3B114227A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B-40BF-BB6C-3B11422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8.64'!$Z$44:$Z$60</c:f>
              <c:numCache>
                <c:formatCode>#,##0</c:formatCode>
                <c:ptCount val="17"/>
                <c:pt idx="0">
                  <c:v>22</c:v>
                </c:pt>
                <c:pt idx="1">
                  <c:v>312</c:v>
                </c:pt>
                <c:pt idx="2">
                  <c:v>1817</c:v>
                </c:pt>
                <c:pt idx="3">
                  <c:v>4943</c:v>
                </c:pt>
                <c:pt idx="4">
                  <c:v>10046</c:v>
                </c:pt>
                <c:pt idx="5">
                  <c:v>8862</c:v>
                </c:pt>
                <c:pt idx="6">
                  <c:v>6105</c:v>
                </c:pt>
                <c:pt idx="7">
                  <c:v>4019</c:v>
                </c:pt>
                <c:pt idx="8">
                  <c:v>3531</c:v>
                </c:pt>
                <c:pt idx="9">
                  <c:v>3296</c:v>
                </c:pt>
                <c:pt idx="10">
                  <c:v>2800</c:v>
                </c:pt>
                <c:pt idx="11">
                  <c:v>2134</c:v>
                </c:pt>
                <c:pt idx="12">
                  <c:v>1504</c:v>
                </c:pt>
                <c:pt idx="13">
                  <c:v>1066</c:v>
                </c:pt>
                <c:pt idx="14">
                  <c:v>464</c:v>
                </c:pt>
                <c:pt idx="15">
                  <c:v>212</c:v>
                </c:pt>
                <c:pt idx="16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5-475E-BF36-0DE50B81A0C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8.64'!$Z$63:$Z$79</c:f>
              <c:numCache>
                <c:formatCode>#,##0</c:formatCode>
                <c:ptCount val="17"/>
                <c:pt idx="0">
                  <c:v>40</c:v>
                </c:pt>
                <c:pt idx="1">
                  <c:v>431</c:v>
                </c:pt>
                <c:pt idx="2">
                  <c:v>2103</c:v>
                </c:pt>
                <c:pt idx="3">
                  <c:v>5924</c:v>
                </c:pt>
                <c:pt idx="4">
                  <c:v>11877</c:v>
                </c:pt>
                <c:pt idx="5">
                  <c:v>8946</c:v>
                </c:pt>
                <c:pt idx="6">
                  <c:v>5540</c:v>
                </c:pt>
                <c:pt idx="7">
                  <c:v>3722</c:v>
                </c:pt>
                <c:pt idx="8">
                  <c:v>3712</c:v>
                </c:pt>
                <c:pt idx="9">
                  <c:v>3282</c:v>
                </c:pt>
                <c:pt idx="10">
                  <c:v>2979</c:v>
                </c:pt>
                <c:pt idx="11">
                  <c:v>2195</c:v>
                </c:pt>
                <c:pt idx="12">
                  <c:v>1414</c:v>
                </c:pt>
                <c:pt idx="13">
                  <c:v>813</c:v>
                </c:pt>
                <c:pt idx="14">
                  <c:v>287</c:v>
                </c:pt>
                <c:pt idx="15">
                  <c:v>138</c:v>
                </c:pt>
                <c:pt idx="1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5-475E-BF36-0DE50B81A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8.64'!$Z$83:$Z$90</c:f>
              <c:numCache>
                <c:formatCode>#,##0</c:formatCode>
                <c:ptCount val="8"/>
                <c:pt idx="0">
                  <c:v>6880</c:v>
                </c:pt>
                <c:pt idx="1">
                  <c:v>10967</c:v>
                </c:pt>
                <c:pt idx="2">
                  <c:v>2387</c:v>
                </c:pt>
                <c:pt idx="3">
                  <c:v>1964</c:v>
                </c:pt>
                <c:pt idx="4">
                  <c:v>2463</c:v>
                </c:pt>
                <c:pt idx="5">
                  <c:v>2250</c:v>
                </c:pt>
                <c:pt idx="6">
                  <c:v>572</c:v>
                </c:pt>
                <c:pt idx="7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C-43C0-9495-B9E0247607D5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8.64'!$Z$93:$Z$100</c:f>
              <c:numCache>
                <c:formatCode>#,##0</c:formatCode>
                <c:ptCount val="8"/>
                <c:pt idx="0">
                  <c:v>5060</c:v>
                </c:pt>
                <c:pt idx="1">
                  <c:v>11655</c:v>
                </c:pt>
                <c:pt idx="2">
                  <c:v>786</c:v>
                </c:pt>
                <c:pt idx="3">
                  <c:v>2982</c:v>
                </c:pt>
                <c:pt idx="4">
                  <c:v>5522</c:v>
                </c:pt>
                <c:pt idx="5">
                  <c:v>2931</c:v>
                </c:pt>
                <c:pt idx="6">
                  <c:v>93</c:v>
                </c:pt>
                <c:pt idx="7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C-43C0-9495-B9E024760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7068</c:v>
                </c:pt>
                <c:pt idx="1">
                  <c:v>7112</c:v>
                </c:pt>
                <c:pt idx="2">
                  <c:v>2248</c:v>
                </c:pt>
                <c:pt idx="3">
                  <c:v>1492</c:v>
                </c:pt>
                <c:pt idx="4">
                  <c:v>1858</c:v>
                </c:pt>
                <c:pt idx="5">
                  <c:v>1747</c:v>
                </c:pt>
                <c:pt idx="6">
                  <c:v>498</c:v>
                </c:pt>
                <c:pt idx="7">
                  <c:v>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4-45F6-B600-EAB8E8D3F9FC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4168</c:v>
                </c:pt>
                <c:pt idx="1">
                  <c:v>8162</c:v>
                </c:pt>
                <c:pt idx="2">
                  <c:v>515</c:v>
                </c:pt>
                <c:pt idx="3">
                  <c:v>2369</c:v>
                </c:pt>
                <c:pt idx="4">
                  <c:v>5261</c:v>
                </c:pt>
                <c:pt idx="5">
                  <c:v>2523</c:v>
                </c:pt>
                <c:pt idx="6">
                  <c:v>66</c:v>
                </c:pt>
                <c:pt idx="7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4-45F6-B600-EAB8E8D3F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8.64'!$V$8:$Z$8</c:f>
              <c:numCache>
                <c:formatCode>#,##0</c:formatCode>
                <c:ptCount val="5"/>
                <c:pt idx="0">
                  <c:v>47554.76</c:v>
                </c:pt>
                <c:pt idx="1">
                  <c:v>50000</c:v>
                </c:pt>
                <c:pt idx="2">
                  <c:v>52331</c:v>
                </c:pt>
                <c:pt idx="3">
                  <c:v>53572.5</c:v>
                </c:pt>
                <c:pt idx="4">
                  <c:v>54251.37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5-40AD-B1EA-900D1D452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5-40AD-B1EA-900D1D45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1">
                  <c:v>7774</c:v>
                </c:pt>
                <c:pt idx="2">
                  <c:v>8036</c:v>
                </c:pt>
                <c:pt idx="3">
                  <c:v>8490</c:v>
                </c:pt>
                <c:pt idx="4">
                  <c:v>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E-4FDC-B222-C5879A26DC2A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1">
                  <c:v>5328</c:v>
                </c:pt>
                <c:pt idx="2">
                  <c:v>5493</c:v>
                </c:pt>
                <c:pt idx="3">
                  <c:v>5780</c:v>
                </c:pt>
                <c:pt idx="4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E-4FDC-B222-C5879A26DC2A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1">
                  <c:v>6182</c:v>
                </c:pt>
                <c:pt idx="2">
                  <c:v>6436</c:v>
                </c:pt>
                <c:pt idx="3">
                  <c:v>6791</c:v>
                </c:pt>
                <c:pt idx="4">
                  <c:v>6908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E-4FDC-B222-C5879A26DC2A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1">
                  <c:v>1586</c:v>
                </c:pt>
                <c:pt idx="2">
                  <c:v>1600</c:v>
                </c:pt>
                <c:pt idx="3">
                  <c:v>1702</c:v>
                </c:pt>
                <c:pt idx="4">
                  <c:v>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E-4FDC-B222-C5879A26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0.13954848520294771</c:v>
                </c:pt>
                <c:pt idx="1">
                  <c:v>7.4862557024213362E-3</c:v>
                </c:pt>
                <c:pt idx="2">
                  <c:v>6.8779974265996024E-2</c:v>
                </c:pt>
                <c:pt idx="3">
                  <c:v>5.6146917768160019E-3</c:v>
                </c:pt>
                <c:pt idx="4">
                  <c:v>6.7961165048543687E-2</c:v>
                </c:pt>
                <c:pt idx="5">
                  <c:v>2.456427652357001E-2</c:v>
                </c:pt>
                <c:pt idx="6">
                  <c:v>5.6614808749561353E-2</c:v>
                </c:pt>
                <c:pt idx="7">
                  <c:v>6.3750146215931683E-2</c:v>
                </c:pt>
                <c:pt idx="8">
                  <c:v>3.9887706164463681E-2</c:v>
                </c:pt>
                <c:pt idx="9">
                  <c:v>7.9541466838226691E-3</c:v>
                </c:pt>
                <c:pt idx="10">
                  <c:v>2.7137676921277342E-2</c:v>
                </c:pt>
                <c:pt idx="11">
                  <c:v>2.1055094163060006E-2</c:v>
                </c:pt>
                <c:pt idx="12">
                  <c:v>4.6789098140133351E-2</c:v>
                </c:pt>
                <c:pt idx="13">
                  <c:v>5.696572698561235E-2</c:v>
                </c:pt>
                <c:pt idx="14">
                  <c:v>5.4509299333255351E-2</c:v>
                </c:pt>
                <c:pt idx="15">
                  <c:v>6.5036846414785354E-2</c:v>
                </c:pt>
                <c:pt idx="16">
                  <c:v>0.10667914375950403</c:v>
                </c:pt>
                <c:pt idx="17">
                  <c:v>2.117206690841034E-2</c:v>
                </c:pt>
                <c:pt idx="18">
                  <c:v>1.9885366709556672E-2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A-4351-8BA0-9D8245999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A-4351-8BA0-9D824599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0</c:v>
                </c:pt>
                <c:pt idx="1">
                  <c:v>93</c:v>
                </c:pt>
                <c:pt idx="2">
                  <c:v>246</c:v>
                </c:pt>
                <c:pt idx="3">
                  <c:v>338</c:v>
                </c:pt>
                <c:pt idx="4">
                  <c:v>391</c:v>
                </c:pt>
                <c:pt idx="5">
                  <c:v>390</c:v>
                </c:pt>
                <c:pt idx="6">
                  <c:v>340</c:v>
                </c:pt>
                <c:pt idx="7">
                  <c:v>336</c:v>
                </c:pt>
                <c:pt idx="8">
                  <c:v>363</c:v>
                </c:pt>
                <c:pt idx="9">
                  <c:v>386</c:v>
                </c:pt>
                <c:pt idx="10">
                  <c:v>430</c:v>
                </c:pt>
                <c:pt idx="11">
                  <c:v>441</c:v>
                </c:pt>
                <c:pt idx="12">
                  <c:v>295</c:v>
                </c:pt>
                <c:pt idx="13">
                  <c:v>144</c:v>
                </c:pt>
                <c:pt idx="14">
                  <c:v>57</c:v>
                </c:pt>
                <c:pt idx="15">
                  <c:v>38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2-4486-9920-68AE2D500ED1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0</c:v>
                </c:pt>
                <c:pt idx="1">
                  <c:v>105</c:v>
                </c:pt>
                <c:pt idx="2">
                  <c:v>253</c:v>
                </c:pt>
                <c:pt idx="3">
                  <c:v>283</c:v>
                </c:pt>
                <c:pt idx="4">
                  <c:v>387</c:v>
                </c:pt>
                <c:pt idx="5">
                  <c:v>347</c:v>
                </c:pt>
                <c:pt idx="6">
                  <c:v>370</c:v>
                </c:pt>
                <c:pt idx="7">
                  <c:v>365</c:v>
                </c:pt>
                <c:pt idx="8">
                  <c:v>411</c:v>
                </c:pt>
                <c:pt idx="9">
                  <c:v>380</c:v>
                </c:pt>
                <c:pt idx="10">
                  <c:v>502</c:v>
                </c:pt>
                <c:pt idx="11">
                  <c:v>412</c:v>
                </c:pt>
                <c:pt idx="12">
                  <c:v>230</c:v>
                </c:pt>
                <c:pt idx="13">
                  <c:v>84</c:v>
                </c:pt>
                <c:pt idx="14">
                  <c:v>48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2-4486-9920-68AE2D50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336</c:v>
                </c:pt>
                <c:pt idx="1">
                  <c:v>230</c:v>
                </c:pt>
                <c:pt idx="2">
                  <c:v>457</c:v>
                </c:pt>
                <c:pt idx="3">
                  <c:v>141</c:v>
                </c:pt>
                <c:pt idx="4">
                  <c:v>75</c:v>
                </c:pt>
                <c:pt idx="5">
                  <c:v>100</c:v>
                </c:pt>
                <c:pt idx="6">
                  <c:v>293</c:v>
                </c:pt>
                <c:pt idx="7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C-490A-A739-BDAEB04148EE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210</c:v>
                </c:pt>
                <c:pt idx="1">
                  <c:v>513</c:v>
                </c:pt>
                <c:pt idx="2">
                  <c:v>123</c:v>
                </c:pt>
                <c:pt idx="3">
                  <c:v>402</c:v>
                </c:pt>
                <c:pt idx="4">
                  <c:v>405</c:v>
                </c:pt>
                <c:pt idx="5">
                  <c:v>194</c:v>
                </c:pt>
                <c:pt idx="6">
                  <c:v>34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C-490A-A739-BDAEB04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8.65'!$U$8:$Y$8</c:f>
              <c:numCache>
                <c:formatCode>#,##0</c:formatCode>
                <c:ptCount val="5"/>
                <c:pt idx="1">
                  <c:v>34162.65</c:v>
                </c:pt>
                <c:pt idx="2">
                  <c:v>35692.089999999997</c:v>
                </c:pt>
                <c:pt idx="3">
                  <c:v>37474.17</c:v>
                </c:pt>
                <c:pt idx="4">
                  <c:v>36660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E91-9C19-D03414053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E91-9C19-D0341405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8.65'!$V$4:$Z$4</c:f>
              <c:numCache>
                <c:formatCode>#,##0</c:formatCode>
                <c:ptCount val="5"/>
                <c:pt idx="0">
                  <c:v>7774</c:v>
                </c:pt>
                <c:pt idx="1">
                  <c:v>8036</c:v>
                </c:pt>
                <c:pt idx="2">
                  <c:v>8490</c:v>
                </c:pt>
                <c:pt idx="3">
                  <c:v>8514</c:v>
                </c:pt>
                <c:pt idx="4">
                  <c:v>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4-4837-9653-0EED1C152FD6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8.65'!$V$7:$Z$7</c:f>
              <c:numCache>
                <c:formatCode>#,##0</c:formatCode>
                <c:ptCount val="5"/>
                <c:pt idx="0">
                  <c:v>5328</c:v>
                </c:pt>
                <c:pt idx="1">
                  <c:v>5493</c:v>
                </c:pt>
                <c:pt idx="2">
                  <c:v>5780</c:v>
                </c:pt>
                <c:pt idx="3">
                  <c:v>5773</c:v>
                </c:pt>
                <c:pt idx="4">
                  <c:v>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4-4837-9653-0EED1C152FD6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8.65'!$V$11:$Z$11</c:f>
              <c:numCache>
                <c:formatCode>#,##0</c:formatCode>
                <c:ptCount val="5"/>
                <c:pt idx="0">
                  <c:v>6182</c:v>
                </c:pt>
                <c:pt idx="1">
                  <c:v>6436</c:v>
                </c:pt>
                <c:pt idx="2">
                  <c:v>6791</c:v>
                </c:pt>
                <c:pt idx="3">
                  <c:v>6908</c:v>
                </c:pt>
                <c:pt idx="4">
                  <c:v>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4-4837-9653-0EED1C152FD6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8.65'!$V$12:$Z$12</c:f>
              <c:numCache>
                <c:formatCode>#,##0</c:formatCode>
                <c:ptCount val="5"/>
                <c:pt idx="0">
                  <c:v>1586</c:v>
                </c:pt>
                <c:pt idx="1">
                  <c:v>1600</c:v>
                </c:pt>
                <c:pt idx="2">
                  <c:v>1702</c:v>
                </c:pt>
                <c:pt idx="3">
                  <c:v>1607</c:v>
                </c:pt>
                <c:pt idx="4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4-4837-9653-0EED1C15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0.13954848520294771</c:v>
                </c:pt>
                <c:pt idx="1">
                  <c:v>7.4862557024213362E-3</c:v>
                </c:pt>
                <c:pt idx="2">
                  <c:v>6.8779974265996024E-2</c:v>
                </c:pt>
                <c:pt idx="3">
                  <c:v>5.6146917768160019E-3</c:v>
                </c:pt>
                <c:pt idx="4">
                  <c:v>6.7961165048543687E-2</c:v>
                </c:pt>
                <c:pt idx="5">
                  <c:v>2.456427652357001E-2</c:v>
                </c:pt>
                <c:pt idx="6">
                  <c:v>5.6614808749561353E-2</c:v>
                </c:pt>
                <c:pt idx="7">
                  <c:v>6.3750146215931683E-2</c:v>
                </c:pt>
                <c:pt idx="8">
                  <c:v>3.9887706164463681E-2</c:v>
                </c:pt>
                <c:pt idx="9">
                  <c:v>7.9541466838226691E-3</c:v>
                </c:pt>
                <c:pt idx="10">
                  <c:v>2.7137676921277342E-2</c:v>
                </c:pt>
                <c:pt idx="11">
                  <c:v>2.1055094163060006E-2</c:v>
                </c:pt>
                <c:pt idx="12">
                  <c:v>4.6789098140133351E-2</c:v>
                </c:pt>
                <c:pt idx="13">
                  <c:v>5.696572698561235E-2</c:v>
                </c:pt>
                <c:pt idx="14">
                  <c:v>5.4509299333255351E-2</c:v>
                </c:pt>
                <c:pt idx="15">
                  <c:v>6.5036846414785354E-2</c:v>
                </c:pt>
                <c:pt idx="16">
                  <c:v>0.10667914375950403</c:v>
                </c:pt>
                <c:pt idx="17">
                  <c:v>2.117206690841034E-2</c:v>
                </c:pt>
                <c:pt idx="18">
                  <c:v>1.9885366709556672E-2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926-9105-182F292628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E-4926-9105-182F2926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8.65'!$Z$44:$Z$60</c:f>
              <c:numCache>
                <c:formatCode>#,##0</c:formatCode>
                <c:ptCount val="17"/>
                <c:pt idx="0">
                  <c:v>0</c:v>
                </c:pt>
                <c:pt idx="1">
                  <c:v>111</c:v>
                </c:pt>
                <c:pt idx="2">
                  <c:v>262</c:v>
                </c:pt>
                <c:pt idx="3">
                  <c:v>297</c:v>
                </c:pt>
                <c:pt idx="4">
                  <c:v>344</c:v>
                </c:pt>
                <c:pt idx="5">
                  <c:v>349</c:v>
                </c:pt>
                <c:pt idx="6">
                  <c:v>358</c:v>
                </c:pt>
                <c:pt idx="7">
                  <c:v>315</c:v>
                </c:pt>
                <c:pt idx="8">
                  <c:v>360</c:v>
                </c:pt>
                <c:pt idx="9">
                  <c:v>407</c:v>
                </c:pt>
                <c:pt idx="10">
                  <c:v>442</c:v>
                </c:pt>
                <c:pt idx="11">
                  <c:v>455</c:v>
                </c:pt>
                <c:pt idx="12">
                  <c:v>307</c:v>
                </c:pt>
                <c:pt idx="13">
                  <c:v>171</c:v>
                </c:pt>
                <c:pt idx="14">
                  <c:v>68</c:v>
                </c:pt>
                <c:pt idx="15">
                  <c:v>44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7-45F9-8B82-6A9256042E20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8.65'!$Z$63:$Z$79</c:f>
              <c:numCache>
                <c:formatCode>#,##0</c:formatCode>
                <c:ptCount val="17"/>
                <c:pt idx="0">
                  <c:v>6</c:v>
                </c:pt>
                <c:pt idx="1">
                  <c:v>99</c:v>
                </c:pt>
                <c:pt idx="2">
                  <c:v>228</c:v>
                </c:pt>
                <c:pt idx="3">
                  <c:v>325</c:v>
                </c:pt>
                <c:pt idx="4">
                  <c:v>344</c:v>
                </c:pt>
                <c:pt idx="5">
                  <c:v>369</c:v>
                </c:pt>
                <c:pt idx="6">
                  <c:v>355</c:v>
                </c:pt>
                <c:pt idx="7">
                  <c:v>350</c:v>
                </c:pt>
                <c:pt idx="8">
                  <c:v>374</c:v>
                </c:pt>
                <c:pt idx="9">
                  <c:v>396</c:v>
                </c:pt>
                <c:pt idx="10">
                  <c:v>474</c:v>
                </c:pt>
                <c:pt idx="11">
                  <c:v>461</c:v>
                </c:pt>
                <c:pt idx="12">
                  <c:v>252</c:v>
                </c:pt>
                <c:pt idx="13">
                  <c:v>105</c:v>
                </c:pt>
                <c:pt idx="14">
                  <c:v>55</c:v>
                </c:pt>
                <c:pt idx="15">
                  <c:v>31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7-45F9-8B82-6A925604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8.65'!$Z$83:$Z$90</c:f>
              <c:numCache>
                <c:formatCode>#,##0</c:formatCode>
                <c:ptCount val="8"/>
                <c:pt idx="0">
                  <c:v>363</c:v>
                </c:pt>
                <c:pt idx="1">
                  <c:v>237</c:v>
                </c:pt>
                <c:pt idx="2">
                  <c:v>481</c:v>
                </c:pt>
                <c:pt idx="3">
                  <c:v>142</c:v>
                </c:pt>
                <c:pt idx="4">
                  <c:v>76</c:v>
                </c:pt>
                <c:pt idx="5">
                  <c:v>101</c:v>
                </c:pt>
                <c:pt idx="6">
                  <c:v>280</c:v>
                </c:pt>
                <c:pt idx="7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F52-AC4A-9FE07493BA73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8.65'!$Z$93:$Z$100</c:f>
              <c:numCache>
                <c:formatCode>#,##0</c:formatCode>
                <c:ptCount val="8"/>
                <c:pt idx="0">
                  <c:v>206</c:v>
                </c:pt>
                <c:pt idx="1">
                  <c:v>527</c:v>
                </c:pt>
                <c:pt idx="2">
                  <c:v>132</c:v>
                </c:pt>
                <c:pt idx="3">
                  <c:v>432</c:v>
                </c:pt>
                <c:pt idx="4">
                  <c:v>418</c:v>
                </c:pt>
                <c:pt idx="5">
                  <c:v>193</c:v>
                </c:pt>
                <c:pt idx="6">
                  <c:v>31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F52-AC4A-9FE07493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8.7'!$U$8:$Y$8</c:f>
              <c:numCache>
                <c:formatCode>#,##0</c:formatCode>
                <c:ptCount val="5"/>
                <c:pt idx="1">
                  <c:v>48011.28</c:v>
                </c:pt>
                <c:pt idx="2">
                  <c:v>49400.14</c:v>
                </c:pt>
                <c:pt idx="3">
                  <c:v>50480</c:v>
                </c:pt>
                <c:pt idx="4">
                  <c:v>51100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6D-8E6F-1B51F76354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0-486D-8E6F-1B51F763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8.65'!$V$8:$Z$8</c:f>
              <c:numCache>
                <c:formatCode>#,##0</c:formatCode>
                <c:ptCount val="5"/>
                <c:pt idx="0">
                  <c:v>34162.65</c:v>
                </c:pt>
                <c:pt idx="1">
                  <c:v>35692.089999999997</c:v>
                </c:pt>
                <c:pt idx="2">
                  <c:v>37474.17</c:v>
                </c:pt>
                <c:pt idx="3">
                  <c:v>36660</c:v>
                </c:pt>
                <c:pt idx="4">
                  <c:v>38368.449999999997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F-4031-B1E1-0D857CE536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F-4031-B1E1-0D857CE5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1">
                  <c:v>23947</c:v>
                </c:pt>
                <c:pt idx="2">
                  <c:v>25584</c:v>
                </c:pt>
                <c:pt idx="3">
                  <c:v>26833</c:v>
                </c:pt>
                <c:pt idx="4">
                  <c:v>27810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60C-AAF8-DCC924DEBDA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1">
                  <c:v>16707</c:v>
                </c:pt>
                <c:pt idx="2">
                  <c:v>17539</c:v>
                </c:pt>
                <c:pt idx="3">
                  <c:v>18338</c:v>
                </c:pt>
                <c:pt idx="4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8-460C-AAF8-DCC924DEBDA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1">
                  <c:v>20226</c:v>
                </c:pt>
                <c:pt idx="2">
                  <c:v>21764</c:v>
                </c:pt>
                <c:pt idx="3">
                  <c:v>22880</c:v>
                </c:pt>
                <c:pt idx="4">
                  <c:v>23710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8-460C-AAF8-DCC924DEBDA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1">
                  <c:v>3724</c:v>
                </c:pt>
                <c:pt idx="2">
                  <c:v>3820</c:v>
                </c:pt>
                <c:pt idx="3">
                  <c:v>3956</c:v>
                </c:pt>
                <c:pt idx="4">
                  <c:v>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8-460C-AAF8-DCC924DE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2.2720199190787427E-2</c:v>
                </c:pt>
                <c:pt idx="1">
                  <c:v>2.5936300446104369E-3</c:v>
                </c:pt>
                <c:pt idx="2">
                  <c:v>3.5342532074558217E-2</c:v>
                </c:pt>
                <c:pt idx="3">
                  <c:v>7.0892554552685269E-3</c:v>
                </c:pt>
                <c:pt idx="4">
                  <c:v>9.2644465193484807E-2</c:v>
                </c:pt>
                <c:pt idx="5">
                  <c:v>3.5550022478127052E-2</c:v>
                </c:pt>
                <c:pt idx="6">
                  <c:v>8.8875056195317631E-2</c:v>
                </c:pt>
                <c:pt idx="7">
                  <c:v>9.5238095238095233E-2</c:v>
                </c:pt>
                <c:pt idx="8">
                  <c:v>2.130234809973372E-2</c:v>
                </c:pt>
                <c:pt idx="9">
                  <c:v>1.1169900058788948E-2</c:v>
                </c:pt>
                <c:pt idx="10">
                  <c:v>3.617249368883356E-2</c:v>
                </c:pt>
                <c:pt idx="11">
                  <c:v>2.0576131687242798E-2</c:v>
                </c:pt>
                <c:pt idx="12">
                  <c:v>7.3486184597295709E-2</c:v>
                </c:pt>
                <c:pt idx="13">
                  <c:v>6.5981948334889517E-2</c:v>
                </c:pt>
                <c:pt idx="14">
                  <c:v>5.3152125047549882E-2</c:v>
                </c:pt>
                <c:pt idx="15">
                  <c:v>0.10775668292008161</c:v>
                </c:pt>
                <c:pt idx="16">
                  <c:v>0.11951447245564893</c:v>
                </c:pt>
                <c:pt idx="17">
                  <c:v>2.8184113151433411E-2</c:v>
                </c:pt>
                <c:pt idx="18">
                  <c:v>3.4339661790642184E-2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954-B021-F18C0851DB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954-B021-F18C085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6</c:v>
                </c:pt>
                <c:pt idx="1">
                  <c:v>290</c:v>
                </c:pt>
                <c:pt idx="2">
                  <c:v>816</c:v>
                </c:pt>
                <c:pt idx="3">
                  <c:v>1077</c:v>
                </c:pt>
                <c:pt idx="4">
                  <c:v>1243</c:v>
                </c:pt>
                <c:pt idx="5">
                  <c:v>1377</c:v>
                </c:pt>
                <c:pt idx="6">
                  <c:v>1389</c:v>
                </c:pt>
                <c:pt idx="7">
                  <c:v>1478</c:v>
                </c:pt>
                <c:pt idx="8">
                  <c:v>1399</c:v>
                </c:pt>
                <c:pt idx="9">
                  <c:v>1166</c:v>
                </c:pt>
                <c:pt idx="10">
                  <c:v>1157</c:v>
                </c:pt>
                <c:pt idx="11">
                  <c:v>955</c:v>
                </c:pt>
                <c:pt idx="12">
                  <c:v>580</c:v>
                </c:pt>
                <c:pt idx="13">
                  <c:v>280</c:v>
                </c:pt>
                <c:pt idx="14">
                  <c:v>97</c:v>
                </c:pt>
                <c:pt idx="15">
                  <c:v>35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A-4ADA-B962-E9B95274E0E3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8</c:v>
                </c:pt>
                <c:pt idx="1">
                  <c:v>364</c:v>
                </c:pt>
                <c:pt idx="2">
                  <c:v>850</c:v>
                </c:pt>
                <c:pt idx="3">
                  <c:v>1237</c:v>
                </c:pt>
                <c:pt idx="4">
                  <c:v>1388</c:v>
                </c:pt>
                <c:pt idx="5">
                  <c:v>1450</c:v>
                </c:pt>
                <c:pt idx="6">
                  <c:v>1633</c:v>
                </c:pt>
                <c:pt idx="7">
                  <c:v>1594</c:v>
                </c:pt>
                <c:pt idx="8">
                  <c:v>1656</c:v>
                </c:pt>
                <c:pt idx="9">
                  <c:v>1306</c:v>
                </c:pt>
                <c:pt idx="10">
                  <c:v>1260</c:v>
                </c:pt>
                <c:pt idx="11">
                  <c:v>947</c:v>
                </c:pt>
                <c:pt idx="12">
                  <c:v>499</c:v>
                </c:pt>
                <c:pt idx="13">
                  <c:v>160</c:v>
                </c:pt>
                <c:pt idx="14">
                  <c:v>54</c:v>
                </c:pt>
                <c:pt idx="15">
                  <c:v>27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A-4ADA-B962-E9B95274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1448</c:v>
                </c:pt>
                <c:pt idx="1">
                  <c:v>1608</c:v>
                </c:pt>
                <c:pt idx="2">
                  <c:v>1600</c:v>
                </c:pt>
                <c:pt idx="3">
                  <c:v>720</c:v>
                </c:pt>
                <c:pt idx="4">
                  <c:v>385</c:v>
                </c:pt>
                <c:pt idx="5">
                  <c:v>520</c:v>
                </c:pt>
                <c:pt idx="6">
                  <c:v>403</c:v>
                </c:pt>
                <c:pt idx="7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B-44B8-A8B5-F6EF6BB0C421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962</c:v>
                </c:pt>
                <c:pt idx="1">
                  <c:v>2559</c:v>
                </c:pt>
                <c:pt idx="2">
                  <c:v>257</c:v>
                </c:pt>
                <c:pt idx="3">
                  <c:v>1266</c:v>
                </c:pt>
                <c:pt idx="4">
                  <c:v>1525</c:v>
                </c:pt>
                <c:pt idx="5">
                  <c:v>883</c:v>
                </c:pt>
                <c:pt idx="6">
                  <c:v>50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B-44B8-A8B5-F6EF6BB0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8.66'!$U$8:$Y$8</c:f>
              <c:numCache>
                <c:formatCode>#,##0</c:formatCode>
                <c:ptCount val="5"/>
                <c:pt idx="1">
                  <c:v>36683</c:v>
                </c:pt>
                <c:pt idx="2">
                  <c:v>36410</c:v>
                </c:pt>
                <c:pt idx="3">
                  <c:v>37779</c:v>
                </c:pt>
                <c:pt idx="4">
                  <c:v>40378.44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3DE-B59A-60CBCEF474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3DE-B59A-60CBCEF47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8.66'!$V$4:$Z$4</c:f>
              <c:numCache>
                <c:formatCode>#,##0</c:formatCode>
                <c:ptCount val="5"/>
                <c:pt idx="0">
                  <c:v>23947</c:v>
                </c:pt>
                <c:pt idx="1">
                  <c:v>25584</c:v>
                </c:pt>
                <c:pt idx="2">
                  <c:v>26833</c:v>
                </c:pt>
                <c:pt idx="3">
                  <c:v>27810</c:v>
                </c:pt>
                <c:pt idx="4">
                  <c:v>28920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2-4CEC-804A-30D7974853C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8.66'!$V$7:$Z$7</c:f>
              <c:numCache>
                <c:formatCode>#,##0</c:formatCode>
                <c:ptCount val="5"/>
                <c:pt idx="0">
                  <c:v>16707</c:v>
                </c:pt>
                <c:pt idx="1">
                  <c:v>17539</c:v>
                </c:pt>
                <c:pt idx="2">
                  <c:v>18338</c:v>
                </c:pt>
                <c:pt idx="3">
                  <c:v>19038</c:v>
                </c:pt>
                <c:pt idx="4">
                  <c:v>20195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2-4CEC-804A-30D7974853C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8.66'!$V$11:$Z$11</c:f>
              <c:numCache>
                <c:formatCode>#,##0</c:formatCode>
                <c:ptCount val="5"/>
                <c:pt idx="0">
                  <c:v>20226</c:v>
                </c:pt>
                <c:pt idx="1">
                  <c:v>21764</c:v>
                </c:pt>
                <c:pt idx="2">
                  <c:v>22880</c:v>
                </c:pt>
                <c:pt idx="3">
                  <c:v>23710</c:v>
                </c:pt>
                <c:pt idx="4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2-4CEC-804A-30D7974853C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8.66'!$V$12:$Z$12</c:f>
              <c:numCache>
                <c:formatCode>#,##0</c:formatCode>
                <c:ptCount val="5"/>
                <c:pt idx="0">
                  <c:v>3724</c:v>
                </c:pt>
                <c:pt idx="1">
                  <c:v>3820</c:v>
                </c:pt>
                <c:pt idx="2">
                  <c:v>3956</c:v>
                </c:pt>
                <c:pt idx="3">
                  <c:v>4102</c:v>
                </c:pt>
                <c:pt idx="4">
                  <c:v>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2-4CEC-804A-30D79748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2.2720199190787427E-2</c:v>
                </c:pt>
                <c:pt idx="1">
                  <c:v>2.5936300446104369E-3</c:v>
                </c:pt>
                <c:pt idx="2">
                  <c:v>3.5342532074558217E-2</c:v>
                </c:pt>
                <c:pt idx="3">
                  <c:v>7.0892554552685269E-3</c:v>
                </c:pt>
                <c:pt idx="4">
                  <c:v>9.2644465193484807E-2</c:v>
                </c:pt>
                <c:pt idx="5">
                  <c:v>3.5550022478127052E-2</c:v>
                </c:pt>
                <c:pt idx="6">
                  <c:v>8.8875056195317631E-2</c:v>
                </c:pt>
                <c:pt idx="7">
                  <c:v>9.5238095238095233E-2</c:v>
                </c:pt>
                <c:pt idx="8">
                  <c:v>2.130234809973372E-2</c:v>
                </c:pt>
                <c:pt idx="9">
                  <c:v>1.1169900058788948E-2</c:v>
                </c:pt>
                <c:pt idx="10">
                  <c:v>3.617249368883356E-2</c:v>
                </c:pt>
                <c:pt idx="11">
                  <c:v>2.0576131687242798E-2</c:v>
                </c:pt>
                <c:pt idx="12">
                  <c:v>7.3486184597295709E-2</c:v>
                </c:pt>
                <c:pt idx="13">
                  <c:v>6.5981948334889517E-2</c:v>
                </c:pt>
                <c:pt idx="14">
                  <c:v>5.3152125047549882E-2</c:v>
                </c:pt>
                <c:pt idx="15">
                  <c:v>0.10775668292008161</c:v>
                </c:pt>
                <c:pt idx="16">
                  <c:v>0.11951447245564893</c:v>
                </c:pt>
                <c:pt idx="17">
                  <c:v>2.8184113151433411E-2</c:v>
                </c:pt>
                <c:pt idx="18">
                  <c:v>3.4339661790642184E-2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F-4504-9DF7-D9CAD4EFA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F-4504-9DF7-D9CAD4EF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8.66'!$Z$44:$Z$60</c:f>
              <c:numCache>
                <c:formatCode>#,##0</c:formatCode>
                <c:ptCount val="17"/>
                <c:pt idx="0">
                  <c:v>7</c:v>
                </c:pt>
                <c:pt idx="1">
                  <c:v>328</c:v>
                </c:pt>
                <c:pt idx="2">
                  <c:v>842</c:v>
                </c:pt>
                <c:pt idx="3">
                  <c:v>1149</c:v>
                </c:pt>
                <c:pt idx="4">
                  <c:v>1323</c:v>
                </c:pt>
                <c:pt idx="5">
                  <c:v>1390</c:v>
                </c:pt>
                <c:pt idx="6">
                  <c:v>1468</c:v>
                </c:pt>
                <c:pt idx="7">
                  <c:v>1517</c:v>
                </c:pt>
                <c:pt idx="8">
                  <c:v>1427</c:v>
                </c:pt>
                <c:pt idx="9">
                  <c:v>1198</c:v>
                </c:pt>
                <c:pt idx="10">
                  <c:v>1211</c:v>
                </c:pt>
                <c:pt idx="11">
                  <c:v>1021</c:v>
                </c:pt>
                <c:pt idx="12">
                  <c:v>623</c:v>
                </c:pt>
                <c:pt idx="13">
                  <c:v>301</c:v>
                </c:pt>
                <c:pt idx="14">
                  <c:v>126</c:v>
                </c:pt>
                <c:pt idx="15">
                  <c:v>37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2-4B2C-8D57-CFDEB88111B9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8.66'!$Z$63:$Z$79</c:f>
              <c:numCache>
                <c:formatCode>#,##0</c:formatCode>
                <c:ptCount val="17"/>
                <c:pt idx="0">
                  <c:v>12</c:v>
                </c:pt>
                <c:pt idx="1">
                  <c:v>415</c:v>
                </c:pt>
                <c:pt idx="2">
                  <c:v>866</c:v>
                </c:pt>
                <c:pt idx="3">
                  <c:v>1204</c:v>
                </c:pt>
                <c:pt idx="4">
                  <c:v>1431</c:v>
                </c:pt>
                <c:pt idx="5">
                  <c:v>1529</c:v>
                </c:pt>
                <c:pt idx="6">
                  <c:v>1707</c:v>
                </c:pt>
                <c:pt idx="7">
                  <c:v>1650</c:v>
                </c:pt>
                <c:pt idx="8">
                  <c:v>1673</c:v>
                </c:pt>
                <c:pt idx="9">
                  <c:v>1410</c:v>
                </c:pt>
                <c:pt idx="10">
                  <c:v>1279</c:v>
                </c:pt>
                <c:pt idx="11">
                  <c:v>987</c:v>
                </c:pt>
                <c:pt idx="12">
                  <c:v>486</c:v>
                </c:pt>
                <c:pt idx="13">
                  <c:v>186</c:v>
                </c:pt>
                <c:pt idx="14">
                  <c:v>61</c:v>
                </c:pt>
                <c:pt idx="15">
                  <c:v>29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2-4B2C-8D57-CFDEB88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8.66'!$Z$83:$Z$90</c:f>
              <c:numCache>
                <c:formatCode>#,##0</c:formatCode>
                <c:ptCount val="8"/>
                <c:pt idx="0">
                  <c:v>1641</c:v>
                </c:pt>
                <c:pt idx="1">
                  <c:v>1672</c:v>
                </c:pt>
                <c:pt idx="2">
                  <c:v>1680</c:v>
                </c:pt>
                <c:pt idx="3">
                  <c:v>753</c:v>
                </c:pt>
                <c:pt idx="4">
                  <c:v>374</c:v>
                </c:pt>
                <c:pt idx="5">
                  <c:v>540</c:v>
                </c:pt>
                <c:pt idx="6">
                  <c:v>404</c:v>
                </c:pt>
                <c:pt idx="7">
                  <c:v>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E8C-8634-99E94B17B279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8.66'!$Z$93:$Z$100</c:f>
              <c:numCache>
                <c:formatCode>#,##0</c:formatCode>
                <c:ptCount val="8"/>
                <c:pt idx="0">
                  <c:v>1035</c:v>
                </c:pt>
                <c:pt idx="1">
                  <c:v>2671</c:v>
                </c:pt>
                <c:pt idx="2">
                  <c:v>263</c:v>
                </c:pt>
                <c:pt idx="3">
                  <c:v>1370</c:v>
                </c:pt>
                <c:pt idx="4">
                  <c:v>1547</c:v>
                </c:pt>
                <c:pt idx="5">
                  <c:v>953</c:v>
                </c:pt>
                <c:pt idx="6">
                  <c:v>57</c:v>
                </c:pt>
                <c:pt idx="7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E8C-8634-99E94B17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8.7'!$V$4:$Z$4</c:f>
              <c:numCache>
                <c:formatCode>#,##0</c:formatCode>
                <c:ptCount val="5"/>
                <c:pt idx="0">
                  <c:v>75688</c:v>
                </c:pt>
                <c:pt idx="1">
                  <c:v>78001</c:v>
                </c:pt>
                <c:pt idx="2">
                  <c:v>79027</c:v>
                </c:pt>
                <c:pt idx="3">
                  <c:v>81149</c:v>
                </c:pt>
                <c:pt idx="4">
                  <c:v>79528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DB5-95F4-00166DE4A536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8.7'!$V$7:$Z$7</c:f>
              <c:numCache>
                <c:formatCode>#,##0</c:formatCode>
                <c:ptCount val="5"/>
                <c:pt idx="0">
                  <c:v>54999</c:v>
                </c:pt>
                <c:pt idx="1">
                  <c:v>56079</c:v>
                </c:pt>
                <c:pt idx="2">
                  <c:v>56881</c:v>
                </c:pt>
                <c:pt idx="3">
                  <c:v>57643</c:v>
                </c:pt>
                <c:pt idx="4">
                  <c:v>57940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DB5-95F4-00166DE4A536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8.7'!$V$11:$Z$11</c:f>
              <c:numCache>
                <c:formatCode>#,##0</c:formatCode>
                <c:ptCount val="5"/>
                <c:pt idx="0">
                  <c:v>66783</c:v>
                </c:pt>
                <c:pt idx="1">
                  <c:v>68960</c:v>
                </c:pt>
                <c:pt idx="2">
                  <c:v>69918</c:v>
                </c:pt>
                <c:pt idx="3">
                  <c:v>71871</c:v>
                </c:pt>
                <c:pt idx="4">
                  <c:v>70299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DB5-95F4-00166DE4A536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8.7'!$V$12:$Z$12</c:f>
              <c:numCache>
                <c:formatCode>#,##0</c:formatCode>
                <c:ptCount val="5"/>
                <c:pt idx="0">
                  <c:v>8905</c:v>
                </c:pt>
                <c:pt idx="1">
                  <c:v>9041</c:v>
                </c:pt>
                <c:pt idx="2">
                  <c:v>9107</c:v>
                </c:pt>
                <c:pt idx="3">
                  <c:v>9276</c:v>
                </c:pt>
                <c:pt idx="4">
                  <c:v>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E-4DB5-95F4-00166DE4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8.66'!$V$8:$Z$8</c:f>
              <c:numCache>
                <c:formatCode>#,##0</c:formatCode>
                <c:ptCount val="5"/>
                <c:pt idx="0">
                  <c:v>36683</c:v>
                </c:pt>
                <c:pt idx="1">
                  <c:v>36410</c:v>
                </c:pt>
                <c:pt idx="2">
                  <c:v>37779</c:v>
                </c:pt>
                <c:pt idx="3">
                  <c:v>40378.44</c:v>
                </c:pt>
                <c:pt idx="4">
                  <c:v>40820.160000000003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D-4728-8121-BA3876591F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D-4728-8121-BA3876591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1">
                  <c:v>15142</c:v>
                </c:pt>
                <c:pt idx="2">
                  <c:v>16396</c:v>
                </c:pt>
                <c:pt idx="3">
                  <c:v>17491</c:v>
                </c:pt>
                <c:pt idx="4">
                  <c:v>17569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E05-B9E9-E8A1054B8D2E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1">
                  <c:v>10769</c:v>
                </c:pt>
                <c:pt idx="2">
                  <c:v>11428</c:v>
                </c:pt>
                <c:pt idx="3">
                  <c:v>12244</c:v>
                </c:pt>
                <c:pt idx="4">
                  <c:v>12219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9-4E05-B9E9-E8A1054B8D2E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1">
                  <c:v>13009</c:v>
                </c:pt>
                <c:pt idx="2">
                  <c:v>14050</c:v>
                </c:pt>
                <c:pt idx="3">
                  <c:v>14820</c:v>
                </c:pt>
                <c:pt idx="4">
                  <c:v>15213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9-4E05-B9E9-E8A1054B8D2E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1">
                  <c:v>2136</c:v>
                </c:pt>
                <c:pt idx="2">
                  <c:v>2346</c:v>
                </c:pt>
                <c:pt idx="3">
                  <c:v>2674</c:v>
                </c:pt>
                <c:pt idx="4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9-4E05-B9E9-E8A1054B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0.15303014389244826</c:v>
                </c:pt>
                <c:pt idx="1">
                  <c:v>1.6804957462451422E-3</c:v>
                </c:pt>
                <c:pt idx="2">
                  <c:v>5.1307635752547001E-2</c:v>
                </c:pt>
                <c:pt idx="3">
                  <c:v>5.6716731435773552E-3</c:v>
                </c:pt>
                <c:pt idx="4">
                  <c:v>4.5898540069320447E-2</c:v>
                </c:pt>
                <c:pt idx="5">
                  <c:v>5.3303224451213105E-2</c:v>
                </c:pt>
                <c:pt idx="6">
                  <c:v>8.244932255015229E-2</c:v>
                </c:pt>
                <c:pt idx="7">
                  <c:v>6.7009767881525045E-2</c:v>
                </c:pt>
                <c:pt idx="8">
                  <c:v>3.0353954416552881E-2</c:v>
                </c:pt>
                <c:pt idx="9">
                  <c:v>4.358785841823338E-3</c:v>
                </c:pt>
                <c:pt idx="10">
                  <c:v>2.331687847915135E-2</c:v>
                </c:pt>
                <c:pt idx="11">
                  <c:v>9.2427266043482829E-3</c:v>
                </c:pt>
                <c:pt idx="12">
                  <c:v>3.6498266988761685E-2</c:v>
                </c:pt>
                <c:pt idx="13">
                  <c:v>0.10975737842663585</c:v>
                </c:pt>
                <c:pt idx="14">
                  <c:v>3.7916185274656025E-2</c:v>
                </c:pt>
                <c:pt idx="15">
                  <c:v>6.0392815880684805E-2</c:v>
                </c:pt>
                <c:pt idx="16">
                  <c:v>9.1534502678290094E-2</c:v>
                </c:pt>
                <c:pt idx="17">
                  <c:v>1.4756853271715156E-2</c:v>
                </c:pt>
                <c:pt idx="18">
                  <c:v>3.2717151559710111E-2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E-4B4A-A949-6061697F19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E-4B4A-A949-6061697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8</c:v>
                </c:pt>
                <c:pt idx="1">
                  <c:v>237</c:v>
                </c:pt>
                <c:pt idx="2">
                  <c:v>556</c:v>
                </c:pt>
                <c:pt idx="3">
                  <c:v>1015</c:v>
                </c:pt>
                <c:pt idx="4">
                  <c:v>1400</c:v>
                </c:pt>
                <c:pt idx="5">
                  <c:v>1038</c:v>
                </c:pt>
                <c:pt idx="6">
                  <c:v>833</c:v>
                </c:pt>
                <c:pt idx="7">
                  <c:v>713</c:v>
                </c:pt>
                <c:pt idx="8">
                  <c:v>804</c:v>
                </c:pt>
                <c:pt idx="9">
                  <c:v>698</c:v>
                </c:pt>
                <c:pt idx="10">
                  <c:v>737</c:v>
                </c:pt>
                <c:pt idx="11">
                  <c:v>629</c:v>
                </c:pt>
                <c:pt idx="12">
                  <c:v>356</c:v>
                </c:pt>
                <c:pt idx="13">
                  <c:v>148</c:v>
                </c:pt>
                <c:pt idx="14">
                  <c:v>75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4087-BA28-90F95ACAD1A1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15</c:v>
                </c:pt>
                <c:pt idx="1">
                  <c:v>196</c:v>
                </c:pt>
                <c:pt idx="2">
                  <c:v>609</c:v>
                </c:pt>
                <c:pt idx="3">
                  <c:v>860</c:v>
                </c:pt>
                <c:pt idx="4">
                  <c:v>1095</c:v>
                </c:pt>
                <c:pt idx="5">
                  <c:v>905</c:v>
                </c:pt>
                <c:pt idx="6">
                  <c:v>728</c:v>
                </c:pt>
                <c:pt idx="7">
                  <c:v>694</c:v>
                </c:pt>
                <c:pt idx="8">
                  <c:v>746</c:v>
                </c:pt>
                <c:pt idx="9">
                  <c:v>706</c:v>
                </c:pt>
                <c:pt idx="10">
                  <c:v>659</c:v>
                </c:pt>
                <c:pt idx="11">
                  <c:v>579</c:v>
                </c:pt>
                <c:pt idx="12">
                  <c:v>265</c:v>
                </c:pt>
                <c:pt idx="13">
                  <c:v>113</c:v>
                </c:pt>
                <c:pt idx="14">
                  <c:v>54</c:v>
                </c:pt>
                <c:pt idx="15">
                  <c:v>20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D-4087-BA28-90F95ACA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630</c:v>
                </c:pt>
                <c:pt idx="1">
                  <c:v>422</c:v>
                </c:pt>
                <c:pt idx="2">
                  <c:v>987</c:v>
                </c:pt>
                <c:pt idx="3">
                  <c:v>261</c:v>
                </c:pt>
                <c:pt idx="4">
                  <c:v>184</c:v>
                </c:pt>
                <c:pt idx="5">
                  <c:v>303</c:v>
                </c:pt>
                <c:pt idx="6">
                  <c:v>682</c:v>
                </c:pt>
                <c:pt idx="7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742-B0B9-A8A589CEDB7B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373</c:v>
                </c:pt>
                <c:pt idx="1">
                  <c:v>983</c:v>
                </c:pt>
                <c:pt idx="2">
                  <c:v>127</c:v>
                </c:pt>
                <c:pt idx="3">
                  <c:v>782</c:v>
                </c:pt>
                <c:pt idx="4">
                  <c:v>817</c:v>
                </c:pt>
                <c:pt idx="5">
                  <c:v>531</c:v>
                </c:pt>
                <c:pt idx="6">
                  <c:v>74</c:v>
                </c:pt>
                <c:pt idx="7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742-B0B9-A8A589CE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8.67'!$U$8:$Y$8</c:f>
              <c:numCache>
                <c:formatCode>#,##0</c:formatCode>
                <c:ptCount val="5"/>
                <c:pt idx="1">
                  <c:v>33273</c:v>
                </c:pt>
                <c:pt idx="2">
                  <c:v>33094</c:v>
                </c:pt>
                <c:pt idx="3">
                  <c:v>35755.81</c:v>
                </c:pt>
                <c:pt idx="4">
                  <c:v>35959.08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302-9600-1BEF604B4E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302-9600-1BEF604B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8.67'!$V$4:$Z$4</c:f>
              <c:numCache>
                <c:formatCode>#,##0</c:formatCode>
                <c:ptCount val="5"/>
                <c:pt idx="0">
                  <c:v>15142</c:v>
                </c:pt>
                <c:pt idx="1">
                  <c:v>16396</c:v>
                </c:pt>
                <c:pt idx="2">
                  <c:v>17491</c:v>
                </c:pt>
                <c:pt idx="3">
                  <c:v>17569</c:v>
                </c:pt>
                <c:pt idx="4">
                  <c:v>19047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6-4349-A625-5772690318AD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8.67'!$V$7:$Z$7</c:f>
              <c:numCache>
                <c:formatCode>#,##0</c:formatCode>
                <c:ptCount val="5"/>
                <c:pt idx="0">
                  <c:v>10769</c:v>
                </c:pt>
                <c:pt idx="1">
                  <c:v>11428</c:v>
                </c:pt>
                <c:pt idx="2">
                  <c:v>12244</c:v>
                </c:pt>
                <c:pt idx="3">
                  <c:v>12219</c:v>
                </c:pt>
                <c:pt idx="4">
                  <c:v>13334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6-4349-A625-5772690318AD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8.67'!$V$11:$Z$11</c:f>
              <c:numCache>
                <c:formatCode>#,##0</c:formatCode>
                <c:ptCount val="5"/>
                <c:pt idx="0">
                  <c:v>13009</c:v>
                </c:pt>
                <c:pt idx="1">
                  <c:v>14050</c:v>
                </c:pt>
                <c:pt idx="2">
                  <c:v>14820</c:v>
                </c:pt>
                <c:pt idx="3">
                  <c:v>15213</c:v>
                </c:pt>
                <c:pt idx="4">
                  <c:v>16535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6-4349-A625-5772690318AD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8.67'!$V$12:$Z$12</c:f>
              <c:numCache>
                <c:formatCode>#,##0</c:formatCode>
                <c:ptCount val="5"/>
                <c:pt idx="0">
                  <c:v>2136</c:v>
                </c:pt>
                <c:pt idx="1">
                  <c:v>2346</c:v>
                </c:pt>
                <c:pt idx="2">
                  <c:v>2674</c:v>
                </c:pt>
                <c:pt idx="3">
                  <c:v>2356</c:v>
                </c:pt>
                <c:pt idx="4">
                  <c:v>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6-4349-A625-57726903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0.15303014389244826</c:v>
                </c:pt>
                <c:pt idx="1">
                  <c:v>1.6804957462451422E-3</c:v>
                </c:pt>
                <c:pt idx="2">
                  <c:v>5.1307635752547001E-2</c:v>
                </c:pt>
                <c:pt idx="3">
                  <c:v>5.6716731435773552E-3</c:v>
                </c:pt>
                <c:pt idx="4">
                  <c:v>4.5898540069320447E-2</c:v>
                </c:pt>
                <c:pt idx="5">
                  <c:v>5.3303224451213105E-2</c:v>
                </c:pt>
                <c:pt idx="6">
                  <c:v>8.244932255015229E-2</c:v>
                </c:pt>
                <c:pt idx="7">
                  <c:v>6.7009767881525045E-2</c:v>
                </c:pt>
                <c:pt idx="8">
                  <c:v>3.0353954416552881E-2</c:v>
                </c:pt>
                <c:pt idx="9">
                  <c:v>4.358785841823338E-3</c:v>
                </c:pt>
                <c:pt idx="10">
                  <c:v>2.331687847915135E-2</c:v>
                </c:pt>
                <c:pt idx="11">
                  <c:v>9.2427266043482829E-3</c:v>
                </c:pt>
                <c:pt idx="12">
                  <c:v>3.6498266988761685E-2</c:v>
                </c:pt>
                <c:pt idx="13">
                  <c:v>0.10975737842663585</c:v>
                </c:pt>
                <c:pt idx="14">
                  <c:v>3.7916185274656025E-2</c:v>
                </c:pt>
                <c:pt idx="15">
                  <c:v>6.0392815880684805E-2</c:v>
                </c:pt>
                <c:pt idx="16">
                  <c:v>9.1534502678290094E-2</c:v>
                </c:pt>
                <c:pt idx="17">
                  <c:v>1.4756853271715156E-2</c:v>
                </c:pt>
                <c:pt idx="18">
                  <c:v>3.2717151559710111E-2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094-A98F-7D317FD8C6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094-A98F-7D317FD8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8.67'!$Z$44:$Z$60</c:f>
              <c:numCache>
                <c:formatCode>#,##0</c:formatCode>
                <c:ptCount val="17"/>
                <c:pt idx="0">
                  <c:v>6</c:v>
                </c:pt>
                <c:pt idx="1">
                  <c:v>244</c:v>
                </c:pt>
                <c:pt idx="2">
                  <c:v>592</c:v>
                </c:pt>
                <c:pt idx="3">
                  <c:v>1012</c:v>
                </c:pt>
                <c:pt idx="4">
                  <c:v>1492</c:v>
                </c:pt>
                <c:pt idx="5">
                  <c:v>1246</c:v>
                </c:pt>
                <c:pt idx="6">
                  <c:v>1020</c:v>
                </c:pt>
                <c:pt idx="7">
                  <c:v>758</c:v>
                </c:pt>
                <c:pt idx="8">
                  <c:v>792</c:v>
                </c:pt>
                <c:pt idx="9">
                  <c:v>745</c:v>
                </c:pt>
                <c:pt idx="10">
                  <c:v>772</c:v>
                </c:pt>
                <c:pt idx="11">
                  <c:v>708</c:v>
                </c:pt>
                <c:pt idx="12">
                  <c:v>391</c:v>
                </c:pt>
                <c:pt idx="13">
                  <c:v>171</c:v>
                </c:pt>
                <c:pt idx="14">
                  <c:v>86</c:v>
                </c:pt>
                <c:pt idx="15">
                  <c:v>45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D5C-AB56-67E8BBE54357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8.67'!$Z$63:$Z$79</c:f>
              <c:numCache>
                <c:formatCode>#,##0</c:formatCode>
                <c:ptCount val="17"/>
                <c:pt idx="0">
                  <c:v>11</c:v>
                </c:pt>
                <c:pt idx="1">
                  <c:v>229</c:v>
                </c:pt>
                <c:pt idx="2">
                  <c:v>516</c:v>
                </c:pt>
                <c:pt idx="3">
                  <c:v>986</c:v>
                </c:pt>
                <c:pt idx="4">
                  <c:v>1274</c:v>
                </c:pt>
                <c:pt idx="5">
                  <c:v>974</c:v>
                </c:pt>
                <c:pt idx="6">
                  <c:v>772</c:v>
                </c:pt>
                <c:pt idx="7">
                  <c:v>751</c:v>
                </c:pt>
                <c:pt idx="8">
                  <c:v>762</c:v>
                </c:pt>
                <c:pt idx="9">
                  <c:v>761</c:v>
                </c:pt>
                <c:pt idx="10">
                  <c:v>733</c:v>
                </c:pt>
                <c:pt idx="11">
                  <c:v>595</c:v>
                </c:pt>
                <c:pt idx="12">
                  <c:v>329</c:v>
                </c:pt>
                <c:pt idx="13">
                  <c:v>136</c:v>
                </c:pt>
                <c:pt idx="14">
                  <c:v>60</c:v>
                </c:pt>
                <c:pt idx="15">
                  <c:v>28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D5C-AB56-67E8BBE5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8.67'!$Z$83:$Z$90</c:f>
              <c:numCache>
                <c:formatCode>#,##0</c:formatCode>
                <c:ptCount val="8"/>
                <c:pt idx="0">
                  <c:v>696</c:v>
                </c:pt>
                <c:pt idx="1">
                  <c:v>411</c:v>
                </c:pt>
                <c:pt idx="2">
                  <c:v>982</c:v>
                </c:pt>
                <c:pt idx="3">
                  <c:v>286</c:v>
                </c:pt>
                <c:pt idx="4">
                  <c:v>188</c:v>
                </c:pt>
                <c:pt idx="5">
                  <c:v>330</c:v>
                </c:pt>
                <c:pt idx="6">
                  <c:v>734</c:v>
                </c:pt>
                <c:pt idx="7">
                  <c:v>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16F-B698-7E150CC84D16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8.67'!$Z$93:$Z$100</c:f>
              <c:numCache>
                <c:formatCode>#,##0</c:formatCode>
                <c:ptCount val="8"/>
                <c:pt idx="0">
                  <c:v>388</c:v>
                </c:pt>
                <c:pt idx="1">
                  <c:v>985</c:v>
                </c:pt>
                <c:pt idx="2">
                  <c:v>139</c:v>
                </c:pt>
                <c:pt idx="3">
                  <c:v>801</c:v>
                </c:pt>
                <c:pt idx="4">
                  <c:v>841</c:v>
                </c:pt>
                <c:pt idx="5">
                  <c:v>552</c:v>
                </c:pt>
                <c:pt idx="6">
                  <c:v>78</c:v>
                </c:pt>
                <c:pt idx="7">
                  <c:v>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16F-B698-7E150CC84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4.237341414039808E-3</c:v>
                </c:pt>
                <c:pt idx="1">
                  <c:v>2.5398901057449297E-3</c:v>
                </c:pt>
                <c:pt idx="2">
                  <c:v>3.8953364097018772E-2</c:v>
                </c:pt>
                <c:pt idx="3">
                  <c:v>5.8216293017816952E-3</c:v>
                </c:pt>
                <c:pt idx="4">
                  <c:v>5.0986407815820249E-2</c:v>
                </c:pt>
                <c:pt idx="5">
                  <c:v>4.5315663074775872E-2</c:v>
                </c:pt>
                <c:pt idx="6">
                  <c:v>8.7550766367831406E-2</c:v>
                </c:pt>
                <c:pt idx="7">
                  <c:v>6.1560900780827599E-2</c:v>
                </c:pt>
                <c:pt idx="8">
                  <c:v>1.938866605474595E-2</c:v>
                </c:pt>
                <c:pt idx="9">
                  <c:v>2.570067017892394E-2</c:v>
                </c:pt>
                <c:pt idx="10">
                  <c:v>6.3748726911518783E-2</c:v>
                </c:pt>
                <c:pt idx="11">
                  <c:v>2.5600080471765728E-2</c:v>
                </c:pt>
                <c:pt idx="12">
                  <c:v>0.14942600998352842</c:v>
                </c:pt>
                <c:pt idx="13">
                  <c:v>7.7554664218983799E-2</c:v>
                </c:pt>
                <c:pt idx="14">
                  <c:v>3.7054733374407463E-2</c:v>
                </c:pt>
                <c:pt idx="15">
                  <c:v>9.4768077856433347E-2</c:v>
                </c:pt>
                <c:pt idx="16">
                  <c:v>0.10844827802995058</c:v>
                </c:pt>
                <c:pt idx="17">
                  <c:v>3.2452754271919126E-2</c:v>
                </c:pt>
                <c:pt idx="18">
                  <c:v>2.8416592272195746E-2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EB2-91A1-63BB14680B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5-4EB2-91A1-63BB1468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8.67'!$V$8:$Z$8</c:f>
              <c:numCache>
                <c:formatCode>#,##0</c:formatCode>
                <c:ptCount val="5"/>
                <c:pt idx="0">
                  <c:v>33273</c:v>
                </c:pt>
                <c:pt idx="1">
                  <c:v>33094</c:v>
                </c:pt>
                <c:pt idx="2">
                  <c:v>35755.81</c:v>
                </c:pt>
                <c:pt idx="3">
                  <c:v>35959.08</c:v>
                </c:pt>
                <c:pt idx="4">
                  <c:v>34963.29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FCF-B03C-5019C127B6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8-4FCF-B03C-5019C127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1">
                  <c:v>4687</c:v>
                </c:pt>
                <c:pt idx="2">
                  <c:v>4822</c:v>
                </c:pt>
                <c:pt idx="3">
                  <c:v>5315</c:v>
                </c:pt>
                <c:pt idx="4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1-4070-9F81-A292343C7065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1">
                  <c:v>3240</c:v>
                </c:pt>
                <c:pt idx="2">
                  <c:v>3325</c:v>
                </c:pt>
                <c:pt idx="3">
                  <c:v>3584</c:v>
                </c:pt>
                <c:pt idx="4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1-4070-9F81-A292343C7065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1">
                  <c:v>3589</c:v>
                </c:pt>
                <c:pt idx="2">
                  <c:v>3640</c:v>
                </c:pt>
                <c:pt idx="3">
                  <c:v>4011</c:v>
                </c:pt>
                <c:pt idx="4">
                  <c:v>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1-4070-9F81-A292343C7065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1">
                  <c:v>1104</c:v>
                </c:pt>
                <c:pt idx="2">
                  <c:v>1182</c:v>
                </c:pt>
                <c:pt idx="3">
                  <c:v>1307</c:v>
                </c:pt>
                <c:pt idx="4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E1-4070-9F81-A292343C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0.12167526796347757</c:v>
                </c:pt>
                <c:pt idx="1">
                  <c:v>3.374354902739182E-3</c:v>
                </c:pt>
                <c:pt idx="2">
                  <c:v>4.7042477173481541E-2</c:v>
                </c:pt>
                <c:pt idx="3">
                  <c:v>1.3695911075823739E-2</c:v>
                </c:pt>
                <c:pt idx="4">
                  <c:v>7.364033346566097E-2</c:v>
                </c:pt>
                <c:pt idx="5">
                  <c:v>2.0047637951568081E-2</c:v>
                </c:pt>
                <c:pt idx="6">
                  <c:v>6.0738388249305282E-2</c:v>
                </c:pt>
                <c:pt idx="7">
                  <c:v>4.7439460103215564E-2</c:v>
                </c:pt>
                <c:pt idx="8">
                  <c:v>4.0095275903136163E-2</c:v>
                </c:pt>
                <c:pt idx="9">
                  <c:v>2.3818975784041284E-3</c:v>
                </c:pt>
                <c:pt idx="10">
                  <c:v>1.66732830488289E-2</c:v>
                </c:pt>
                <c:pt idx="11">
                  <c:v>1.5879317189360857E-2</c:v>
                </c:pt>
                <c:pt idx="12">
                  <c:v>4.4065105200476379E-2</c:v>
                </c:pt>
                <c:pt idx="13">
                  <c:v>4.1881699086939263E-2</c:v>
                </c:pt>
                <c:pt idx="14">
                  <c:v>6.4708217546645491E-2</c:v>
                </c:pt>
                <c:pt idx="15">
                  <c:v>7.5625248114331078E-2</c:v>
                </c:pt>
                <c:pt idx="16">
                  <c:v>0.12465263993648273</c:v>
                </c:pt>
                <c:pt idx="17">
                  <c:v>1.5085351329892815E-2</c:v>
                </c:pt>
                <c:pt idx="18">
                  <c:v>2.8979753870583564E-2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1-4486-B1B3-D1938271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1-4486-B1B3-D1938271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6</c:v>
                </c:pt>
                <c:pt idx="1">
                  <c:v>55</c:v>
                </c:pt>
                <c:pt idx="2">
                  <c:v>178</c:v>
                </c:pt>
                <c:pt idx="3">
                  <c:v>190</c:v>
                </c:pt>
                <c:pt idx="4">
                  <c:v>215</c:v>
                </c:pt>
                <c:pt idx="5">
                  <c:v>176</c:v>
                </c:pt>
                <c:pt idx="6">
                  <c:v>179</c:v>
                </c:pt>
                <c:pt idx="7">
                  <c:v>181</c:v>
                </c:pt>
                <c:pt idx="8">
                  <c:v>206</c:v>
                </c:pt>
                <c:pt idx="9">
                  <c:v>265</c:v>
                </c:pt>
                <c:pt idx="10">
                  <c:v>328</c:v>
                </c:pt>
                <c:pt idx="11">
                  <c:v>281</c:v>
                </c:pt>
                <c:pt idx="12">
                  <c:v>176</c:v>
                </c:pt>
                <c:pt idx="13">
                  <c:v>102</c:v>
                </c:pt>
                <c:pt idx="14">
                  <c:v>49</c:v>
                </c:pt>
                <c:pt idx="15">
                  <c:v>12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48E6-A105-9F55F39E3783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0</c:v>
                </c:pt>
                <c:pt idx="1">
                  <c:v>52</c:v>
                </c:pt>
                <c:pt idx="2">
                  <c:v>142</c:v>
                </c:pt>
                <c:pt idx="3">
                  <c:v>181</c:v>
                </c:pt>
                <c:pt idx="4">
                  <c:v>173</c:v>
                </c:pt>
                <c:pt idx="5">
                  <c:v>190</c:v>
                </c:pt>
                <c:pt idx="6">
                  <c:v>195</c:v>
                </c:pt>
                <c:pt idx="7">
                  <c:v>201</c:v>
                </c:pt>
                <c:pt idx="8">
                  <c:v>245</c:v>
                </c:pt>
                <c:pt idx="9">
                  <c:v>273</c:v>
                </c:pt>
                <c:pt idx="10">
                  <c:v>286</c:v>
                </c:pt>
                <c:pt idx="11">
                  <c:v>219</c:v>
                </c:pt>
                <c:pt idx="12">
                  <c:v>147</c:v>
                </c:pt>
                <c:pt idx="13">
                  <c:v>74</c:v>
                </c:pt>
                <c:pt idx="14">
                  <c:v>31</c:v>
                </c:pt>
                <c:pt idx="15">
                  <c:v>16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3-48E6-A105-9F55F39E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180</c:v>
                </c:pt>
                <c:pt idx="1">
                  <c:v>132</c:v>
                </c:pt>
                <c:pt idx="2">
                  <c:v>292</c:v>
                </c:pt>
                <c:pt idx="3">
                  <c:v>93</c:v>
                </c:pt>
                <c:pt idx="4">
                  <c:v>41</c:v>
                </c:pt>
                <c:pt idx="5">
                  <c:v>67</c:v>
                </c:pt>
                <c:pt idx="6">
                  <c:v>188</c:v>
                </c:pt>
                <c:pt idx="7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F34-B590-869E740B2C3A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122</c:v>
                </c:pt>
                <c:pt idx="1">
                  <c:v>313</c:v>
                </c:pt>
                <c:pt idx="2">
                  <c:v>52</c:v>
                </c:pt>
                <c:pt idx="3">
                  <c:v>221</c:v>
                </c:pt>
                <c:pt idx="4">
                  <c:v>241</c:v>
                </c:pt>
                <c:pt idx="5">
                  <c:v>112</c:v>
                </c:pt>
                <c:pt idx="6">
                  <c:v>12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7-4F34-B590-869E740B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8.68'!$U$8:$Y$8</c:f>
              <c:numCache>
                <c:formatCode>#,##0</c:formatCode>
                <c:ptCount val="5"/>
                <c:pt idx="1">
                  <c:v>32923.24</c:v>
                </c:pt>
                <c:pt idx="2">
                  <c:v>33108</c:v>
                </c:pt>
                <c:pt idx="3">
                  <c:v>34072</c:v>
                </c:pt>
                <c:pt idx="4">
                  <c:v>35587.5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6B1-A5C2-CD7D58ED5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0-46B1-A5C2-CD7D58ED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8.68'!$V$4:$Z$4</c:f>
              <c:numCache>
                <c:formatCode>#,##0</c:formatCode>
                <c:ptCount val="5"/>
                <c:pt idx="0">
                  <c:v>4687</c:v>
                </c:pt>
                <c:pt idx="1">
                  <c:v>4822</c:v>
                </c:pt>
                <c:pt idx="2">
                  <c:v>5315</c:v>
                </c:pt>
                <c:pt idx="3">
                  <c:v>5053</c:v>
                </c:pt>
                <c:pt idx="4">
                  <c:v>5033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9A9-80D8-900E0DA69C62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8.68'!$V$7:$Z$7</c:f>
              <c:numCache>
                <c:formatCode>#,##0</c:formatCode>
                <c:ptCount val="5"/>
                <c:pt idx="0">
                  <c:v>3240</c:v>
                </c:pt>
                <c:pt idx="1">
                  <c:v>3325</c:v>
                </c:pt>
                <c:pt idx="2">
                  <c:v>3584</c:v>
                </c:pt>
                <c:pt idx="3">
                  <c:v>3426</c:v>
                </c:pt>
                <c:pt idx="4">
                  <c:v>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0-49A9-80D8-900E0DA69C62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8.68'!$V$11:$Z$11</c:f>
              <c:numCache>
                <c:formatCode>#,##0</c:formatCode>
                <c:ptCount val="5"/>
                <c:pt idx="0">
                  <c:v>3589</c:v>
                </c:pt>
                <c:pt idx="1">
                  <c:v>3640</c:v>
                </c:pt>
                <c:pt idx="2">
                  <c:v>4011</c:v>
                </c:pt>
                <c:pt idx="3">
                  <c:v>3865</c:v>
                </c:pt>
                <c:pt idx="4">
                  <c:v>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9A9-80D8-900E0DA69C62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8.68'!$V$12:$Z$12</c:f>
              <c:numCache>
                <c:formatCode>#,##0</c:formatCode>
                <c:ptCount val="5"/>
                <c:pt idx="0">
                  <c:v>1104</c:v>
                </c:pt>
                <c:pt idx="1">
                  <c:v>1182</c:v>
                </c:pt>
                <c:pt idx="2">
                  <c:v>1307</c:v>
                </c:pt>
                <c:pt idx="3">
                  <c:v>1185</c:v>
                </c:pt>
                <c:pt idx="4">
                  <c:v>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0-49A9-80D8-900E0DA6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0.12167526796347757</c:v>
                </c:pt>
                <c:pt idx="1">
                  <c:v>3.374354902739182E-3</c:v>
                </c:pt>
                <c:pt idx="2">
                  <c:v>4.7042477173481541E-2</c:v>
                </c:pt>
                <c:pt idx="3">
                  <c:v>1.3695911075823739E-2</c:v>
                </c:pt>
                <c:pt idx="4">
                  <c:v>7.364033346566097E-2</c:v>
                </c:pt>
                <c:pt idx="5">
                  <c:v>2.0047637951568081E-2</c:v>
                </c:pt>
                <c:pt idx="6">
                  <c:v>6.0738388249305282E-2</c:v>
                </c:pt>
                <c:pt idx="7">
                  <c:v>4.7439460103215564E-2</c:v>
                </c:pt>
                <c:pt idx="8">
                  <c:v>4.0095275903136163E-2</c:v>
                </c:pt>
                <c:pt idx="9">
                  <c:v>2.3818975784041284E-3</c:v>
                </c:pt>
                <c:pt idx="10">
                  <c:v>1.66732830488289E-2</c:v>
                </c:pt>
                <c:pt idx="11">
                  <c:v>1.5879317189360857E-2</c:v>
                </c:pt>
                <c:pt idx="12">
                  <c:v>4.4065105200476379E-2</c:v>
                </c:pt>
                <c:pt idx="13">
                  <c:v>4.1881699086939263E-2</c:v>
                </c:pt>
                <c:pt idx="14">
                  <c:v>6.4708217546645491E-2</c:v>
                </c:pt>
                <c:pt idx="15">
                  <c:v>7.5625248114331078E-2</c:v>
                </c:pt>
                <c:pt idx="16">
                  <c:v>0.12465263993648273</c:v>
                </c:pt>
                <c:pt idx="17">
                  <c:v>1.5085351329892815E-2</c:v>
                </c:pt>
                <c:pt idx="18">
                  <c:v>2.8979753870583564E-2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A-4982-BE20-2E897ECA9E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A-4982-BE20-2E897ECA9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8.68'!$Z$44:$Z$60</c:f>
              <c:numCache>
                <c:formatCode>#,##0</c:formatCode>
                <c:ptCount val="17"/>
                <c:pt idx="0">
                  <c:v>5</c:v>
                </c:pt>
                <c:pt idx="1">
                  <c:v>55</c:v>
                </c:pt>
                <c:pt idx="2">
                  <c:v>157</c:v>
                </c:pt>
                <c:pt idx="3">
                  <c:v>165</c:v>
                </c:pt>
                <c:pt idx="4">
                  <c:v>201</c:v>
                </c:pt>
                <c:pt idx="5">
                  <c:v>214</c:v>
                </c:pt>
                <c:pt idx="6">
                  <c:v>166</c:v>
                </c:pt>
                <c:pt idx="7">
                  <c:v>191</c:v>
                </c:pt>
                <c:pt idx="8">
                  <c:v>209</c:v>
                </c:pt>
                <c:pt idx="9">
                  <c:v>264</c:v>
                </c:pt>
                <c:pt idx="10">
                  <c:v>292</c:v>
                </c:pt>
                <c:pt idx="11">
                  <c:v>285</c:v>
                </c:pt>
                <c:pt idx="12">
                  <c:v>196</c:v>
                </c:pt>
                <c:pt idx="13">
                  <c:v>107</c:v>
                </c:pt>
                <c:pt idx="14">
                  <c:v>60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0-4B14-942F-BE7BEFA10CAF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8.68'!$Z$63:$Z$79</c:f>
              <c:numCache>
                <c:formatCode>#,##0</c:formatCode>
                <c:ptCount val="17"/>
                <c:pt idx="0">
                  <c:v>5</c:v>
                </c:pt>
                <c:pt idx="1">
                  <c:v>46</c:v>
                </c:pt>
                <c:pt idx="2">
                  <c:v>142</c:v>
                </c:pt>
                <c:pt idx="3">
                  <c:v>172</c:v>
                </c:pt>
                <c:pt idx="4">
                  <c:v>205</c:v>
                </c:pt>
                <c:pt idx="5">
                  <c:v>195</c:v>
                </c:pt>
                <c:pt idx="6">
                  <c:v>201</c:v>
                </c:pt>
                <c:pt idx="7">
                  <c:v>178</c:v>
                </c:pt>
                <c:pt idx="8">
                  <c:v>230</c:v>
                </c:pt>
                <c:pt idx="9">
                  <c:v>236</c:v>
                </c:pt>
                <c:pt idx="10">
                  <c:v>333</c:v>
                </c:pt>
                <c:pt idx="11">
                  <c:v>212</c:v>
                </c:pt>
                <c:pt idx="12">
                  <c:v>157</c:v>
                </c:pt>
                <c:pt idx="13">
                  <c:v>61</c:v>
                </c:pt>
                <c:pt idx="14">
                  <c:v>47</c:v>
                </c:pt>
                <c:pt idx="15">
                  <c:v>11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0-4B14-942F-BE7BEFA1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8.68'!$Z$83:$Z$90</c:f>
              <c:numCache>
                <c:formatCode>#,##0</c:formatCode>
                <c:ptCount val="8"/>
                <c:pt idx="0">
                  <c:v>180</c:v>
                </c:pt>
                <c:pt idx="1">
                  <c:v>141</c:v>
                </c:pt>
                <c:pt idx="2">
                  <c:v>288</c:v>
                </c:pt>
                <c:pt idx="3">
                  <c:v>87</c:v>
                </c:pt>
                <c:pt idx="4">
                  <c:v>36</c:v>
                </c:pt>
                <c:pt idx="5">
                  <c:v>55</c:v>
                </c:pt>
                <c:pt idx="6">
                  <c:v>187</c:v>
                </c:pt>
                <c:pt idx="7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C-4E3E-ABAC-B299F8F908D2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8.68'!$Z$93:$Z$100</c:f>
              <c:numCache>
                <c:formatCode>#,##0</c:formatCode>
                <c:ptCount val="8"/>
                <c:pt idx="0">
                  <c:v>109</c:v>
                </c:pt>
                <c:pt idx="1">
                  <c:v>326</c:v>
                </c:pt>
                <c:pt idx="2">
                  <c:v>55</c:v>
                </c:pt>
                <c:pt idx="3">
                  <c:v>213</c:v>
                </c:pt>
                <c:pt idx="4">
                  <c:v>244</c:v>
                </c:pt>
                <c:pt idx="5">
                  <c:v>117</c:v>
                </c:pt>
                <c:pt idx="6">
                  <c:v>11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C-4E3E-ABAC-B299F8F9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8.7'!$Z$44:$Z$60</c:f>
              <c:numCache>
                <c:formatCode>#,##0</c:formatCode>
                <c:ptCount val="17"/>
                <c:pt idx="0">
                  <c:v>18</c:v>
                </c:pt>
                <c:pt idx="1">
                  <c:v>625</c:v>
                </c:pt>
                <c:pt idx="2">
                  <c:v>2550</c:v>
                </c:pt>
                <c:pt idx="3">
                  <c:v>3492</c:v>
                </c:pt>
                <c:pt idx="4">
                  <c:v>3599</c:v>
                </c:pt>
                <c:pt idx="5">
                  <c:v>3079</c:v>
                </c:pt>
                <c:pt idx="6">
                  <c:v>3285</c:v>
                </c:pt>
                <c:pt idx="7">
                  <c:v>3490</c:v>
                </c:pt>
                <c:pt idx="8">
                  <c:v>4265</c:v>
                </c:pt>
                <c:pt idx="9">
                  <c:v>4154</c:v>
                </c:pt>
                <c:pt idx="10">
                  <c:v>3763</c:v>
                </c:pt>
                <c:pt idx="11">
                  <c:v>2822</c:v>
                </c:pt>
                <c:pt idx="12">
                  <c:v>1750</c:v>
                </c:pt>
                <c:pt idx="13">
                  <c:v>1017</c:v>
                </c:pt>
                <c:pt idx="14">
                  <c:v>442</c:v>
                </c:pt>
                <c:pt idx="15">
                  <c:v>175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8-487A-ACEB-803D03C93AE2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8.7'!$Z$63:$Z$79</c:f>
              <c:numCache>
                <c:formatCode>#,##0</c:formatCode>
                <c:ptCount val="17"/>
                <c:pt idx="0">
                  <c:v>27</c:v>
                </c:pt>
                <c:pt idx="1">
                  <c:v>781</c:v>
                </c:pt>
                <c:pt idx="2">
                  <c:v>2547</c:v>
                </c:pt>
                <c:pt idx="3">
                  <c:v>3930</c:v>
                </c:pt>
                <c:pt idx="4">
                  <c:v>3692</c:v>
                </c:pt>
                <c:pt idx="5">
                  <c:v>3358</c:v>
                </c:pt>
                <c:pt idx="6">
                  <c:v>3572</c:v>
                </c:pt>
                <c:pt idx="7">
                  <c:v>3769</c:v>
                </c:pt>
                <c:pt idx="8">
                  <c:v>4901</c:v>
                </c:pt>
                <c:pt idx="9">
                  <c:v>4572</c:v>
                </c:pt>
                <c:pt idx="10">
                  <c:v>4069</c:v>
                </c:pt>
                <c:pt idx="11">
                  <c:v>2736</c:v>
                </c:pt>
                <c:pt idx="12">
                  <c:v>1628</c:v>
                </c:pt>
                <c:pt idx="13">
                  <c:v>735</c:v>
                </c:pt>
                <c:pt idx="14">
                  <c:v>265</c:v>
                </c:pt>
                <c:pt idx="15">
                  <c:v>120</c:v>
                </c:pt>
                <c:pt idx="1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8-487A-ACEB-803D03C9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8.68'!$V$8:$Z$8</c:f>
              <c:numCache>
                <c:formatCode>#,##0</c:formatCode>
                <c:ptCount val="5"/>
                <c:pt idx="0">
                  <c:v>32923.24</c:v>
                </c:pt>
                <c:pt idx="1">
                  <c:v>33108</c:v>
                </c:pt>
                <c:pt idx="2">
                  <c:v>34072</c:v>
                </c:pt>
                <c:pt idx="3">
                  <c:v>35587.5</c:v>
                </c:pt>
                <c:pt idx="4">
                  <c:v>36411.21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E12-B5B8-8EC1858785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0-4E12-B5B8-8EC18587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1">
                  <c:v>21702</c:v>
                </c:pt>
                <c:pt idx="2">
                  <c:v>22453</c:v>
                </c:pt>
                <c:pt idx="3">
                  <c:v>23098</c:v>
                </c:pt>
                <c:pt idx="4">
                  <c:v>23339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8B9-993F-8BEAB208D072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1">
                  <c:v>15306</c:v>
                </c:pt>
                <c:pt idx="2">
                  <c:v>15561</c:v>
                </c:pt>
                <c:pt idx="3">
                  <c:v>16039</c:v>
                </c:pt>
                <c:pt idx="4">
                  <c:v>16062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8B9-993F-8BEAB208D072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1">
                  <c:v>18380</c:v>
                </c:pt>
                <c:pt idx="2">
                  <c:v>19094</c:v>
                </c:pt>
                <c:pt idx="3">
                  <c:v>19640</c:v>
                </c:pt>
                <c:pt idx="4">
                  <c:v>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D-48B9-993F-8BEAB208D072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1">
                  <c:v>3319</c:v>
                </c:pt>
                <c:pt idx="2">
                  <c:v>3359</c:v>
                </c:pt>
                <c:pt idx="3">
                  <c:v>3457</c:v>
                </c:pt>
                <c:pt idx="4">
                  <c:v>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D-48B9-993F-8BEAB208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5.77545114061968E-2</c:v>
                </c:pt>
                <c:pt idx="1">
                  <c:v>4.8944501191692203E-3</c:v>
                </c:pt>
                <c:pt idx="2">
                  <c:v>8.1673476336397682E-2</c:v>
                </c:pt>
                <c:pt idx="3">
                  <c:v>6.1712631937351041E-3</c:v>
                </c:pt>
                <c:pt idx="4">
                  <c:v>6.8947906026557718E-2</c:v>
                </c:pt>
                <c:pt idx="5">
                  <c:v>2.7621722846441949E-2</c:v>
                </c:pt>
                <c:pt idx="6">
                  <c:v>9.1164453524004083E-2</c:v>
                </c:pt>
                <c:pt idx="7">
                  <c:v>7.7672795369424577E-2</c:v>
                </c:pt>
                <c:pt idx="8">
                  <c:v>3.5963568266939056E-2</c:v>
                </c:pt>
                <c:pt idx="9">
                  <c:v>6.8096697310180455E-3</c:v>
                </c:pt>
                <c:pt idx="10">
                  <c:v>2.4302008852570649E-2</c:v>
                </c:pt>
                <c:pt idx="11">
                  <c:v>1.298093292475315E-2</c:v>
                </c:pt>
                <c:pt idx="12">
                  <c:v>3.6687095675859718E-2</c:v>
                </c:pt>
                <c:pt idx="13">
                  <c:v>6.4479060265577121E-2</c:v>
                </c:pt>
                <c:pt idx="14">
                  <c:v>5.2945182158665303E-2</c:v>
                </c:pt>
                <c:pt idx="15">
                  <c:v>7.8992168879809324E-2</c:v>
                </c:pt>
                <c:pt idx="16">
                  <c:v>0.14845080013619338</c:v>
                </c:pt>
                <c:pt idx="17">
                  <c:v>2.064181137214845E-2</c:v>
                </c:pt>
                <c:pt idx="18">
                  <c:v>3.085631596867552E-2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C1-B9EC-6C93E36D15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C1-B9EC-6C93E36D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3</c:v>
                </c:pt>
                <c:pt idx="1">
                  <c:v>340</c:v>
                </c:pt>
                <c:pt idx="2">
                  <c:v>734</c:v>
                </c:pt>
                <c:pt idx="3">
                  <c:v>936</c:v>
                </c:pt>
                <c:pt idx="4">
                  <c:v>1165</c:v>
                </c:pt>
                <c:pt idx="5">
                  <c:v>999</c:v>
                </c:pt>
                <c:pt idx="6">
                  <c:v>959</c:v>
                </c:pt>
                <c:pt idx="7">
                  <c:v>950</c:v>
                </c:pt>
                <c:pt idx="8">
                  <c:v>1147</c:v>
                </c:pt>
                <c:pt idx="9">
                  <c:v>1051</c:v>
                </c:pt>
                <c:pt idx="10">
                  <c:v>1066</c:v>
                </c:pt>
                <c:pt idx="11">
                  <c:v>970</c:v>
                </c:pt>
                <c:pt idx="12">
                  <c:v>580</c:v>
                </c:pt>
                <c:pt idx="13">
                  <c:v>268</c:v>
                </c:pt>
                <c:pt idx="14">
                  <c:v>128</c:v>
                </c:pt>
                <c:pt idx="15">
                  <c:v>69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F2F-861F-1933B8E101EE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14</c:v>
                </c:pt>
                <c:pt idx="1">
                  <c:v>414</c:v>
                </c:pt>
                <c:pt idx="2">
                  <c:v>784</c:v>
                </c:pt>
                <c:pt idx="3">
                  <c:v>1010</c:v>
                </c:pt>
                <c:pt idx="4">
                  <c:v>1104</c:v>
                </c:pt>
                <c:pt idx="5">
                  <c:v>941</c:v>
                </c:pt>
                <c:pt idx="6">
                  <c:v>1033</c:v>
                </c:pt>
                <c:pt idx="7">
                  <c:v>1120</c:v>
                </c:pt>
                <c:pt idx="8">
                  <c:v>1230</c:v>
                </c:pt>
                <c:pt idx="9">
                  <c:v>1224</c:v>
                </c:pt>
                <c:pt idx="10">
                  <c:v>1301</c:v>
                </c:pt>
                <c:pt idx="11">
                  <c:v>957</c:v>
                </c:pt>
                <c:pt idx="12">
                  <c:v>434</c:v>
                </c:pt>
                <c:pt idx="13">
                  <c:v>161</c:v>
                </c:pt>
                <c:pt idx="14">
                  <c:v>102</c:v>
                </c:pt>
                <c:pt idx="15">
                  <c:v>49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F2F-861F-1933B8E1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767</c:v>
                </c:pt>
                <c:pt idx="1">
                  <c:v>902</c:v>
                </c:pt>
                <c:pt idx="2">
                  <c:v>1460</c:v>
                </c:pt>
                <c:pt idx="3">
                  <c:v>503</c:v>
                </c:pt>
                <c:pt idx="4">
                  <c:v>279</c:v>
                </c:pt>
                <c:pt idx="5">
                  <c:v>435</c:v>
                </c:pt>
                <c:pt idx="6">
                  <c:v>858</c:v>
                </c:pt>
                <c:pt idx="7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4-4F03-9A5F-91988B0D51FB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545</c:v>
                </c:pt>
                <c:pt idx="1">
                  <c:v>1729</c:v>
                </c:pt>
                <c:pt idx="2">
                  <c:v>257</c:v>
                </c:pt>
                <c:pt idx="3">
                  <c:v>1257</c:v>
                </c:pt>
                <c:pt idx="4">
                  <c:v>1241</c:v>
                </c:pt>
                <c:pt idx="5">
                  <c:v>765</c:v>
                </c:pt>
                <c:pt idx="6">
                  <c:v>76</c:v>
                </c:pt>
                <c:pt idx="7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4-4F03-9A5F-91988B0D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8.69'!$U$8:$Y$8</c:f>
              <c:numCache>
                <c:formatCode>#,##0</c:formatCode>
                <c:ptCount val="5"/>
                <c:pt idx="1">
                  <c:v>35714.629999999997</c:v>
                </c:pt>
                <c:pt idx="2">
                  <c:v>36039.269999999997</c:v>
                </c:pt>
                <c:pt idx="3">
                  <c:v>37298.769999999997</c:v>
                </c:pt>
                <c:pt idx="4">
                  <c:v>38245.11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89C-8E40-45A87B5970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89C-8E40-45A87B59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8.69'!$V$4:$Z$4</c:f>
              <c:numCache>
                <c:formatCode>#,##0</c:formatCode>
                <c:ptCount val="5"/>
                <c:pt idx="0">
                  <c:v>21702</c:v>
                </c:pt>
                <c:pt idx="1">
                  <c:v>22453</c:v>
                </c:pt>
                <c:pt idx="2">
                  <c:v>23098</c:v>
                </c:pt>
                <c:pt idx="3">
                  <c:v>23339</c:v>
                </c:pt>
                <c:pt idx="4">
                  <c:v>23492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D-43A6-97EF-E7280A5FD491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8.69'!$V$7:$Z$7</c:f>
              <c:numCache>
                <c:formatCode>#,##0</c:formatCode>
                <c:ptCount val="5"/>
                <c:pt idx="0">
                  <c:v>15306</c:v>
                </c:pt>
                <c:pt idx="1">
                  <c:v>15561</c:v>
                </c:pt>
                <c:pt idx="2">
                  <c:v>16039</c:v>
                </c:pt>
                <c:pt idx="3">
                  <c:v>16062</c:v>
                </c:pt>
                <c:pt idx="4">
                  <c:v>16430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D-43A6-97EF-E7280A5FD491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8.69'!$V$11:$Z$11</c:f>
              <c:numCache>
                <c:formatCode>#,##0</c:formatCode>
                <c:ptCount val="5"/>
                <c:pt idx="0">
                  <c:v>18380</c:v>
                </c:pt>
                <c:pt idx="1">
                  <c:v>19094</c:v>
                </c:pt>
                <c:pt idx="2">
                  <c:v>19640</c:v>
                </c:pt>
                <c:pt idx="3">
                  <c:v>20070</c:v>
                </c:pt>
                <c:pt idx="4">
                  <c:v>20107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D-43A6-97EF-E7280A5FD491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8.69'!$V$12:$Z$12</c:f>
              <c:numCache>
                <c:formatCode>#,##0</c:formatCode>
                <c:ptCount val="5"/>
                <c:pt idx="0">
                  <c:v>3319</c:v>
                </c:pt>
                <c:pt idx="1">
                  <c:v>3359</c:v>
                </c:pt>
                <c:pt idx="2">
                  <c:v>3457</c:v>
                </c:pt>
                <c:pt idx="3">
                  <c:v>3271</c:v>
                </c:pt>
                <c:pt idx="4">
                  <c:v>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D-43A6-97EF-E7280A5F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5.77545114061968E-2</c:v>
                </c:pt>
                <c:pt idx="1">
                  <c:v>4.8944501191692203E-3</c:v>
                </c:pt>
                <c:pt idx="2">
                  <c:v>8.1673476336397682E-2</c:v>
                </c:pt>
                <c:pt idx="3">
                  <c:v>6.1712631937351041E-3</c:v>
                </c:pt>
                <c:pt idx="4">
                  <c:v>6.8947906026557718E-2</c:v>
                </c:pt>
                <c:pt idx="5">
                  <c:v>2.7621722846441949E-2</c:v>
                </c:pt>
                <c:pt idx="6">
                  <c:v>9.1164453524004083E-2</c:v>
                </c:pt>
                <c:pt idx="7">
                  <c:v>7.7672795369424577E-2</c:v>
                </c:pt>
                <c:pt idx="8">
                  <c:v>3.5963568266939056E-2</c:v>
                </c:pt>
                <c:pt idx="9">
                  <c:v>6.8096697310180455E-3</c:v>
                </c:pt>
                <c:pt idx="10">
                  <c:v>2.4302008852570649E-2</c:v>
                </c:pt>
                <c:pt idx="11">
                  <c:v>1.298093292475315E-2</c:v>
                </c:pt>
                <c:pt idx="12">
                  <c:v>3.6687095675859718E-2</c:v>
                </c:pt>
                <c:pt idx="13">
                  <c:v>6.4479060265577121E-2</c:v>
                </c:pt>
                <c:pt idx="14">
                  <c:v>5.2945182158665303E-2</c:v>
                </c:pt>
                <c:pt idx="15">
                  <c:v>7.8992168879809324E-2</c:v>
                </c:pt>
                <c:pt idx="16">
                  <c:v>0.14845080013619338</c:v>
                </c:pt>
                <c:pt idx="17">
                  <c:v>2.064181137214845E-2</c:v>
                </c:pt>
                <c:pt idx="18">
                  <c:v>3.085631596867552E-2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2-4122-B84C-85BCCD2E39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2-4122-B84C-85BCCD2E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8.69'!$Z$44:$Z$60</c:f>
              <c:numCache>
                <c:formatCode>#,##0</c:formatCode>
                <c:ptCount val="17"/>
                <c:pt idx="0">
                  <c:v>9</c:v>
                </c:pt>
                <c:pt idx="1">
                  <c:v>351</c:v>
                </c:pt>
                <c:pt idx="2">
                  <c:v>690</c:v>
                </c:pt>
                <c:pt idx="3">
                  <c:v>969</c:v>
                </c:pt>
                <c:pt idx="4">
                  <c:v>1103</c:v>
                </c:pt>
                <c:pt idx="5">
                  <c:v>1065</c:v>
                </c:pt>
                <c:pt idx="6">
                  <c:v>1044</c:v>
                </c:pt>
                <c:pt idx="7">
                  <c:v>925</c:v>
                </c:pt>
                <c:pt idx="8">
                  <c:v>1157</c:v>
                </c:pt>
                <c:pt idx="9">
                  <c:v>1128</c:v>
                </c:pt>
                <c:pt idx="10">
                  <c:v>1063</c:v>
                </c:pt>
                <c:pt idx="11">
                  <c:v>948</c:v>
                </c:pt>
                <c:pt idx="12">
                  <c:v>615</c:v>
                </c:pt>
                <c:pt idx="13">
                  <c:v>300</c:v>
                </c:pt>
                <c:pt idx="14">
                  <c:v>135</c:v>
                </c:pt>
                <c:pt idx="15">
                  <c:v>83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9-4DC7-89EE-0F633A788AC2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8.69'!$Z$63:$Z$79</c:f>
              <c:numCache>
                <c:formatCode>#,##0</c:formatCode>
                <c:ptCount val="17"/>
                <c:pt idx="0">
                  <c:v>7</c:v>
                </c:pt>
                <c:pt idx="1">
                  <c:v>388</c:v>
                </c:pt>
                <c:pt idx="2">
                  <c:v>808</c:v>
                </c:pt>
                <c:pt idx="3">
                  <c:v>991</c:v>
                </c:pt>
                <c:pt idx="4">
                  <c:v>1140</c:v>
                </c:pt>
                <c:pt idx="5">
                  <c:v>932</c:v>
                </c:pt>
                <c:pt idx="6">
                  <c:v>1006</c:v>
                </c:pt>
                <c:pt idx="7">
                  <c:v>1100</c:v>
                </c:pt>
                <c:pt idx="8">
                  <c:v>1258</c:v>
                </c:pt>
                <c:pt idx="9">
                  <c:v>1261</c:v>
                </c:pt>
                <c:pt idx="10">
                  <c:v>1145</c:v>
                </c:pt>
                <c:pt idx="11">
                  <c:v>997</c:v>
                </c:pt>
                <c:pt idx="12">
                  <c:v>453</c:v>
                </c:pt>
                <c:pt idx="13">
                  <c:v>184</c:v>
                </c:pt>
                <c:pt idx="14">
                  <c:v>104</c:v>
                </c:pt>
                <c:pt idx="15">
                  <c:v>51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9-4DC7-89EE-0F633A78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8.69'!$Z$83:$Z$90</c:f>
              <c:numCache>
                <c:formatCode>#,##0</c:formatCode>
                <c:ptCount val="8"/>
                <c:pt idx="0">
                  <c:v>802</c:v>
                </c:pt>
                <c:pt idx="1">
                  <c:v>909</c:v>
                </c:pt>
                <c:pt idx="2">
                  <c:v>1428</c:v>
                </c:pt>
                <c:pt idx="3">
                  <c:v>497</c:v>
                </c:pt>
                <c:pt idx="4">
                  <c:v>284</c:v>
                </c:pt>
                <c:pt idx="5">
                  <c:v>467</c:v>
                </c:pt>
                <c:pt idx="6">
                  <c:v>863</c:v>
                </c:pt>
                <c:pt idx="7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5-41BA-8E6A-667D32461E02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8.69'!$Z$93:$Z$100</c:f>
              <c:numCache>
                <c:formatCode>#,##0</c:formatCode>
                <c:ptCount val="8"/>
                <c:pt idx="0">
                  <c:v>597</c:v>
                </c:pt>
                <c:pt idx="1">
                  <c:v>1746</c:v>
                </c:pt>
                <c:pt idx="2">
                  <c:v>273</c:v>
                </c:pt>
                <c:pt idx="3">
                  <c:v>1308</c:v>
                </c:pt>
                <c:pt idx="4">
                  <c:v>1199</c:v>
                </c:pt>
                <c:pt idx="5">
                  <c:v>791</c:v>
                </c:pt>
                <c:pt idx="6">
                  <c:v>71</c:v>
                </c:pt>
                <c:pt idx="7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5-41BA-8E6A-667D3246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8.7'!$Z$83:$Z$90</c:f>
              <c:numCache>
                <c:formatCode>#,##0</c:formatCode>
                <c:ptCount val="8"/>
                <c:pt idx="0">
                  <c:v>7235</c:v>
                </c:pt>
                <c:pt idx="1">
                  <c:v>7065</c:v>
                </c:pt>
                <c:pt idx="2">
                  <c:v>2254</c:v>
                </c:pt>
                <c:pt idx="3">
                  <c:v>1508</c:v>
                </c:pt>
                <c:pt idx="4">
                  <c:v>1789</c:v>
                </c:pt>
                <c:pt idx="5">
                  <c:v>1769</c:v>
                </c:pt>
                <c:pt idx="6">
                  <c:v>505</c:v>
                </c:pt>
                <c:pt idx="7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1-4572-8C78-FDB61A44CCCB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8.7'!$Z$93:$Z$100</c:f>
              <c:numCache>
                <c:formatCode>#,##0</c:formatCode>
                <c:ptCount val="8"/>
                <c:pt idx="0">
                  <c:v>4411</c:v>
                </c:pt>
                <c:pt idx="1">
                  <c:v>8297</c:v>
                </c:pt>
                <c:pt idx="2">
                  <c:v>510</c:v>
                </c:pt>
                <c:pt idx="3">
                  <c:v>2404</c:v>
                </c:pt>
                <c:pt idx="4">
                  <c:v>5125</c:v>
                </c:pt>
                <c:pt idx="5">
                  <c:v>2569</c:v>
                </c:pt>
                <c:pt idx="6">
                  <c:v>72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1-4572-8C78-FDB61A44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8.69'!$V$8:$Z$8</c:f>
              <c:numCache>
                <c:formatCode>#,##0</c:formatCode>
                <c:ptCount val="5"/>
                <c:pt idx="0">
                  <c:v>35714.629999999997</c:v>
                </c:pt>
                <c:pt idx="1">
                  <c:v>36039.269999999997</c:v>
                </c:pt>
                <c:pt idx="2">
                  <c:v>37298.769999999997</c:v>
                </c:pt>
                <c:pt idx="3">
                  <c:v>38245.11</c:v>
                </c:pt>
                <c:pt idx="4">
                  <c:v>39676.300000000003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B-4E79-BC1F-B160615BA0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B-4E79-BC1F-B160615B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1">
                  <c:v>27341</c:v>
                </c:pt>
                <c:pt idx="2">
                  <c:v>27899</c:v>
                </c:pt>
                <c:pt idx="3">
                  <c:v>28099</c:v>
                </c:pt>
                <c:pt idx="4">
                  <c:v>30178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5-47C7-81B1-58CBE3C0BCF9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1">
                  <c:v>19404</c:v>
                </c:pt>
                <c:pt idx="2">
                  <c:v>19441</c:v>
                </c:pt>
                <c:pt idx="3">
                  <c:v>19963</c:v>
                </c:pt>
                <c:pt idx="4">
                  <c:v>20425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5-47C7-81B1-58CBE3C0BCF9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1">
                  <c:v>24673</c:v>
                </c:pt>
                <c:pt idx="2">
                  <c:v>25177</c:v>
                </c:pt>
                <c:pt idx="3">
                  <c:v>25386</c:v>
                </c:pt>
                <c:pt idx="4">
                  <c:v>27422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5-47C7-81B1-58CBE3C0BCF9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1">
                  <c:v>2666</c:v>
                </c:pt>
                <c:pt idx="2">
                  <c:v>2722</c:v>
                </c:pt>
                <c:pt idx="3">
                  <c:v>2713</c:v>
                </c:pt>
                <c:pt idx="4">
                  <c:v>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5-47C7-81B1-58CBE3C0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2.7077784606979443E-2</c:v>
                </c:pt>
                <c:pt idx="1">
                  <c:v>4.0292289831318721E-3</c:v>
                </c:pt>
                <c:pt idx="2">
                  <c:v>8.8096701495595162E-2</c:v>
                </c:pt>
                <c:pt idx="3">
                  <c:v>1.0380386532814314E-2</c:v>
                </c:pt>
                <c:pt idx="4">
                  <c:v>5.8150652188759137E-2</c:v>
                </c:pt>
                <c:pt idx="5">
                  <c:v>2.5063170115413508E-2</c:v>
                </c:pt>
                <c:pt idx="6">
                  <c:v>0.10796967834460151</c:v>
                </c:pt>
                <c:pt idx="7">
                  <c:v>0.1088574745612238</c:v>
                </c:pt>
                <c:pt idx="8">
                  <c:v>2.8341186915249606E-2</c:v>
                </c:pt>
                <c:pt idx="9">
                  <c:v>4.9853172164174009E-3</c:v>
                </c:pt>
                <c:pt idx="10">
                  <c:v>2.694120057365294E-2</c:v>
                </c:pt>
                <c:pt idx="11">
                  <c:v>1.2804753124359762E-2</c:v>
                </c:pt>
                <c:pt idx="12">
                  <c:v>4.1350816089599125E-2</c:v>
                </c:pt>
                <c:pt idx="13">
                  <c:v>7.4950488287919143E-2</c:v>
                </c:pt>
                <c:pt idx="14">
                  <c:v>5.4292153247285389E-2</c:v>
                </c:pt>
                <c:pt idx="15">
                  <c:v>8.4921122720753944E-2</c:v>
                </c:pt>
                <c:pt idx="16">
                  <c:v>0.1524277811923786</c:v>
                </c:pt>
                <c:pt idx="17">
                  <c:v>2.2570511507204807E-2</c:v>
                </c:pt>
                <c:pt idx="18">
                  <c:v>3.1824079765075459E-2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0-4404-992F-83C95B0083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0-4404-992F-83C95B00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3</c:v>
                </c:pt>
                <c:pt idx="1">
                  <c:v>476</c:v>
                </c:pt>
                <c:pt idx="2">
                  <c:v>1087</c:v>
                </c:pt>
                <c:pt idx="3">
                  <c:v>1543</c:v>
                </c:pt>
                <c:pt idx="4">
                  <c:v>2108</c:v>
                </c:pt>
                <c:pt idx="5">
                  <c:v>1537</c:v>
                </c:pt>
                <c:pt idx="6">
                  <c:v>1282</c:v>
                </c:pt>
                <c:pt idx="7">
                  <c:v>1281</c:v>
                </c:pt>
                <c:pt idx="8">
                  <c:v>1283</c:v>
                </c:pt>
                <c:pt idx="9">
                  <c:v>1256</c:v>
                </c:pt>
                <c:pt idx="10">
                  <c:v>1174</c:v>
                </c:pt>
                <c:pt idx="11">
                  <c:v>989</c:v>
                </c:pt>
                <c:pt idx="12">
                  <c:v>537</c:v>
                </c:pt>
                <c:pt idx="13">
                  <c:v>251</c:v>
                </c:pt>
                <c:pt idx="14">
                  <c:v>93</c:v>
                </c:pt>
                <c:pt idx="15">
                  <c:v>61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4B74-AE67-A91237F35796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7</c:v>
                </c:pt>
                <c:pt idx="1">
                  <c:v>533</c:v>
                </c:pt>
                <c:pt idx="2">
                  <c:v>1085</c:v>
                </c:pt>
                <c:pt idx="3">
                  <c:v>1541</c:v>
                </c:pt>
                <c:pt idx="4">
                  <c:v>1880</c:v>
                </c:pt>
                <c:pt idx="5">
                  <c:v>1373</c:v>
                </c:pt>
                <c:pt idx="6">
                  <c:v>1356</c:v>
                </c:pt>
                <c:pt idx="7">
                  <c:v>1396</c:v>
                </c:pt>
                <c:pt idx="8">
                  <c:v>1452</c:v>
                </c:pt>
                <c:pt idx="9">
                  <c:v>1397</c:v>
                </c:pt>
                <c:pt idx="10">
                  <c:v>1421</c:v>
                </c:pt>
                <c:pt idx="11">
                  <c:v>1020</c:v>
                </c:pt>
                <c:pt idx="12">
                  <c:v>425</c:v>
                </c:pt>
                <c:pt idx="13">
                  <c:v>134</c:v>
                </c:pt>
                <c:pt idx="14">
                  <c:v>60</c:v>
                </c:pt>
                <c:pt idx="15">
                  <c:v>46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C-4B74-AE67-A91237F3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990</c:v>
                </c:pt>
                <c:pt idx="1">
                  <c:v>1260</c:v>
                </c:pt>
                <c:pt idx="2">
                  <c:v>1764</c:v>
                </c:pt>
                <c:pt idx="3">
                  <c:v>664</c:v>
                </c:pt>
                <c:pt idx="4">
                  <c:v>368</c:v>
                </c:pt>
                <c:pt idx="5">
                  <c:v>671</c:v>
                </c:pt>
                <c:pt idx="6">
                  <c:v>876</c:v>
                </c:pt>
                <c:pt idx="7">
                  <c:v>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30D-B41B-608BCA7F452C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717</c:v>
                </c:pt>
                <c:pt idx="1">
                  <c:v>2258</c:v>
                </c:pt>
                <c:pt idx="2">
                  <c:v>345</c:v>
                </c:pt>
                <c:pt idx="3">
                  <c:v>1528</c:v>
                </c:pt>
                <c:pt idx="4">
                  <c:v>1535</c:v>
                </c:pt>
                <c:pt idx="5">
                  <c:v>1179</c:v>
                </c:pt>
                <c:pt idx="6">
                  <c:v>39</c:v>
                </c:pt>
                <c:pt idx="7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30D-B41B-608BCA7F4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8.70'!$U$8:$Y$8</c:f>
              <c:numCache>
                <c:formatCode>#,##0</c:formatCode>
                <c:ptCount val="5"/>
                <c:pt idx="1">
                  <c:v>33602.5</c:v>
                </c:pt>
                <c:pt idx="2">
                  <c:v>35272</c:v>
                </c:pt>
                <c:pt idx="3">
                  <c:v>35460</c:v>
                </c:pt>
                <c:pt idx="4">
                  <c:v>37802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F-4904-81E1-00B93B59F6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F-4904-81E1-00B93B59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8.70'!$V$4:$Z$4</c:f>
              <c:numCache>
                <c:formatCode>#,##0</c:formatCode>
                <c:ptCount val="5"/>
                <c:pt idx="0">
                  <c:v>27341</c:v>
                </c:pt>
                <c:pt idx="1">
                  <c:v>27899</c:v>
                </c:pt>
                <c:pt idx="2">
                  <c:v>28099</c:v>
                </c:pt>
                <c:pt idx="3">
                  <c:v>30178</c:v>
                </c:pt>
                <c:pt idx="4">
                  <c:v>29285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82F-94E7-667CF458ADB8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8.70'!$V$7:$Z$7</c:f>
              <c:numCache>
                <c:formatCode>#,##0</c:formatCode>
                <c:ptCount val="5"/>
                <c:pt idx="0">
                  <c:v>19404</c:v>
                </c:pt>
                <c:pt idx="1">
                  <c:v>19441</c:v>
                </c:pt>
                <c:pt idx="2">
                  <c:v>19963</c:v>
                </c:pt>
                <c:pt idx="3">
                  <c:v>20425</c:v>
                </c:pt>
                <c:pt idx="4">
                  <c:v>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C-482F-94E7-667CF458ADB8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8.70'!$V$11:$Z$11</c:f>
              <c:numCache>
                <c:formatCode>#,##0</c:formatCode>
                <c:ptCount val="5"/>
                <c:pt idx="0">
                  <c:v>24673</c:v>
                </c:pt>
                <c:pt idx="1">
                  <c:v>25177</c:v>
                </c:pt>
                <c:pt idx="2">
                  <c:v>25386</c:v>
                </c:pt>
                <c:pt idx="3">
                  <c:v>27422</c:v>
                </c:pt>
                <c:pt idx="4">
                  <c:v>26454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C-482F-94E7-667CF458ADB8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8.70'!$V$12:$Z$12</c:f>
              <c:numCache>
                <c:formatCode>#,##0</c:formatCode>
                <c:ptCount val="5"/>
                <c:pt idx="0">
                  <c:v>2666</c:v>
                </c:pt>
                <c:pt idx="1">
                  <c:v>2722</c:v>
                </c:pt>
                <c:pt idx="2">
                  <c:v>2713</c:v>
                </c:pt>
                <c:pt idx="3">
                  <c:v>2752</c:v>
                </c:pt>
                <c:pt idx="4">
                  <c:v>2833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C-482F-94E7-667CF458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2.7077784606979443E-2</c:v>
                </c:pt>
                <c:pt idx="1">
                  <c:v>4.0292289831318721E-3</c:v>
                </c:pt>
                <c:pt idx="2">
                  <c:v>8.8096701495595162E-2</c:v>
                </c:pt>
                <c:pt idx="3">
                  <c:v>1.0380386532814314E-2</c:v>
                </c:pt>
                <c:pt idx="4">
                  <c:v>5.8150652188759137E-2</c:v>
                </c:pt>
                <c:pt idx="5">
                  <c:v>2.5063170115413508E-2</c:v>
                </c:pt>
                <c:pt idx="6">
                  <c:v>0.10796967834460151</c:v>
                </c:pt>
                <c:pt idx="7">
                  <c:v>0.1088574745612238</c:v>
                </c:pt>
                <c:pt idx="8">
                  <c:v>2.8341186915249606E-2</c:v>
                </c:pt>
                <c:pt idx="9">
                  <c:v>4.9853172164174009E-3</c:v>
                </c:pt>
                <c:pt idx="10">
                  <c:v>2.694120057365294E-2</c:v>
                </c:pt>
                <c:pt idx="11">
                  <c:v>1.2804753124359762E-2</c:v>
                </c:pt>
                <c:pt idx="12">
                  <c:v>4.1350816089599125E-2</c:v>
                </c:pt>
                <c:pt idx="13">
                  <c:v>7.4950488287919143E-2</c:v>
                </c:pt>
                <c:pt idx="14">
                  <c:v>5.4292153247285389E-2</c:v>
                </c:pt>
                <c:pt idx="15">
                  <c:v>8.4921122720753944E-2</c:v>
                </c:pt>
                <c:pt idx="16">
                  <c:v>0.1524277811923786</c:v>
                </c:pt>
                <c:pt idx="17">
                  <c:v>2.2570511507204807E-2</c:v>
                </c:pt>
                <c:pt idx="18">
                  <c:v>3.1824079765075459E-2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C-42D0-A8AD-3C87E0F6B2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C-42D0-A8AD-3C87E0F6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8.70'!$Z$44:$Z$60</c:f>
              <c:numCache>
                <c:formatCode>#,##0</c:formatCode>
                <c:ptCount val="17"/>
                <c:pt idx="0">
                  <c:v>7</c:v>
                </c:pt>
                <c:pt idx="1">
                  <c:v>523</c:v>
                </c:pt>
                <c:pt idx="2">
                  <c:v>1000</c:v>
                </c:pt>
                <c:pt idx="3">
                  <c:v>1505</c:v>
                </c:pt>
                <c:pt idx="4">
                  <c:v>2047</c:v>
                </c:pt>
                <c:pt idx="5">
                  <c:v>1578</c:v>
                </c:pt>
                <c:pt idx="6">
                  <c:v>1234</c:v>
                </c:pt>
                <c:pt idx="7">
                  <c:v>1197</c:v>
                </c:pt>
                <c:pt idx="8">
                  <c:v>1237</c:v>
                </c:pt>
                <c:pt idx="9">
                  <c:v>1201</c:v>
                </c:pt>
                <c:pt idx="10">
                  <c:v>1144</c:v>
                </c:pt>
                <c:pt idx="11">
                  <c:v>987</c:v>
                </c:pt>
                <c:pt idx="12">
                  <c:v>536</c:v>
                </c:pt>
                <c:pt idx="13">
                  <c:v>240</c:v>
                </c:pt>
                <c:pt idx="14">
                  <c:v>79</c:v>
                </c:pt>
                <c:pt idx="15">
                  <c:v>66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E-8B6F-F98049DA7132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8.70'!$Z$63:$Z$79</c:f>
              <c:numCache>
                <c:formatCode>#,##0</c:formatCode>
                <c:ptCount val="17"/>
                <c:pt idx="0">
                  <c:v>4</c:v>
                </c:pt>
                <c:pt idx="1">
                  <c:v>549</c:v>
                </c:pt>
                <c:pt idx="2">
                  <c:v>1063</c:v>
                </c:pt>
                <c:pt idx="3">
                  <c:v>1400</c:v>
                </c:pt>
                <c:pt idx="4">
                  <c:v>1706</c:v>
                </c:pt>
                <c:pt idx="5">
                  <c:v>1401</c:v>
                </c:pt>
                <c:pt idx="6">
                  <c:v>1327</c:v>
                </c:pt>
                <c:pt idx="7">
                  <c:v>1282</c:v>
                </c:pt>
                <c:pt idx="8">
                  <c:v>1465</c:v>
                </c:pt>
                <c:pt idx="9">
                  <c:v>1374</c:v>
                </c:pt>
                <c:pt idx="10">
                  <c:v>1335</c:v>
                </c:pt>
                <c:pt idx="11">
                  <c:v>1044</c:v>
                </c:pt>
                <c:pt idx="12">
                  <c:v>431</c:v>
                </c:pt>
                <c:pt idx="13">
                  <c:v>161</c:v>
                </c:pt>
                <c:pt idx="14">
                  <c:v>60</c:v>
                </c:pt>
                <c:pt idx="15">
                  <c:v>44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E-8B6F-F98049DA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8.70'!$Z$83:$Z$90</c:f>
              <c:numCache>
                <c:formatCode>#,##0</c:formatCode>
                <c:ptCount val="8"/>
                <c:pt idx="0">
                  <c:v>998</c:v>
                </c:pt>
                <c:pt idx="1">
                  <c:v>1284</c:v>
                </c:pt>
                <c:pt idx="2">
                  <c:v>1803</c:v>
                </c:pt>
                <c:pt idx="3">
                  <c:v>690</c:v>
                </c:pt>
                <c:pt idx="4">
                  <c:v>364</c:v>
                </c:pt>
                <c:pt idx="5">
                  <c:v>692</c:v>
                </c:pt>
                <c:pt idx="6">
                  <c:v>879</c:v>
                </c:pt>
                <c:pt idx="7">
                  <c:v>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7-4EBE-97FB-FBD0BC52464D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8.70'!$Z$93:$Z$100</c:f>
              <c:numCache>
                <c:formatCode>#,##0</c:formatCode>
                <c:ptCount val="8"/>
                <c:pt idx="0">
                  <c:v>770</c:v>
                </c:pt>
                <c:pt idx="1">
                  <c:v>2309</c:v>
                </c:pt>
                <c:pt idx="2">
                  <c:v>377</c:v>
                </c:pt>
                <c:pt idx="3">
                  <c:v>1553</c:v>
                </c:pt>
                <c:pt idx="4">
                  <c:v>1487</c:v>
                </c:pt>
                <c:pt idx="5">
                  <c:v>1182</c:v>
                </c:pt>
                <c:pt idx="6">
                  <c:v>49</c:v>
                </c:pt>
                <c:pt idx="7">
                  <c:v>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7-4EBE-97FB-FBD0BC52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7.248310209889719E-2</c:v>
                </c:pt>
                <c:pt idx="1">
                  <c:v>3.5574528637495554E-3</c:v>
                </c:pt>
                <c:pt idx="2">
                  <c:v>6.2522234080398434E-2</c:v>
                </c:pt>
                <c:pt idx="3">
                  <c:v>8.8936321593738876E-3</c:v>
                </c:pt>
                <c:pt idx="4">
                  <c:v>7.3995019565990749E-2</c:v>
                </c:pt>
                <c:pt idx="5">
                  <c:v>1.3874066168623266E-2</c:v>
                </c:pt>
                <c:pt idx="6">
                  <c:v>7.8263963002490222E-2</c:v>
                </c:pt>
                <c:pt idx="7">
                  <c:v>0.12726787620064034</c:v>
                </c:pt>
                <c:pt idx="8">
                  <c:v>4.5980078263963005E-2</c:v>
                </c:pt>
                <c:pt idx="9">
                  <c:v>4.3578797580932057E-3</c:v>
                </c:pt>
                <c:pt idx="10">
                  <c:v>2.8014941302027748E-2</c:v>
                </c:pt>
                <c:pt idx="11">
                  <c:v>2.4190679473496977E-2</c:v>
                </c:pt>
                <c:pt idx="12">
                  <c:v>4.9715403770900037E-2</c:v>
                </c:pt>
                <c:pt idx="13">
                  <c:v>5.0337958022056206E-2</c:v>
                </c:pt>
                <c:pt idx="14">
                  <c:v>4.5624332977588049E-2</c:v>
                </c:pt>
                <c:pt idx="15">
                  <c:v>7.1504802561366057E-2</c:v>
                </c:pt>
                <c:pt idx="16">
                  <c:v>9.8719316969050161E-2</c:v>
                </c:pt>
                <c:pt idx="17">
                  <c:v>3.6463891853432941E-2</c:v>
                </c:pt>
                <c:pt idx="18">
                  <c:v>2.454642475987193E-2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F-4723-9E2E-04214634D8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F-4723-9E2E-04214634D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8.7'!$V$8:$Z$8</c:f>
              <c:numCache>
                <c:formatCode>#,##0</c:formatCode>
                <c:ptCount val="5"/>
                <c:pt idx="0">
                  <c:v>48011.28</c:v>
                </c:pt>
                <c:pt idx="1">
                  <c:v>49400.14</c:v>
                </c:pt>
                <c:pt idx="2">
                  <c:v>50480</c:v>
                </c:pt>
                <c:pt idx="3">
                  <c:v>51100</c:v>
                </c:pt>
                <c:pt idx="4">
                  <c:v>52611.86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3-493B-9D58-96F6523B1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3-493B-9D58-96F6523B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8.70'!$V$8:$Z$8</c:f>
              <c:numCache>
                <c:formatCode>#,##0</c:formatCode>
                <c:ptCount val="5"/>
                <c:pt idx="0">
                  <c:v>33602.5</c:v>
                </c:pt>
                <c:pt idx="1">
                  <c:v>35272</c:v>
                </c:pt>
                <c:pt idx="2">
                  <c:v>35460</c:v>
                </c:pt>
                <c:pt idx="3">
                  <c:v>37802</c:v>
                </c:pt>
                <c:pt idx="4">
                  <c:v>38414.75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102-8097-B80DBA4A95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102-8097-B80DBA4A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1">
                  <c:v>29776</c:v>
                </c:pt>
                <c:pt idx="2">
                  <c:v>30685</c:v>
                </c:pt>
                <c:pt idx="3">
                  <c:v>32388</c:v>
                </c:pt>
                <c:pt idx="4">
                  <c:v>32140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8-427E-A851-20B886047E2B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1">
                  <c:v>21457</c:v>
                </c:pt>
                <c:pt idx="2">
                  <c:v>21769</c:v>
                </c:pt>
                <c:pt idx="3">
                  <c:v>22793</c:v>
                </c:pt>
                <c:pt idx="4">
                  <c:v>22672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8-427E-A851-20B886047E2B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1">
                  <c:v>25215</c:v>
                </c:pt>
                <c:pt idx="2">
                  <c:v>25998</c:v>
                </c:pt>
                <c:pt idx="3">
                  <c:v>27411</c:v>
                </c:pt>
                <c:pt idx="4">
                  <c:v>27481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8-427E-A851-20B886047E2B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1">
                  <c:v>4561</c:v>
                </c:pt>
                <c:pt idx="2">
                  <c:v>4687</c:v>
                </c:pt>
                <c:pt idx="3">
                  <c:v>4979</c:v>
                </c:pt>
                <c:pt idx="4">
                  <c:v>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8-427E-A851-20B88604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9.2646207295888822E-2</c:v>
                </c:pt>
                <c:pt idx="1">
                  <c:v>1.9778746228628897E-2</c:v>
                </c:pt>
                <c:pt idx="2">
                  <c:v>5.5892481638375034E-2</c:v>
                </c:pt>
                <c:pt idx="3">
                  <c:v>1.3317892298784018E-2</c:v>
                </c:pt>
                <c:pt idx="4">
                  <c:v>7.5884557949593145E-2</c:v>
                </c:pt>
                <c:pt idx="5">
                  <c:v>1.7767348307073418E-2</c:v>
                </c:pt>
                <c:pt idx="6">
                  <c:v>8.7404382409410911E-2</c:v>
                </c:pt>
                <c:pt idx="7">
                  <c:v>6.4334257763691213E-2</c:v>
                </c:pt>
                <c:pt idx="8">
                  <c:v>2.4898668210770122E-2</c:v>
                </c:pt>
                <c:pt idx="9">
                  <c:v>4.6323103647944409E-3</c:v>
                </c:pt>
                <c:pt idx="10">
                  <c:v>2.6178648706305426E-2</c:v>
                </c:pt>
                <c:pt idx="11">
                  <c:v>1.7675921128820896E-2</c:v>
                </c:pt>
                <c:pt idx="12">
                  <c:v>3.922225947033188E-2</c:v>
                </c:pt>
                <c:pt idx="13">
                  <c:v>6.9454179745832442E-2</c:v>
                </c:pt>
                <c:pt idx="14">
                  <c:v>5.7538170846920429E-2</c:v>
                </c:pt>
                <c:pt idx="15">
                  <c:v>8.1217810014323585E-2</c:v>
                </c:pt>
                <c:pt idx="16">
                  <c:v>0.11809343857617408</c:v>
                </c:pt>
                <c:pt idx="17">
                  <c:v>1.618261055069637E-2</c:v>
                </c:pt>
                <c:pt idx="18">
                  <c:v>2.9470027123396216E-2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F-4934-AD5B-D9D48ABE86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F-4934-AD5B-D9D48ABE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9</c:v>
                </c:pt>
                <c:pt idx="1">
                  <c:v>318</c:v>
                </c:pt>
                <c:pt idx="2">
                  <c:v>964</c:v>
                </c:pt>
                <c:pt idx="3">
                  <c:v>1515</c:v>
                </c:pt>
                <c:pt idx="4">
                  <c:v>1767</c:v>
                </c:pt>
                <c:pt idx="5">
                  <c:v>1490</c:v>
                </c:pt>
                <c:pt idx="6">
                  <c:v>1523</c:v>
                </c:pt>
                <c:pt idx="7">
                  <c:v>1346</c:v>
                </c:pt>
                <c:pt idx="8">
                  <c:v>1425</c:v>
                </c:pt>
                <c:pt idx="9">
                  <c:v>1434</c:v>
                </c:pt>
                <c:pt idx="10">
                  <c:v>1689</c:v>
                </c:pt>
                <c:pt idx="11">
                  <c:v>1393</c:v>
                </c:pt>
                <c:pt idx="12">
                  <c:v>805</c:v>
                </c:pt>
                <c:pt idx="13">
                  <c:v>354</c:v>
                </c:pt>
                <c:pt idx="14">
                  <c:v>155</c:v>
                </c:pt>
                <c:pt idx="15">
                  <c:v>59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6-4B5B-BE5B-564C65243333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13</c:v>
                </c:pt>
                <c:pt idx="1">
                  <c:v>384</c:v>
                </c:pt>
                <c:pt idx="2">
                  <c:v>1011</c:v>
                </c:pt>
                <c:pt idx="3">
                  <c:v>1356</c:v>
                </c:pt>
                <c:pt idx="4">
                  <c:v>1556</c:v>
                </c:pt>
                <c:pt idx="5">
                  <c:v>1480</c:v>
                </c:pt>
                <c:pt idx="6">
                  <c:v>1458</c:v>
                </c:pt>
                <c:pt idx="7">
                  <c:v>1368</c:v>
                </c:pt>
                <c:pt idx="8">
                  <c:v>1547</c:v>
                </c:pt>
                <c:pt idx="9">
                  <c:v>1656</c:v>
                </c:pt>
                <c:pt idx="10">
                  <c:v>1623</c:v>
                </c:pt>
                <c:pt idx="11">
                  <c:v>1307</c:v>
                </c:pt>
                <c:pt idx="12">
                  <c:v>671</c:v>
                </c:pt>
                <c:pt idx="13">
                  <c:v>206</c:v>
                </c:pt>
                <c:pt idx="14">
                  <c:v>94</c:v>
                </c:pt>
                <c:pt idx="15">
                  <c:v>62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6-4B5B-BE5B-564C6524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1231</c:v>
                </c:pt>
                <c:pt idx="1">
                  <c:v>1069</c:v>
                </c:pt>
                <c:pt idx="2">
                  <c:v>2361</c:v>
                </c:pt>
                <c:pt idx="3">
                  <c:v>692</c:v>
                </c:pt>
                <c:pt idx="4">
                  <c:v>348</c:v>
                </c:pt>
                <c:pt idx="5">
                  <c:v>445</c:v>
                </c:pt>
                <c:pt idx="6">
                  <c:v>1179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97C-B660-53A5C84C48E6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940</c:v>
                </c:pt>
                <c:pt idx="1">
                  <c:v>2109</c:v>
                </c:pt>
                <c:pt idx="2">
                  <c:v>387</c:v>
                </c:pt>
                <c:pt idx="3">
                  <c:v>1755</c:v>
                </c:pt>
                <c:pt idx="4">
                  <c:v>1543</c:v>
                </c:pt>
                <c:pt idx="5">
                  <c:v>1048</c:v>
                </c:pt>
                <c:pt idx="6">
                  <c:v>94</c:v>
                </c:pt>
                <c:pt idx="7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97C-B660-53A5C84C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8.71'!$U$8:$Y$8</c:f>
              <c:numCache>
                <c:formatCode>#,##0</c:formatCode>
                <c:ptCount val="5"/>
                <c:pt idx="1">
                  <c:v>39000</c:v>
                </c:pt>
                <c:pt idx="2">
                  <c:v>38725.97</c:v>
                </c:pt>
                <c:pt idx="3">
                  <c:v>39965.5</c:v>
                </c:pt>
                <c:pt idx="4">
                  <c:v>41074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D-4D73-90B3-284488FB2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D-4D73-90B3-284488FB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8.71'!$V$4:$Z$4</c:f>
              <c:numCache>
                <c:formatCode>#,##0</c:formatCode>
                <c:ptCount val="5"/>
                <c:pt idx="0">
                  <c:v>29776</c:v>
                </c:pt>
                <c:pt idx="1">
                  <c:v>30685</c:v>
                </c:pt>
                <c:pt idx="2">
                  <c:v>32388</c:v>
                </c:pt>
                <c:pt idx="3">
                  <c:v>32140</c:v>
                </c:pt>
                <c:pt idx="4">
                  <c:v>32809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3-4B23-AF26-3E0A016A2426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8.71'!$V$7:$Z$7</c:f>
              <c:numCache>
                <c:formatCode>#,##0</c:formatCode>
                <c:ptCount val="5"/>
                <c:pt idx="0">
                  <c:v>21457</c:v>
                </c:pt>
                <c:pt idx="1">
                  <c:v>21769</c:v>
                </c:pt>
                <c:pt idx="2">
                  <c:v>22793</c:v>
                </c:pt>
                <c:pt idx="3">
                  <c:v>22672</c:v>
                </c:pt>
                <c:pt idx="4">
                  <c:v>23437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3-4B23-AF26-3E0A016A2426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8.71'!$V$11:$Z$11</c:f>
              <c:numCache>
                <c:formatCode>#,##0</c:formatCode>
                <c:ptCount val="5"/>
                <c:pt idx="0">
                  <c:v>25215</c:v>
                </c:pt>
                <c:pt idx="1">
                  <c:v>25998</c:v>
                </c:pt>
                <c:pt idx="2">
                  <c:v>27411</c:v>
                </c:pt>
                <c:pt idx="3">
                  <c:v>27481</c:v>
                </c:pt>
                <c:pt idx="4">
                  <c:v>27822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3-4B23-AF26-3E0A016A2426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8.71'!$V$12:$Z$12</c:f>
              <c:numCache>
                <c:formatCode>#,##0</c:formatCode>
                <c:ptCount val="5"/>
                <c:pt idx="0">
                  <c:v>4561</c:v>
                </c:pt>
                <c:pt idx="1">
                  <c:v>4687</c:v>
                </c:pt>
                <c:pt idx="2">
                  <c:v>4979</c:v>
                </c:pt>
                <c:pt idx="3">
                  <c:v>4661</c:v>
                </c:pt>
                <c:pt idx="4">
                  <c:v>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3-4B23-AF26-3E0A016A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9.2646207295888822E-2</c:v>
                </c:pt>
                <c:pt idx="1">
                  <c:v>1.9778746228628897E-2</c:v>
                </c:pt>
                <c:pt idx="2">
                  <c:v>5.5892481638375034E-2</c:v>
                </c:pt>
                <c:pt idx="3">
                  <c:v>1.3317892298784018E-2</c:v>
                </c:pt>
                <c:pt idx="4">
                  <c:v>7.5884557949593145E-2</c:v>
                </c:pt>
                <c:pt idx="5">
                  <c:v>1.7767348307073418E-2</c:v>
                </c:pt>
                <c:pt idx="6">
                  <c:v>8.7404382409410911E-2</c:v>
                </c:pt>
                <c:pt idx="7">
                  <c:v>6.4334257763691213E-2</c:v>
                </c:pt>
                <c:pt idx="8">
                  <c:v>2.4898668210770122E-2</c:v>
                </c:pt>
                <c:pt idx="9">
                  <c:v>4.6323103647944409E-3</c:v>
                </c:pt>
                <c:pt idx="10">
                  <c:v>2.6178648706305426E-2</c:v>
                </c:pt>
                <c:pt idx="11">
                  <c:v>1.7675921128820896E-2</c:v>
                </c:pt>
                <c:pt idx="12">
                  <c:v>3.922225947033188E-2</c:v>
                </c:pt>
                <c:pt idx="13">
                  <c:v>6.9454179745832442E-2</c:v>
                </c:pt>
                <c:pt idx="14">
                  <c:v>5.7538170846920429E-2</c:v>
                </c:pt>
                <c:pt idx="15">
                  <c:v>8.1217810014323585E-2</c:v>
                </c:pt>
                <c:pt idx="16">
                  <c:v>0.11809343857617408</c:v>
                </c:pt>
                <c:pt idx="17">
                  <c:v>1.618261055069637E-2</c:v>
                </c:pt>
                <c:pt idx="18">
                  <c:v>2.9470027123396216E-2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A-463E-AA01-FFC50952DA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A-463E-AA01-FFC50952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8.71'!$Z$44:$Z$60</c:f>
              <c:numCache>
                <c:formatCode>#,##0</c:formatCode>
                <c:ptCount val="17"/>
                <c:pt idx="0">
                  <c:v>10</c:v>
                </c:pt>
                <c:pt idx="1">
                  <c:v>339</c:v>
                </c:pt>
                <c:pt idx="2">
                  <c:v>880</c:v>
                </c:pt>
                <c:pt idx="3">
                  <c:v>1441</c:v>
                </c:pt>
                <c:pt idx="4">
                  <c:v>1907</c:v>
                </c:pt>
                <c:pt idx="5">
                  <c:v>1617</c:v>
                </c:pt>
                <c:pt idx="6">
                  <c:v>1524</c:v>
                </c:pt>
                <c:pt idx="7">
                  <c:v>1453</c:v>
                </c:pt>
                <c:pt idx="8">
                  <c:v>1459</c:v>
                </c:pt>
                <c:pt idx="9">
                  <c:v>1512</c:v>
                </c:pt>
                <c:pt idx="10">
                  <c:v>1672</c:v>
                </c:pt>
                <c:pt idx="11">
                  <c:v>1509</c:v>
                </c:pt>
                <c:pt idx="12">
                  <c:v>775</c:v>
                </c:pt>
                <c:pt idx="13">
                  <c:v>418</c:v>
                </c:pt>
                <c:pt idx="14">
                  <c:v>141</c:v>
                </c:pt>
                <c:pt idx="15">
                  <c:v>66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D-4161-A8DC-8D22E222B675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8.71'!$Z$63:$Z$79</c:f>
              <c:numCache>
                <c:formatCode>#,##0</c:formatCode>
                <c:ptCount val="17"/>
                <c:pt idx="0">
                  <c:v>11</c:v>
                </c:pt>
                <c:pt idx="1">
                  <c:v>371</c:v>
                </c:pt>
                <c:pt idx="2">
                  <c:v>981</c:v>
                </c:pt>
                <c:pt idx="3">
                  <c:v>1318</c:v>
                </c:pt>
                <c:pt idx="4">
                  <c:v>1658</c:v>
                </c:pt>
                <c:pt idx="5">
                  <c:v>1478</c:v>
                </c:pt>
                <c:pt idx="6">
                  <c:v>1550</c:v>
                </c:pt>
                <c:pt idx="7">
                  <c:v>1356</c:v>
                </c:pt>
                <c:pt idx="8">
                  <c:v>1545</c:v>
                </c:pt>
                <c:pt idx="9">
                  <c:v>1625</c:v>
                </c:pt>
                <c:pt idx="10">
                  <c:v>1615</c:v>
                </c:pt>
                <c:pt idx="11">
                  <c:v>1378</c:v>
                </c:pt>
                <c:pt idx="12">
                  <c:v>686</c:v>
                </c:pt>
                <c:pt idx="13">
                  <c:v>240</c:v>
                </c:pt>
                <c:pt idx="14">
                  <c:v>104</c:v>
                </c:pt>
                <c:pt idx="15">
                  <c:v>60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D-4161-A8DC-8D22E222B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8.71'!$Z$83:$Z$90</c:f>
              <c:numCache>
                <c:formatCode>#,##0</c:formatCode>
                <c:ptCount val="8"/>
                <c:pt idx="0">
                  <c:v>1284</c:v>
                </c:pt>
                <c:pt idx="1">
                  <c:v>1122</c:v>
                </c:pt>
                <c:pt idx="2">
                  <c:v>2433</c:v>
                </c:pt>
                <c:pt idx="3">
                  <c:v>716</c:v>
                </c:pt>
                <c:pt idx="4">
                  <c:v>336</c:v>
                </c:pt>
                <c:pt idx="5">
                  <c:v>464</c:v>
                </c:pt>
                <c:pt idx="6">
                  <c:v>1228</c:v>
                </c:pt>
                <c:pt idx="7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52A-84A1-FB0F5EFDE800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8.71'!$Z$93:$Z$100</c:f>
              <c:numCache>
                <c:formatCode>#,##0</c:formatCode>
                <c:ptCount val="8"/>
                <c:pt idx="0">
                  <c:v>1004</c:v>
                </c:pt>
                <c:pt idx="1">
                  <c:v>2149</c:v>
                </c:pt>
                <c:pt idx="2">
                  <c:v>431</c:v>
                </c:pt>
                <c:pt idx="3">
                  <c:v>1800</c:v>
                </c:pt>
                <c:pt idx="4">
                  <c:v>1560</c:v>
                </c:pt>
                <c:pt idx="5">
                  <c:v>1069</c:v>
                </c:pt>
                <c:pt idx="6">
                  <c:v>91</c:v>
                </c:pt>
                <c:pt idx="7">
                  <c:v>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9-452A-84A1-FB0F5EFD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1">
                  <c:v>9904</c:v>
                </c:pt>
                <c:pt idx="2">
                  <c:v>9907</c:v>
                </c:pt>
                <c:pt idx="3">
                  <c:v>10399</c:v>
                </c:pt>
                <c:pt idx="4">
                  <c:v>10606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871-AFA2-1AC3B6AB2372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1">
                  <c:v>6910</c:v>
                </c:pt>
                <c:pt idx="2">
                  <c:v>6995</c:v>
                </c:pt>
                <c:pt idx="3">
                  <c:v>7307</c:v>
                </c:pt>
                <c:pt idx="4">
                  <c:v>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871-AFA2-1AC3B6AB2372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1">
                  <c:v>8245</c:v>
                </c:pt>
                <c:pt idx="2">
                  <c:v>8246</c:v>
                </c:pt>
                <c:pt idx="3">
                  <c:v>8635</c:v>
                </c:pt>
                <c:pt idx="4">
                  <c:v>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8-4871-AFA2-1AC3B6AB2372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1">
                  <c:v>1659</c:v>
                </c:pt>
                <c:pt idx="2">
                  <c:v>1661</c:v>
                </c:pt>
                <c:pt idx="3">
                  <c:v>1766</c:v>
                </c:pt>
                <c:pt idx="4">
                  <c:v>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8-4871-AFA2-1AC3B6AB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8.71'!$V$8:$Z$8</c:f>
              <c:numCache>
                <c:formatCode>#,##0</c:formatCode>
                <c:ptCount val="5"/>
                <c:pt idx="0">
                  <c:v>39000</c:v>
                </c:pt>
                <c:pt idx="1">
                  <c:v>38725.97</c:v>
                </c:pt>
                <c:pt idx="2">
                  <c:v>39965.5</c:v>
                </c:pt>
                <c:pt idx="3">
                  <c:v>41074</c:v>
                </c:pt>
                <c:pt idx="4">
                  <c:v>42239.85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1-47AD-80A6-552E9FB2B5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1-47AD-80A6-552E9FB2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1">
                  <c:v>3294</c:v>
                </c:pt>
                <c:pt idx="2">
                  <c:v>3587</c:v>
                </c:pt>
                <c:pt idx="3">
                  <c:v>3898</c:v>
                </c:pt>
                <c:pt idx="4">
                  <c:v>3882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5-402C-BB4A-F2B9A1C8373D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1">
                  <c:v>2051</c:v>
                </c:pt>
                <c:pt idx="2">
                  <c:v>2176</c:v>
                </c:pt>
                <c:pt idx="3">
                  <c:v>2357</c:v>
                </c:pt>
                <c:pt idx="4">
                  <c:v>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5-402C-BB4A-F2B9A1C8373D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1">
                  <c:v>2375</c:v>
                </c:pt>
                <c:pt idx="2">
                  <c:v>2572</c:v>
                </c:pt>
                <c:pt idx="3">
                  <c:v>2765</c:v>
                </c:pt>
                <c:pt idx="4">
                  <c:v>2757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5-402C-BB4A-F2B9A1C8373D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1">
                  <c:v>918</c:v>
                </c:pt>
                <c:pt idx="2">
                  <c:v>1015</c:v>
                </c:pt>
                <c:pt idx="3">
                  <c:v>1133</c:v>
                </c:pt>
                <c:pt idx="4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5-402C-BB4A-F2B9A1C83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0.27512820512820513</c:v>
                </c:pt>
                <c:pt idx="1">
                  <c:v>2.8205128205128207E-3</c:v>
                </c:pt>
                <c:pt idx="2">
                  <c:v>1.6153846153846154E-2</c:v>
                </c:pt>
                <c:pt idx="3">
                  <c:v>1.2820512820512821E-3</c:v>
                </c:pt>
                <c:pt idx="4">
                  <c:v>3.1794871794871796E-2</c:v>
                </c:pt>
                <c:pt idx="5">
                  <c:v>1.6666666666666666E-2</c:v>
                </c:pt>
                <c:pt idx="6">
                  <c:v>5.0256410256410255E-2</c:v>
                </c:pt>
                <c:pt idx="7">
                  <c:v>2.7179487179487181E-2</c:v>
                </c:pt>
                <c:pt idx="8">
                  <c:v>3.4615384615384617E-2</c:v>
                </c:pt>
                <c:pt idx="9">
                  <c:v>5.3846153846153844E-3</c:v>
                </c:pt>
                <c:pt idx="10">
                  <c:v>1.5641025641025642E-2</c:v>
                </c:pt>
                <c:pt idx="11">
                  <c:v>1.5128205128205128E-2</c:v>
                </c:pt>
                <c:pt idx="12">
                  <c:v>1.9230769230769232E-2</c:v>
                </c:pt>
                <c:pt idx="13">
                  <c:v>3.4615384615384617E-2</c:v>
                </c:pt>
                <c:pt idx="14">
                  <c:v>5.0256410256410255E-2</c:v>
                </c:pt>
                <c:pt idx="15">
                  <c:v>6.076923076923077E-2</c:v>
                </c:pt>
                <c:pt idx="16">
                  <c:v>0.10256410256410256</c:v>
                </c:pt>
                <c:pt idx="17">
                  <c:v>8.9743589743589737E-3</c:v>
                </c:pt>
                <c:pt idx="18">
                  <c:v>2.0512820512820513E-2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2-4228-AA85-FE1941044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2-4228-AA85-FE194104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7</c:v>
                </c:pt>
                <c:pt idx="1">
                  <c:v>43</c:v>
                </c:pt>
                <c:pt idx="2">
                  <c:v>124</c:v>
                </c:pt>
                <c:pt idx="3">
                  <c:v>196</c:v>
                </c:pt>
                <c:pt idx="4">
                  <c:v>198</c:v>
                </c:pt>
                <c:pt idx="5">
                  <c:v>158</c:v>
                </c:pt>
                <c:pt idx="6">
                  <c:v>115</c:v>
                </c:pt>
                <c:pt idx="7">
                  <c:v>157</c:v>
                </c:pt>
                <c:pt idx="8">
                  <c:v>142</c:v>
                </c:pt>
                <c:pt idx="9">
                  <c:v>181</c:v>
                </c:pt>
                <c:pt idx="10">
                  <c:v>255</c:v>
                </c:pt>
                <c:pt idx="11">
                  <c:v>178</c:v>
                </c:pt>
                <c:pt idx="12">
                  <c:v>116</c:v>
                </c:pt>
                <c:pt idx="13">
                  <c:v>70</c:v>
                </c:pt>
                <c:pt idx="14">
                  <c:v>37</c:v>
                </c:pt>
                <c:pt idx="15">
                  <c:v>19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4-442E-8DB2-1ABD497D26F6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6</c:v>
                </c:pt>
                <c:pt idx="1">
                  <c:v>45</c:v>
                </c:pt>
                <c:pt idx="2">
                  <c:v>131</c:v>
                </c:pt>
                <c:pt idx="3">
                  <c:v>169</c:v>
                </c:pt>
                <c:pt idx="4">
                  <c:v>135</c:v>
                </c:pt>
                <c:pt idx="5">
                  <c:v>149</c:v>
                </c:pt>
                <c:pt idx="6">
                  <c:v>124</c:v>
                </c:pt>
                <c:pt idx="7">
                  <c:v>133</c:v>
                </c:pt>
                <c:pt idx="8">
                  <c:v>197</c:v>
                </c:pt>
                <c:pt idx="9">
                  <c:v>211</c:v>
                </c:pt>
                <c:pt idx="10">
                  <c:v>233</c:v>
                </c:pt>
                <c:pt idx="11">
                  <c:v>149</c:v>
                </c:pt>
                <c:pt idx="12">
                  <c:v>87</c:v>
                </c:pt>
                <c:pt idx="13">
                  <c:v>55</c:v>
                </c:pt>
                <c:pt idx="14">
                  <c:v>29</c:v>
                </c:pt>
                <c:pt idx="15">
                  <c:v>16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4-442E-8DB2-1ABD497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103</c:v>
                </c:pt>
                <c:pt idx="1">
                  <c:v>46</c:v>
                </c:pt>
                <c:pt idx="2">
                  <c:v>135</c:v>
                </c:pt>
                <c:pt idx="3">
                  <c:v>30</c:v>
                </c:pt>
                <c:pt idx="4">
                  <c:v>9</c:v>
                </c:pt>
                <c:pt idx="5">
                  <c:v>25</c:v>
                </c:pt>
                <c:pt idx="6">
                  <c:v>124</c:v>
                </c:pt>
                <c:pt idx="7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E-4159-BD3D-18C55677C9BD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56</c:v>
                </c:pt>
                <c:pt idx="1">
                  <c:v>232</c:v>
                </c:pt>
                <c:pt idx="2">
                  <c:v>28</c:v>
                </c:pt>
                <c:pt idx="3">
                  <c:v>142</c:v>
                </c:pt>
                <c:pt idx="4">
                  <c:v>116</c:v>
                </c:pt>
                <c:pt idx="5">
                  <c:v>56</c:v>
                </c:pt>
                <c:pt idx="6">
                  <c:v>10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E-4159-BD3D-18C55677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8.72'!$U$8:$Y$8</c:f>
              <c:numCache>
                <c:formatCode>#,##0</c:formatCode>
                <c:ptCount val="5"/>
                <c:pt idx="1">
                  <c:v>23174</c:v>
                </c:pt>
                <c:pt idx="2">
                  <c:v>22512</c:v>
                </c:pt>
                <c:pt idx="3">
                  <c:v>23805.3</c:v>
                </c:pt>
                <c:pt idx="4">
                  <c:v>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6-498A-AFA1-CC1ACD8CDE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6-498A-AFA1-CC1ACD8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8.72'!$V$4:$Z$4</c:f>
              <c:numCache>
                <c:formatCode>#,##0</c:formatCode>
                <c:ptCount val="5"/>
                <c:pt idx="0">
                  <c:v>3294</c:v>
                </c:pt>
                <c:pt idx="1">
                  <c:v>3587</c:v>
                </c:pt>
                <c:pt idx="2">
                  <c:v>3898</c:v>
                </c:pt>
                <c:pt idx="3">
                  <c:v>3882</c:v>
                </c:pt>
                <c:pt idx="4">
                  <c:v>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4-45E0-8981-673D8AE114F1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8.72'!$V$7:$Z$7</c:f>
              <c:numCache>
                <c:formatCode>#,##0</c:formatCode>
                <c:ptCount val="5"/>
                <c:pt idx="0">
                  <c:v>2051</c:v>
                </c:pt>
                <c:pt idx="1">
                  <c:v>2176</c:v>
                </c:pt>
                <c:pt idx="2">
                  <c:v>2357</c:v>
                </c:pt>
                <c:pt idx="3">
                  <c:v>2320</c:v>
                </c:pt>
                <c:pt idx="4">
                  <c:v>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4-45E0-8981-673D8AE114F1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8.72'!$V$11:$Z$11</c:f>
              <c:numCache>
                <c:formatCode>#,##0</c:formatCode>
                <c:ptCount val="5"/>
                <c:pt idx="0">
                  <c:v>2375</c:v>
                </c:pt>
                <c:pt idx="1">
                  <c:v>2572</c:v>
                </c:pt>
                <c:pt idx="2">
                  <c:v>2765</c:v>
                </c:pt>
                <c:pt idx="3">
                  <c:v>2757</c:v>
                </c:pt>
                <c:pt idx="4">
                  <c:v>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4-45E0-8981-673D8AE114F1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8.72'!$V$12:$Z$12</c:f>
              <c:numCache>
                <c:formatCode>#,##0</c:formatCode>
                <c:ptCount val="5"/>
                <c:pt idx="0">
                  <c:v>918</c:v>
                </c:pt>
                <c:pt idx="1">
                  <c:v>1015</c:v>
                </c:pt>
                <c:pt idx="2">
                  <c:v>1133</c:v>
                </c:pt>
                <c:pt idx="3">
                  <c:v>1125</c:v>
                </c:pt>
                <c:pt idx="4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4-45E0-8981-673D8AE1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0.27512820512820513</c:v>
                </c:pt>
                <c:pt idx="1">
                  <c:v>2.8205128205128207E-3</c:v>
                </c:pt>
                <c:pt idx="2">
                  <c:v>1.6153846153846154E-2</c:v>
                </c:pt>
                <c:pt idx="3">
                  <c:v>1.2820512820512821E-3</c:v>
                </c:pt>
                <c:pt idx="4">
                  <c:v>3.1794871794871796E-2</c:v>
                </c:pt>
                <c:pt idx="5">
                  <c:v>1.6666666666666666E-2</c:v>
                </c:pt>
                <c:pt idx="6">
                  <c:v>5.0256410256410255E-2</c:v>
                </c:pt>
                <c:pt idx="7">
                  <c:v>2.7179487179487181E-2</c:v>
                </c:pt>
                <c:pt idx="8">
                  <c:v>3.4615384615384617E-2</c:v>
                </c:pt>
                <c:pt idx="9">
                  <c:v>5.3846153846153844E-3</c:v>
                </c:pt>
                <c:pt idx="10">
                  <c:v>1.5641025641025642E-2</c:v>
                </c:pt>
                <c:pt idx="11">
                  <c:v>1.5128205128205128E-2</c:v>
                </c:pt>
                <c:pt idx="12">
                  <c:v>1.9230769230769232E-2</c:v>
                </c:pt>
                <c:pt idx="13">
                  <c:v>3.4615384615384617E-2</c:v>
                </c:pt>
                <c:pt idx="14">
                  <c:v>5.0256410256410255E-2</c:v>
                </c:pt>
                <c:pt idx="15">
                  <c:v>6.076923076923077E-2</c:v>
                </c:pt>
                <c:pt idx="16">
                  <c:v>0.10256410256410256</c:v>
                </c:pt>
                <c:pt idx="17">
                  <c:v>8.9743589743589737E-3</c:v>
                </c:pt>
                <c:pt idx="18">
                  <c:v>2.0512820512820513E-2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7-479C-BAB5-337129748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7-479C-BAB5-33712974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8.72'!$Z$44:$Z$60</c:f>
              <c:numCache>
                <c:formatCode>#,##0</c:formatCode>
                <c:ptCount val="17"/>
                <c:pt idx="0">
                  <c:v>5</c:v>
                </c:pt>
                <c:pt idx="1">
                  <c:v>62</c:v>
                </c:pt>
                <c:pt idx="2">
                  <c:v>121</c:v>
                </c:pt>
                <c:pt idx="3">
                  <c:v>191</c:v>
                </c:pt>
                <c:pt idx="4">
                  <c:v>251</c:v>
                </c:pt>
                <c:pt idx="5">
                  <c:v>145</c:v>
                </c:pt>
                <c:pt idx="6">
                  <c:v>115</c:v>
                </c:pt>
                <c:pt idx="7">
                  <c:v>119</c:v>
                </c:pt>
                <c:pt idx="8">
                  <c:v>152</c:v>
                </c:pt>
                <c:pt idx="9">
                  <c:v>170</c:v>
                </c:pt>
                <c:pt idx="10">
                  <c:v>228</c:v>
                </c:pt>
                <c:pt idx="11">
                  <c:v>213</c:v>
                </c:pt>
                <c:pt idx="12">
                  <c:v>119</c:v>
                </c:pt>
                <c:pt idx="13">
                  <c:v>82</c:v>
                </c:pt>
                <c:pt idx="14">
                  <c:v>42</c:v>
                </c:pt>
                <c:pt idx="15">
                  <c:v>19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A-48CA-80A1-7E4F78270D55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8.72'!$Z$63:$Z$79</c:f>
              <c:numCache>
                <c:formatCode>#,##0</c:formatCode>
                <c:ptCount val="17"/>
                <c:pt idx="0">
                  <c:v>5</c:v>
                </c:pt>
                <c:pt idx="1">
                  <c:v>57</c:v>
                </c:pt>
                <c:pt idx="2">
                  <c:v>123</c:v>
                </c:pt>
                <c:pt idx="3">
                  <c:v>133</c:v>
                </c:pt>
                <c:pt idx="4">
                  <c:v>163</c:v>
                </c:pt>
                <c:pt idx="5">
                  <c:v>162</c:v>
                </c:pt>
                <c:pt idx="6">
                  <c:v>120</c:v>
                </c:pt>
                <c:pt idx="7">
                  <c:v>107</c:v>
                </c:pt>
                <c:pt idx="8">
                  <c:v>179</c:v>
                </c:pt>
                <c:pt idx="9">
                  <c:v>192</c:v>
                </c:pt>
                <c:pt idx="10">
                  <c:v>237</c:v>
                </c:pt>
                <c:pt idx="11">
                  <c:v>174</c:v>
                </c:pt>
                <c:pt idx="12">
                  <c:v>80</c:v>
                </c:pt>
                <c:pt idx="13">
                  <c:v>59</c:v>
                </c:pt>
                <c:pt idx="14">
                  <c:v>27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A-48CA-80A1-7E4F7827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8.72'!$Z$83:$Z$90</c:f>
              <c:numCache>
                <c:formatCode>#,##0</c:formatCode>
                <c:ptCount val="8"/>
                <c:pt idx="0">
                  <c:v>108</c:v>
                </c:pt>
                <c:pt idx="1">
                  <c:v>48</c:v>
                </c:pt>
                <c:pt idx="2">
                  <c:v>151</c:v>
                </c:pt>
                <c:pt idx="3">
                  <c:v>33</c:v>
                </c:pt>
                <c:pt idx="4">
                  <c:v>8</c:v>
                </c:pt>
                <c:pt idx="5">
                  <c:v>29</c:v>
                </c:pt>
                <c:pt idx="6">
                  <c:v>109</c:v>
                </c:pt>
                <c:pt idx="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2-4F83-ADB9-B8A6B52ABF49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8.72'!$Z$93:$Z$100</c:f>
              <c:numCache>
                <c:formatCode>#,##0</c:formatCode>
                <c:ptCount val="8"/>
                <c:pt idx="0">
                  <c:v>56</c:v>
                </c:pt>
                <c:pt idx="1">
                  <c:v>218</c:v>
                </c:pt>
                <c:pt idx="2">
                  <c:v>27</c:v>
                </c:pt>
                <c:pt idx="3">
                  <c:v>133</c:v>
                </c:pt>
                <c:pt idx="4">
                  <c:v>129</c:v>
                </c:pt>
                <c:pt idx="5">
                  <c:v>52</c:v>
                </c:pt>
                <c:pt idx="6">
                  <c:v>20</c:v>
                </c:pt>
                <c:pt idx="7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2-4F83-ADB9-B8A6B52A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6.6977177456916628E-2</c:v>
                </c:pt>
                <c:pt idx="1">
                  <c:v>2.263623660922217E-2</c:v>
                </c:pt>
                <c:pt idx="2">
                  <c:v>8.7284583139264085E-2</c:v>
                </c:pt>
                <c:pt idx="3">
                  <c:v>9.3153237074988359E-3</c:v>
                </c:pt>
                <c:pt idx="4">
                  <c:v>7.5547275267815558E-2</c:v>
                </c:pt>
                <c:pt idx="5">
                  <c:v>2.6082906380996741E-2</c:v>
                </c:pt>
                <c:pt idx="6">
                  <c:v>7.6851420586865393E-2</c:v>
                </c:pt>
                <c:pt idx="7">
                  <c:v>6.8467629250116444E-2</c:v>
                </c:pt>
                <c:pt idx="8">
                  <c:v>3.2696786213320915E-2</c:v>
                </c:pt>
                <c:pt idx="9">
                  <c:v>4.2850489054494642E-3</c:v>
                </c:pt>
                <c:pt idx="10">
                  <c:v>2.4312994876571962E-2</c:v>
                </c:pt>
                <c:pt idx="11">
                  <c:v>1.3134606427573359E-2</c:v>
                </c:pt>
                <c:pt idx="12">
                  <c:v>3.4932463903120631E-2</c:v>
                </c:pt>
                <c:pt idx="13">
                  <c:v>6.2505822077317183E-2</c:v>
                </c:pt>
                <c:pt idx="14">
                  <c:v>5.8593386120167679E-2</c:v>
                </c:pt>
                <c:pt idx="15">
                  <c:v>7.0889613414066133E-2</c:v>
                </c:pt>
                <c:pt idx="16">
                  <c:v>0.13255705635770842</c:v>
                </c:pt>
                <c:pt idx="17">
                  <c:v>2.030740568234746E-2</c:v>
                </c:pt>
                <c:pt idx="18">
                  <c:v>3.2603632976245925E-2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C-4F0C-A9CD-3B9DC794EC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C-4F0C-A9CD-3B9DC794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8.72'!$V$8:$Z$8</c:f>
              <c:numCache>
                <c:formatCode>#,##0</c:formatCode>
                <c:ptCount val="5"/>
                <c:pt idx="0">
                  <c:v>23174</c:v>
                </c:pt>
                <c:pt idx="1">
                  <c:v>22512</c:v>
                </c:pt>
                <c:pt idx="2">
                  <c:v>23805.3</c:v>
                </c:pt>
                <c:pt idx="3">
                  <c:v>22932</c:v>
                </c:pt>
                <c:pt idx="4">
                  <c:v>21234.93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2-42B3-B33C-4A402A8C80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2-42B3-B33C-4A402A8C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1">
                  <c:v>121715</c:v>
                </c:pt>
                <c:pt idx="2">
                  <c:v>127344</c:v>
                </c:pt>
                <c:pt idx="3">
                  <c:v>130869</c:v>
                </c:pt>
                <c:pt idx="4">
                  <c:v>135650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730-99F0-AAEE0FACAB76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1">
                  <c:v>88159</c:v>
                </c:pt>
                <c:pt idx="2">
                  <c:v>91006</c:v>
                </c:pt>
                <c:pt idx="3">
                  <c:v>93281</c:v>
                </c:pt>
                <c:pt idx="4">
                  <c:v>95538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730-99F0-AAEE0FACAB76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1">
                  <c:v>110207</c:v>
                </c:pt>
                <c:pt idx="2">
                  <c:v>115342</c:v>
                </c:pt>
                <c:pt idx="3">
                  <c:v>118275</c:v>
                </c:pt>
                <c:pt idx="4">
                  <c:v>122313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730-99F0-AAEE0FACAB76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1">
                  <c:v>11508</c:v>
                </c:pt>
                <c:pt idx="2">
                  <c:v>12002</c:v>
                </c:pt>
                <c:pt idx="3">
                  <c:v>12594</c:v>
                </c:pt>
                <c:pt idx="4">
                  <c:v>13338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730-99F0-AAEE0FAC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3.0866939065553383E-3</c:v>
                </c:pt>
                <c:pt idx="1">
                  <c:v>1.0659086871558003E-3</c:v>
                </c:pt>
                <c:pt idx="2">
                  <c:v>4.1178125185053593E-2</c:v>
                </c:pt>
                <c:pt idx="3">
                  <c:v>5.3443477231006099E-3</c:v>
                </c:pt>
                <c:pt idx="4">
                  <c:v>4.565642209984011E-2</c:v>
                </c:pt>
                <c:pt idx="5">
                  <c:v>4.3132291111505891E-2</c:v>
                </c:pt>
                <c:pt idx="6">
                  <c:v>9.4584591697755668E-2</c:v>
                </c:pt>
                <c:pt idx="7">
                  <c:v>8.1941730325102144E-2</c:v>
                </c:pt>
                <c:pt idx="8">
                  <c:v>2.5359744181915084E-2</c:v>
                </c:pt>
                <c:pt idx="9">
                  <c:v>2.1947355954284362E-2</c:v>
                </c:pt>
                <c:pt idx="10">
                  <c:v>5.3554509385918159E-2</c:v>
                </c:pt>
                <c:pt idx="11">
                  <c:v>1.9408420678628531E-2</c:v>
                </c:pt>
                <c:pt idx="12">
                  <c:v>0.11143187066974596</c:v>
                </c:pt>
                <c:pt idx="13">
                  <c:v>9.4636406703381304E-2</c:v>
                </c:pt>
                <c:pt idx="14">
                  <c:v>4.0104814354236989E-2</c:v>
                </c:pt>
                <c:pt idx="15">
                  <c:v>0.10017321016166282</c:v>
                </c:pt>
                <c:pt idx="16">
                  <c:v>0.12554035648723871</c:v>
                </c:pt>
                <c:pt idx="17">
                  <c:v>2.3020666785100966E-2</c:v>
                </c:pt>
                <c:pt idx="18">
                  <c:v>3.7676911233493218E-2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6-4659-B1EE-106715D3A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6-4659-B1EE-106715D3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17</c:v>
                </c:pt>
                <c:pt idx="1">
                  <c:v>843</c:v>
                </c:pt>
                <c:pt idx="2">
                  <c:v>3631</c:v>
                </c:pt>
                <c:pt idx="3">
                  <c:v>7704</c:v>
                </c:pt>
                <c:pt idx="4">
                  <c:v>9836</c:v>
                </c:pt>
                <c:pt idx="5">
                  <c:v>7916</c:v>
                </c:pt>
                <c:pt idx="6">
                  <c:v>7305</c:v>
                </c:pt>
                <c:pt idx="7">
                  <c:v>6418</c:v>
                </c:pt>
                <c:pt idx="8">
                  <c:v>6320</c:v>
                </c:pt>
                <c:pt idx="9">
                  <c:v>5528</c:v>
                </c:pt>
                <c:pt idx="10">
                  <c:v>4798</c:v>
                </c:pt>
                <c:pt idx="11">
                  <c:v>3453</c:v>
                </c:pt>
                <c:pt idx="12">
                  <c:v>1861</c:v>
                </c:pt>
                <c:pt idx="13">
                  <c:v>916</c:v>
                </c:pt>
                <c:pt idx="14">
                  <c:v>389</c:v>
                </c:pt>
                <c:pt idx="15">
                  <c:v>194</c:v>
                </c:pt>
                <c:pt idx="1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3CD-B139-FC34D16DC19C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20</c:v>
                </c:pt>
                <c:pt idx="1">
                  <c:v>1082</c:v>
                </c:pt>
                <c:pt idx="2">
                  <c:v>4020</c:v>
                </c:pt>
                <c:pt idx="3">
                  <c:v>7527</c:v>
                </c:pt>
                <c:pt idx="4">
                  <c:v>9159</c:v>
                </c:pt>
                <c:pt idx="5">
                  <c:v>8045</c:v>
                </c:pt>
                <c:pt idx="6">
                  <c:v>7030</c:v>
                </c:pt>
                <c:pt idx="7">
                  <c:v>6493</c:v>
                </c:pt>
                <c:pt idx="8">
                  <c:v>7061</c:v>
                </c:pt>
                <c:pt idx="9">
                  <c:v>6050</c:v>
                </c:pt>
                <c:pt idx="10">
                  <c:v>5042</c:v>
                </c:pt>
                <c:pt idx="11">
                  <c:v>3318</c:v>
                </c:pt>
                <c:pt idx="12">
                  <c:v>1814</c:v>
                </c:pt>
                <c:pt idx="13">
                  <c:v>762</c:v>
                </c:pt>
                <c:pt idx="14">
                  <c:v>375</c:v>
                </c:pt>
                <c:pt idx="15">
                  <c:v>239</c:v>
                </c:pt>
                <c:pt idx="16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3CD-B139-FC34D16D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7112</c:v>
                </c:pt>
                <c:pt idx="1">
                  <c:v>12256</c:v>
                </c:pt>
                <c:pt idx="2">
                  <c:v>5356</c:v>
                </c:pt>
                <c:pt idx="3">
                  <c:v>2522</c:v>
                </c:pt>
                <c:pt idx="4">
                  <c:v>3438</c:v>
                </c:pt>
                <c:pt idx="5">
                  <c:v>3221</c:v>
                </c:pt>
                <c:pt idx="6">
                  <c:v>1755</c:v>
                </c:pt>
                <c:pt idx="7">
                  <c:v>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E-4DED-B697-510698DD1143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4553</c:v>
                </c:pt>
                <c:pt idx="1">
                  <c:v>13789</c:v>
                </c:pt>
                <c:pt idx="2">
                  <c:v>1260</c:v>
                </c:pt>
                <c:pt idx="3">
                  <c:v>5151</c:v>
                </c:pt>
                <c:pt idx="4">
                  <c:v>8242</c:v>
                </c:pt>
                <c:pt idx="5">
                  <c:v>4253</c:v>
                </c:pt>
                <c:pt idx="6">
                  <c:v>270</c:v>
                </c:pt>
                <c:pt idx="7">
                  <c:v>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E-4DED-B697-510698DD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8.73'!$U$8:$Y$8</c:f>
              <c:numCache>
                <c:formatCode>#,##0</c:formatCode>
                <c:ptCount val="5"/>
                <c:pt idx="1">
                  <c:v>41077</c:v>
                </c:pt>
                <c:pt idx="2">
                  <c:v>40885</c:v>
                </c:pt>
                <c:pt idx="3">
                  <c:v>41997</c:v>
                </c:pt>
                <c:pt idx="4">
                  <c:v>42187.79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38A-9973-D61F286589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38A-9973-D61F2865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8.73'!$V$4:$Z$4</c:f>
              <c:numCache>
                <c:formatCode>#,##0</c:formatCode>
                <c:ptCount val="5"/>
                <c:pt idx="0">
                  <c:v>121715</c:v>
                </c:pt>
                <c:pt idx="1">
                  <c:v>127344</c:v>
                </c:pt>
                <c:pt idx="2">
                  <c:v>130869</c:v>
                </c:pt>
                <c:pt idx="3">
                  <c:v>135650</c:v>
                </c:pt>
                <c:pt idx="4">
                  <c:v>135091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B-411D-B0BA-C1745486DF67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8.73'!$V$7:$Z$7</c:f>
              <c:numCache>
                <c:formatCode>#,##0</c:formatCode>
                <c:ptCount val="5"/>
                <c:pt idx="0">
                  <c:v>88159</c:v>
                </c:pt>
                <c:pt idx="1">
                  <c:v>91006</c:v>
                </c:pt>
                <c:pt idx="2">
                  <c:v>93281</c:v>
                </c:pt>
                <c:pt idx="3">
                  <c:v>95538</c:v>
                </c:pt>
                <c:pt idx="4">
                  <c:v>96473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B-411D-B0BA-C1745486DF67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8.73'!$V$11:$Z$11</c:f>
              <c:numCache>
                <c:formatCode>#,##0</c:formatCode>
                <c:ptCount val="5"/>
                <c:pt idx="0">
                  <c:v>110207</c:v>
                </c:pt>
                <c:pt idx="1">
                  <c:v>115342</c:v>
                </c:pt>
                <c:pt idx="2">
                  <c:v>118275</c:v>
                </c:pt>
                <c:pt idx="3">
                  <c:v>122313</c:v>
                </c:pt>
                <c:pt idx="4">
                  <c:v>121351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B-411D-B0BA-C1745486DF67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8.73'!$V$12:$Z$12</c:f>
              <c:numCache>
                <c:formatCode>#,##0</c:formatCode>
                <c:ptCount val="5"/>
                <c:pt idx="0">
                  <c:v>11508</c:v>
                </c:pt>
                <c:pt idx="1">
                  <c:v>12002</c:v>
                </c:pt>
                <c:pt idx="2">
                  <c:v>12594</c:v>
                </c:pt>
                <c:pt idx="3">
                  <c:v>13338</c:v>
                </c:pt>
                <c:pt idx="4">
                  <c:v>13744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B-411D-B0BA-C1745486D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3.0866939065553383E-3</c:v>
                </c:pt>
                <c:pt idx="1">
                  <c:v>1.0659086871558003E-3</c:v>
                </c:pt>
                <c:pt idx="2">
                  <c:v>4.1178125185053593E-2</c:v>
                </c:pt>
                <c:pt idx="3">
                  <c:v>5.3443477231006099E-3</c:v>
                </c:pt>
                <c:pt idx="4">
                  <c:v>4.565642209984011E-2</c:v>
                </c:pt>
                <c:pt idx="5">
                  <c:v>4.3132291111505891E-2</c:v>
                </c:pt>
                <c:pt idx="6">
                  <c:v>9.4584591697755668E-2</c:v>
                </c:pt>
                <c:pt idx="7">
                  <c:v>8.1941730325102144E-2</c:v>
                </c:pt>
                <c:pt idx="8">
                  <c:v>2.5359744181915084E-2</c:v>
                </c:pt>
                <c:pt idx="9">
                  <c:v>2.1947355954284362E-2</c:v>
                </c:pt>
                <c:pt idx="10">
                  <c:v>5.3554509385918159E-2</c:v>
                </c:pt>
                <c:pt idx="11">
                  <c:v>1.9408420678628531E-2</c:v>
                </c:pt>
                <c:pt idx="12">
                  <c:v>0.11143187066974596</c:v>
                </c:pt>
                <c:pt idx="13">
                  <c:v>9.4636406703381304E-2</c:v>
                </c:pt>
                <c:pt idx="14">
                  <c:v>4.0104814354236989E-2</c:v>
                </c:pt>
                <c:pt idx="15">
                  <c:v>0.10017321016166282</c:v>
                </c:pt>
                <c:pt idx="16">
                  <c:v>0.12554035648723871</c:v>
                </c:pt>
                <c:pt idx="17">
                  <c:v>2.3020666785100966E-2</c:v>
                </c:pt>
                <c:pt idx="18">
                  <c:v>3.7676911233493218E-2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7-404A-8184-3447CC1C5A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7-404A-8184-3447CC1C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8.73'!$Z$44:$Z$60</c:f>
              <c:numCache>
                <c:formatCode>#,##0</c:formatCode>
                <c:ptCount val="17"/>
                <c:pt idx="0">
                  <c:v>18</c:v>
                </c:pt>
                <c:pt idx="1">
                  <c:v>838</c:v>
                </c:pt>
                <c:pt idx="2">
                  <c:v>3517</c:v>
                </c:pt>
                <c:pt idx="3">
                  <c:v>7562</c:v>
                </c:pt>
                <c:pt idx="4">
                  <c:v>9801</c:v>
                </c:pt>
                <c:pt idx="5">
                  <c:v>7889</c:v>
                </c:pt>
                <c:pt idx="6">
                  <c:v>7516</c:v>
                </c:pt>
                <c:pt idx="7">
                  <c:v>6420</c:v>
                </c:pt>
                <c:pt idx="8">
                  <c:v>6180</c:v>
                </c:pt>
                <c:pt idx="9">
                  <c:v>5643</c:v>
                </c:pt>
                <c:pt idx="10">
                  <c:v>4812</c:v>
                </c:pt>
                <c:pt idx="11">
                  <c:v>3495</c:v>
                </c:pt>
                <c:pt idx="12">
                  <c:v>1885</c:v>
                </c:pt>
                <c:pt idx="13">
                  <c:v>953</c:v>
                </c:pt>
                <c:pt idx="14">
                  <c:v>352</c:v>
                </c:pt>
                <c:pt idx="15">
                  <c:v>213</c:v>
                </c:pt>
                <c:pt idx="1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3-4B17-AB71-014650F365F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8.73'!$Z$63:$Z$79</c:f>
              <c:numCache>
                <c:formatCode>#,##0</c:formatCode>
                <c:ptCount val="17"/>
                <c:pt idx="0">
                  <c:v>22</c:v>
                </c:pt>
                <c:pt idx="1">
                  <c:v>1001</c:v>
                </c:pt>
                <c:pt idx="2">
                  <c:v>3762</c:v>
                </c:pt>
                <c:pt idx="3">
                  <c:v>7702</c:v>
                </c:pt>
                <c:pt idx="4">
                  <c:v>9058</c:v>
                </c:pt>
                <c:pt idx="5">
                  <c:v>7830</c:v>
                </c:pt>
                <c:pt idx="6">
                  <c:v>7232</c:v>
                </c:pt>
                <c:pt idx="7">
                  <c:v>6436</c:v>
                </c:pt>
                <c:pt idx="8">
                  <c:v>6813</c:v>
                </c:pt>
                <c:pt idx="9">
                  <c:v>6187</c:v>
                </c:pt>
                <c:pt idx="10">
                  <c:v>5007</c:v>
                </c:pt>
                <c:pt idx="11">
                  <c:v>3362</c:v>
                </c:pt>
                <c:pt idx="12">
                  <c:v>1800</c:v>
                </c:pt>
                <c:pt idx="13">
                  <c:v>734</c:v>
                </c:pt>
                <c:pt idx="14">
                  <c:v>372</c:v>
                </c:pt>
                <c:pt idx="15">
                  <c:v>207</c:v>
                </c:pt>
                <c:pt idx="16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3-4B17-AB71-014650F3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8.73'!$Z$83:$Z$90</c:f>
              <c:numCache>
                <c:formatCode>#,##0</c:formatCode>
                <c:ptCount val="8"/>
                <c:pt idx="0">
                  <c:v>7451</c:v>
                </c:pt>
                <c:pt idx="1">
                  <c:v>12627</c:v>
                </c:pt>
                <c:pt idx="2">
                  <c:v>5294</c:v>
                </c:pt>
                <c:pt idx="3">
                  <c:v>2626</c:v>
                </c:pt>
                <c:pt idx="4">
                  <c:v>3322</c:v>
                </c:pt>
                <c:pt idx="5">
                  <c:v>3229</c:v>
                </c:pt>
                <c:pt idx="6">
                  <c:v>1787</c:v>
                </c:pt>
                <c:pt idx="7">
                  <c:v>3233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8-4AD6-99FF-0D7D24B356B8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8.73'!$Z$93:$Z$100</c:f>
              <c:numCache>
                <c:formatCode>#,##0</c:formatCode>
                <c:ptCount val="8"/>
                <c:pt idx="0">
                  <c:v>4750</c:v>
                </c:pt>
                <c:pt idx="1">
                  <c:v>14027</c:v>
                </c:pt>
                <c:pt idx="2">
                  <c:v>1362</c:v>
                </c:pt>
                <c:pt idx="3">
                  <c:v>5388</c:v>
                </c:pt>
                <c:pt idx="4">
                  <c:v>8142</c:v>
                </c:pt>
                <c:pt idx="5">
                  <c:v>4310</c:v>
                </c:pt>
                <c:pt idx="6">
                  <c:v>265</c:v>
                </c:pt>
                <c:pt idx="7">
                  <c:v>1848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8-4AD6-99FF-0D7D24B3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6</c:v>
                </c:pt>
                <c:pt idx="1">
                  <c:v>109</c:v>
                </c:pt>
                <c:pt idx="2">
                  <c:v>304</c:v>
                </c:pt>
                <c:pt idx="3">
                  <c:v>453</c:v>
                </c:pt>
                <c:pt idx="4">
                  <c:v>533</c:v>
                </c:pt>
                <c:pt idx="5">
                  <c:v>513</c:v>
                </c:pt>
                <c:pt idx="6">
                  <c:v>347</c:v>
                </c:pt>
                <c:pt idx="7">
                  <c:v>387</c:v>
                </c:pt>
                <c:pt idx="8">
                  <c:v>452</c:v>
                </c:pt>
                <c:pt idx="9">
                  <c:v>479</c:v>
                </c:pt>
                <c:pt idx="10">
                  <c:v>608</c:v>
                </c:pt>
                <c:pt idx="11">
                  <c:v>540</c:v>
                </c:pt>
                <c:pt idx="12">
                  <c:v>327</c:v>
                </c:pt>
                <c:pt idx="13">
                  <c:v>151</c:v>
                </c:pt>
                <c:pt idx="14">
                  <c:v>64</c:v>
                </c:pt>
                <c:pt idx="15">
                  <c:v>33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9-4314-8533-BEC645A5FA17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128</c:v>
                </c:pt>
                <c:pt idx="2">
                  <c:v>333</c:v>
                </c:pt>
                <c:pt idx="3">
                  <c:v>389</c:v>
                </c:pt>
                <c:pt idx="4">
                  <c:v>482</c:v>
                </c:pt>
                <c:pt idx="5">
                  <c:v>394</c:v>
                </c:pt>
                <c:pt idx="6">
                  <c:v>415</c:v>
                </c:pt>
                <c:pt idx="7">
                  <c:v>412</c:v>
                </c:pt>
                <c:pt idx="8">
                  <c:v>522</c:v>
                </c:pt>
                <c:pt idx="9">
                  <c:v>570</c:v>
                </c:pt>
                <c:pt idx="10">
                  <c:v>675</c:v>
                </c:pt>
                <c:pt idx="11">
                  <c:v>487</c:v>
                </c:pt>
                <c:pt idx="12">
                  <c:v>284</c:v>
                </c:pt>
                <c:pt idx="13">
                  <c:v>108</c:v>
                </c:pt>
                <c:pt idx="14">
                  <c:v>40</c:v>
                </c:pt>
                <c:pt idx="15">
                  <c:v>30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9-4314-8533-BEC645A5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8.73'!$V$8:$Z$8</c:f>
              <c:numCache>
                <c:formatCode>#,##0</c:formatCode>
                <c:ptCount val="5"/>
                <c:pt idx="0">
                  <c:v>41077</c:v>
                </c:pt>
                <c:pt idx="1">
                  <c:v>40885</c:v>
                </c:pt>
                <c:pt idx="2">
                  <c:v>41997</c:v>
                </c:pt>
                <c:pt idx="3">
                  <c:v>42187.79</c:v>
                </c:pt>
                <c:pt idx="4">
                  <c:v>42811.88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4-4E12-A7AE-A99854371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4-4E12-A7AE-A9985437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1">
                  <c:v>140842</c:v>
                </c:pt>
                <c:pt idx="2">
                  <c:v>151727</c:v>
                </c:pt>
                <c:pt idx="3">
                  <c:v>159183</c:v>
                </c:pt>
                <c:pt idx="4">
                  <c:v>166603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A-441B-8AD3-0361FBC6CCFD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1">
                  <c:v>104342</c:v>
                </c:pt>
                <c:pt idx="2">
                  <c:v>109820</c:v>
                </c:pt>
                <c:pt idx="3">
                  <c:v>114201</c:v>
                </c:pt>
                <c:pt idx="4">
                  <c:v>118848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A-441B-8AD3-0361FBC6CCFD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1">
                  <c:v>127724</c:v>
                </c:pt>
                <c:pt idx="2">
                  <c:v>137318</c:v>
                </c:pt>
                <c:pt idx="3">
                  <c:v>144013</c:v>
                </c:pt>
                <c:pt idx="4">
                  <c:v>150479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A-441B-8AD3-0361FBC6CCFD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1">
                  <c:v>13118</c:v>
                </c:pt>
                <c:pt idx="2">
                  <c:v>14409</c:v>
                </c:pt>
                <c:pt idx="3">
                  <c:v>15170</c:v>
                </c:pt>
                <c:pt idx="4">
                  <c:v>16118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6A-441B-8AD3-0361FBC6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2.6845241607174465E-3</c:v>
                </c:pt>
                <c:pt idx="1">
                  <c:v>8.9680807127264146E-4</c:v>
                </c:pt>
                <c:pt idx="2">
                  <c:v>6.5649890849017636E-2</c:v>
                </c:pt>
                <c:pt idx="3">
                  <c:v>6.838161543453891E-3</c:v>
                </c:pt>
                <c:pt idx="4">
                  <c:v>8.2264440379963416E-2</c:v>
                </c:pt>
                <c:pt idx="5">
                  <c:v>4.0379963419670775E-2</c:v>
                </c:pt>
                <c:pt idx="6">
                  <c:v>0.10271992447932031</c:v>
                </c:pt>
                <c:pt idx="7">
                  <c:v>6.5767891911027193E-2</c:v>
                </c:pt>
                <c:pt idx="8">
                  <c:v>5.8038822349401144E-2</c:v>
                </c:pt>
                <c:pt idx="9">
                  <c:v>1.3080417723759515E-2</c:v>
                </c:pt>
                <c:pt idx="10">
                  <c:v>4.4226798041182368E-2</c:v>
                </c:pt>
                <c:pt idx="11">
                  <c:v>1.4331228981060829E-2</c:v>
                </c:pt>
                <c:pt idx="12">
                  <c:v>5.9083131748185733E-2</c:v>
                </c:pt>
                <c:pt idx="13">
                  <c:v>0.11312761814856334</c:v>
                </c:pt>
                <c:pt idx="14">
                  <c:v>4.9530945778512005E-2</c:v>
                </c:pt>
                <c:pt idx="15">
                  <c:v>6.2688064192577733E-2</c:v>
                </c:pt>
                <c:pt idx="16">
                  <c:v>0.13406100654905895</c:v>
                </c:pt>
                <c:pt idx="17">
                  <c:v>1.7003953035577321E-2</c:v>
                </c:pt>
                <c:pt idx="18">
                  <c:v>3.6898932090388817E-2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8-4991-8D67-5AAC9697BC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8-4991-8D67-5AAC9697B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18</c:v>
                </c:pt>
                <c:pt idx="1">
                  <c:v>1272</c:v>
                </c:pt>
                <c:pt idx="2">
                  <c:v>4262</c:v>
                </c:pt>
                <c:pt idx="3">
                  <c:v>8775</c:v>
                </c:pt>
                <c:pt idx="4">
                  <c:v>11852</c:v>
                </c:pt>
                <c:pt idx="5">
                  <c:v>12984</c:v>
                </c:pt>
                <c:pt idx="6">
                  <c:v>12478</c:v>
                </c:pt>
                <c:pt idx="7">
                  <c:v>9404</c:v>
                </c:pt>
                <c:pt idx="8">
                  <c:v>7997</c:v>
                </c:pt>
                <c:pt idx="9">
                  <c:v>6535</c:v>
                </c:pt>
                <c:pt idx="10">
                  <c:v>5543</c:v>
                </c:pt>
                <c:pt idx="11">
                  <c:v>3915</c:v>
                </c:pt>
                <c:pt idx="12">
                  <c:v>1807</c:v>
                </c:pt>
                <c:pt idx="13">
                  <c:v>546</c:v>
                </c:pt>
                <c:pt idx="14">
                  <c:v>208</c:v>
                </c:pt>
                <c:pt idx="15">
                  <c:v>57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F-432C-A940-310BE4F0E91A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22</c:v>
                </c:pt>
                <c:pt idx="1">
                  <c:v>1532</c:v>
                </c:pt>
                <c:pt idx="2">
                  <c:v>4532</c:v>
                </c:pt>
                <c:pt idx="3">
                  <c:v>8243</c:v>
                </c:pt>
                <c:pt idx="4">
                  <c:v>10922</c:v>
                </c:pt>
                <c:pt idx="5">
                  <c:v>11578</c:v>
                </c:pt>
                <c:pt idx="6">
                  <c:v>10065</c:v>
                </c:pt>
                <c:pt idx="7">
                  <c:v>7964</c:v>
                </c:pt>
                <c:pt idx="8">
                  <c:v>7626</c:v>
                </c:pt>
                <c:pt idx="9">
                  <c:v>6192</c:v>
                </c:pt>
                <c:pt idx="10">
                  <c:v>4991</c:v>
                </c:pt>
                <c:pt idx="11">
                  <c:v>3249</c:v>
                </c:pt>
                <c:pt idx="12">
                  <c:v>1279</c:v>
                </c:pt>
                <c:pt idx="13">
                  <c:v>386</c:v>
                </c:pt>
                <c:pt idx="14">
                  <c:v>137</c:v>
                </c:pt>
                <c:pt idx="15">
                  <c:v>87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F-432C-A940-310BE4F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7172</c:v>
                </c:pt>
                <c:pt idx="1">
                  <c:v>7941</c:v>
                </c:pt>
                <c:pt idx="2">
                  <c:v>11662</c:v>
                </c:pt>
                <c:pt idx="3">
                  <c:v>3542</c:v>
                </c:pt>
                <c:pt idx="4">
                  <c:v>3675</c:v>
                </c:pt>
                <c:pt idx="5">
                  <c:v>3839</c:v>
                </c:pt>
                <c:pt idx="6">
                  <c:v>6551</c:v>
                </c:pt>
                <c:pt idx="7">
                  <c:v>7674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8AB-B9FF-82327080588C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5048</c:v>
                </c:pt>
                <c:pt idx="1">
                  <c:v>10481</c:v>
                </c:pt>
                <c:pt idx="2">
                  <c:v>1959</c:v>
                </c:pt>
                <c:pt idx="3">
                  <c:v>9170</c:v>
                </c:pt>
                <c:pt idx="4">
                  <c:v>10803</c:v>
                </c:pt>
                <c:pt idx="5">
                  <c:v>6459</c:v>
                </c:pt>
                <c:pt idx="6">
                  <c:v>765</c:v>
                </c:pt>
                <c:pt idx="7">
                  <c:v>4140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8-48AB-B9FF-82327080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8.74'!$U$8:$Y$8</c:f>
              <c:numCache>
                <c:formatCode>#,##0</c:formatCode>
                <c:ptCount val="5"/>
                <c:pt idx="1">
                  <c:v>43259.41</c:v>
                </c:pt>
                <c:pt idx="2">
                  <c:v>43437.02</c:v>
                </c:pt>
                <c:pt idx="3">
                  <c:v>44441.26</c:v>
                </c:pt>
                <c:pt idx="4">
                  <c:v>45388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A-4195-A7E1-9CD58FDC6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A-4195-A7E1-9CD58FDC6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8.74'!$V$4:$Z$4</c:f>
              <c:numCache>
                <c:formatCode>#,##0</c:formatCode>
                <c:ptCount val="5"/>
                <c:pt idx="0">
                  <c:v>140842</c:v>
                </c:pt>
                <c:pt idx="1">
                  <c:v>151727</c:v>
                </c:pt>
                <c:pt idx="2">
                  <c:v>159183</c:v>
                </c:pt>
                <c:pt idx="3">
                  <c:v>166603</c:v>
                </c:pt>
                <c:pt idx="4">
                  <c:v>169484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3-402B-8DCF-1E3CAC06BFFB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8.74'!$V$7:$Z$7</c:f>
              <c:numCache>
                <c:formatCode>#,##0</c:formatCode>
                <c:ptCount val="5"/>
                <c:pt idx="0">
                  <c:v>104342</c:v>
                </c:pt>
                <c:pt idx="1">
                  <c:v>109820</c:v>
                </c:pt>
                <c:pt idx="2">
                  <c:v>114201</c:v>
                </c:pt>
                <c:pt idx="3">
                  <c:v>118848</c:v>
                </c:pt>
                <c:pt idx="4">
                  <c:v>122741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3-402B-8DCF-1E3CAC06BFFB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8.74'!$V$11:$Z$11</c:f>
              <c:numCache>
                <c:formatCode>#,##0</c:formatCode>
                <c:ptCount val="5"/>
                <c:pt idx="0">
                  <c:v>127724</c:v>
                </c:pt>
                <c:pt idx="1">
                  <c:v>137318</c:v>
                </c:pt>
                <c:pt idx="2">
                  <c:v>144013</c:v>
                </c:pt>
                <c:pt idx="3">
                  <c:v>150479</c:v>
                </c:pt>
                <c:pt idx="4">
                  <c:v>152830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3-402B-8DCF-1E3CAC06BFFB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8.74'!$V$12:$Z$12</c:f>
              <c:numCache>
                <c:formatCode>#,##0</c:formatCode>
                <c:ptCount val="5"/>
                <c:pt idx="0">
                  <c:v>13118</c:v>
                </c:pt>
                <c:pt idx="1">
                  <c:v>14409</c:v>
                </c:pt>
                <c:pt idx="2">
                  <c:v>15170</c:v>
                </c:pt>
                <c:pt idx="3">
                  <c:v>16118</c:v>
                </c:pt>
                <c:pt idx="4">
                  <c:v>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63-402B-8DCF-1E3CAC06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2.6845241607174465E-3</c:v>
                </c:pt>
                <c:pt idx="1">
                  <c:v>8.9680807127264146E-4</c:v>
                </c:pt>
                <c:pt idx="2">
                  <c:v>6.5649890849017636E-2</c:v>
                </c:pt>
                <c:pt idx="3">
                  <c:v>6.838161543453891E-3</c:v>
                </c:pt>
                <c:pt idx="4">
                  <c:v>8.2264440379963416E-2</c:v>
                </c:pt>
                <c:pt idx="5">
                  <c:v>4.0379963419670775E-2</c:v>
                </c:pt>
                <c:pt idx="6">
                  <c:v>0.10271992447932031</c:v>
                </c:pt>
                <c:pt idx="7">
                  <c:v>6.5767891911027193E-2</c:v>
                </c:pt>
                <c:pt idx="8">
                  <c:v>5.8038822349401144E-2</c:v>
                </c:pt>
                <c:pt idx="9">
                  <c:v>1.3080417723759515E-2</c:v>
                </c:pt>
                <c:pt idx="10">
                  <c:v>4.4226798041182368E-2</c:v>
                </c:pt>
                <c:pt idx="11">
                  <c:v>1.4331228981060829E-2</c:v>
                </c:pt>
                <c:pt idx="12">
                  <c:v>5.9083131748185733E-2</c:v>
                </c:pt>
                <c:pt idx="13">
                  <c:v>0.11312761814856334</c:v>
                </c:pt>
                <c:pt idx="14">
                  <c:v>4.9530945778512005E-2</c:v>
                </c:pt>
                <c:pt idx="15">
                  <c:v>6.2688064192577733E-2</c:v>
                </c:pt>
                <c:pt idx="16">
                  <c:v>0.13406100654905895</c:v>
                </c:pt>
                <c:pt idx="17">
                  <c:v>1.7003953035577321E-2</c:v>
                </c:pt>
                <c:pt idx="18">
                  <c:v>3.6898932090388817E-2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18A-90BC-93EBE876B4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18A-90BC-93EBE876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8.74'!$Z$44:$Z$60</c:f>
              <c:numCache>
                <c:formatCode>#,##0</c:formatCode>
                <c:ptCount val="17"/>
                <c:pt idx="0">
                  <c:v>28</c:v>
                </c:pt>
                <c:pt idx="1">
                  <c:v>1303</c:v>
                </c:pt>
                <c:pt idx="2">
                  <c:v>4312</c:v>
                </c:pt>
                <c:pt idx="3">
                  <c:v>8796</c:v>
                </c:pt>
                <c:pt idx="4">
                  <c:v>11979</c:v>
                </c:pt>
                <c:pt idx="5">
                  <c:v>13035</c:v>
                </c:pt>
                <c:pt idx="6">
                  <c:v>12845</c:v>
                </c:pt>
                <c:pt idx="7">
                  <c:v>9818</c:v>
                </c:pt>
                <c:pt idx="8">
                  <c:v>8238</c:v>
                </c:pt>
                <c:pt idx="9">
                  <c:v>6781</c:v>
                </c:pt>
                <c:pt idx="10">
                  <c:v>5649</c:v>
                </c:pt>
                <c:pt idx="11">
                  <c:v>3987</c:v>
                </c:pt>
                <c:pt idx="12">
                  <c:v>1903</c:v>
                </c:pt>
                <c:pt idx="13">
                  <c:v>632</c:v>
                </c:pt>
                <c:pt idx="14">
                  <c:v>220</c:v>
                </c:pt>
                <c:pt idx="15">
                  <c:v>74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C-414E-9513-1C7B315632FB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8.74'!$Z$63:$Z$79</c:f>
              <c:numCache>
                <c:formatCode>#,##0</c:formatCode>
                <c:ptCount val="17"/>
                <c:pt idx="0">
                  <c:v>19</c:v>
                </c:pt>
                <c:pt idx="1">
                  <c:v>1538</c:v>
                </c:pt>
                <c:pt idx="2">
                  <c:v>4343</c:v>
                </c:pt>
                <c:pt idx="3">
                  <c:v>8197</c:v>
                </c:pt>
                <c:pt idx="4">
                  <c:v>10980</c:v>
                </c:pt>
                <c:pt idx="5">
                  <c:v>11403</c:v>
                </c:pt>
                <c:pt idx="6">
                  <c:v>10542</c:v>
                </c:pt>
                <c:pt idx="7">
                  <c:v>8207</c:v>
                </c:pt>
                <c:pt idx="8">
                  <c:v>7730</c:v>
                </c:pt>
                <c:pt idx="9">
                  <c:v>6375</c:v>
                </c:pt>
                <c:pt idx="10">
                  <c:v>4994</c:v>
                </c:pt>
                <c:pt idx="11">
                  <c:v>3407</c:v>
                </c:pt>
                <c:pt idx="12">
                  <c:v>1382</c:v>
                </c:pt>
                <c:pt idx="13">
                  <c:v>422</c:v>
                </c:pt>
                <c:pt idx="14">
                  <c:v>141</c:v>
                </c:pt>
                <c:pt idx="15">
                  <c:v>87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C-414E-9513-1C7B315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8.74'!$Z$83:$Z$90</c:f>
              <c:numCache>
                <c:formatCode>#,##0</c:formatCode>
                <c:ptCount val="8"/>
                <c:pt idx="0">
                  <c:v>7581</c:v>
                </c:pt>
                <c:pt idx="1">
                  <c:v>8316</c:v>
                </c:pt>
                <c:pt idx="2">
                  <c:v>11815</c:v>
                </c:pt>
                <c:pt idx="3">
                  <c:v>3838</c:v>
                </c:pt>
                <c:pt idx="4">
                  <c:v>3717</c:v>
                </c:pt>
                <c:pt idx="5">
                  <c:v>3934</c:v>
                </c:pt>
                <c:pt idx="6">
                  <c:v>6498</c:v>
                </c:pt>
                <c:pt idx="7">
                  <c:v>7960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846-BDEA-70ADC61CB6F1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8.74'!$Z$93:$Z$100</c:f>
              <c:numCache>
                <c:formatCode>#,##0</c:formatCode>
                <c:ptCount val="8"/>
                <c:pt idx="0">
                  <c:v>5253</c:v>
                </c:pt>
                <c:pt idx="1">
                  <c:v>11160</c:v>
                </c:pt>
                <c:pt idx="2">
                  <c:v>2038</c:v>
                </c:pt>
                <c:pt idx="3">
                  <c:v>9705</c:v>
                </c:pt>
                <c:pt idx="4">
                  <c:v>10793</c:v>
                </c:pt>
                <c:pt idx="5">
                  <c:v>6602</c:v>
                </c:pt>
                <c:pt idx="6">
                  <c:v>799</c:v>
                </c:pt>
                <c:pt idx="7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8-4846-BDEA-70ADC61C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356</c:v>
                </c:pt>
                <c:pt idx="1">
                  <c:v>337</c:v>
                </c:pt>
                <c:pt idx="2">
                  <c:v>660</c:v>
                </c:pt>
                <c:pt idx="3">
                  <c:v>178</c:v>
                </c:pt>
                <c:pt idx="4">
                  <c:v>108</c:v>
                </c:pt>
                <c:pt idx="5">
                  <c:v>157</c:v>
                </c:pt>
                <c:pt idx="6">
                  <c:v>451</c:v>
                </c:pt>
                <c:pt idx="7">
                  <c:v>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D-4463-B931-9B7D2173106C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243</c:v>
                </c:pt>
                <c:pt idx="1">
                  <c:v>681</c:v>
                </c:pt>
                <c:pt idx="2">
                  <c:v>129</c:v>
                </c:pt>
                <c:pt idx="3">
                  <c:v>569</c:v>
                </c:pt>
                <c:pt idx="4">
                  <c:v>540</c:v>
                </c:pt>
                <c:pt idx="5">
                  <c:v>336</c:v>
                </c:pt>
                <c:pt idx="6">
                  <c:v>45</c:v>
                </c:pt>
                <c:pt idx="7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D-4463-B931-9B7D21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8.74'!$V$8:$Z$8</c:f>
              <c:numCache>
                <c:formatCode>#,##0</c:formatCode>
                <c:ptCount val="5"/>
                <c:pt idx="0">
                  <c:v>43259.41</c:v>
                </c:pt>
                <c:pt idx="1">
                  <c:v>43437.02</c:v>
                </c:pt>
                <c:pt idx="2">
                  <c:v>44441.26</c:v>
                </c:pt>
                <c:pt idx="3">
                  <c:v>45388</c:v>
                </c:pt>
                <c:pt idx="4">
                  <c:v>45416.57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7-4128-B295-24DD251493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7-4128-B295-24DD2514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1">
                  <c:v>29682</c:v>
                </c:pt>
                <c:pt idx="2">
                  <c:v>30844</c:v>
                </c:pt>
                <c:pt idx="3">
                  <c:v>32190</c:v>
                </c:pt>
                <c:pt idx="4">
                  <c:v>32735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8-4CB0-BF92-EA99B7F8F1E3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1">
                  <c:v>21279</c:v>
                </c:pt>
                <c:pt idx="2">
                  <c:v>21867</c:v>
                </c:pt>
                <c:pt idx="3">
                  <c:v>22654</c:v>
                </c:pt>
                <c:pt idx="4">
                  <c:v>22978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8-4CB0-BF92-EA99B7F8F1E3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1">
                  <c:v>27148</c:v>
                </c:pt>
                <c:pt idx="2">
                  <c:v>28216</c:v>
                </c:pt>
                <c:pt idx="3">
                  <c:v>29479</c:v>
                </c:pt>
                <c:pt idx="4">
                  <c:v>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8-4CB0-BF92-EA99B7F8F1E3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1">
                  <c:v>2536</c:v>
                </c:pt>
                <c:pt idx="2">
                  <c:v>2628</c:v>
                </c:pt>
                <c:pt idx="3">
                  <c:v>2712</c:v>
                </c:pt>
                <c:pt idx="4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8-4CB0-BF92-EA99B7F8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1.5650741350906095E-2</c:v>
                </c:pt>
                <c:pt idx="1">
                  <c:v>2.4406614192446154E-3</c:v>
                </c:pt>
                <c:pt idx="2">
                  <c:v>7.6941851241686496E-2</c:v>
                </c:pt>
                <c:pt idx="3">
                  <c:v>8.1762157544694614E-3</c:v>
                </c:pt>
                <c:pt idx="4">
                  <c:v>7.6209652815913118E-2</c:v>
                </c:pt>
                <c:pt idx="5">
                  <c:v>2.9776069314784305E-2</c:v>
                </c:pt>
                <c:pt idx="6">
                  <c:v>0.10900604063701264</c:v>
                </c:pt>
                <c:pt idx="7">
                  <c:v>7.9260479589968888E-2</c:v>
                </c:pt>
                <c:pt idx="8">
                  <c:v>4.4328513027030322E-2</c:v>
                </c:pt>
                <c:pt idx="9">
                  <c:v>5.5219964610409419E-3</c:v>
                </c:pt>
                <c:pt idx="10">
                  <c:v>3.7128561840258707E-2</c:v>
                </c:pt>
                <c:pt idx="11">
                  <c:v>1.2203307096223076E-2</c:v>
                </c:pt>
                <c:pt idx="12">
                  <c:v>4.4511562633473674E-2</c:v>
                </c:pt>
                <c:pt idx="13">
                  <c:v>6.4708035877722864E-2</c:v>
                </c:pt>
                <c:pt idx="14">
                  <c:v>8.517908353163707E-2</c:v>
                </c:pt>
                <c:pt idx="15">
                  <c:v>8.0328268960888405E-2</c:v>
                </c:pt>
                <c:pt idx="16">
                  <c:v>0.14055158948074928</c:v>
                </c:pt>
                <c:pt idx="17">
                  <c:v>1.4552443712246019E-2</c:v>
                </c:pt>
                <c:pt idx="18">
                  <c:v>3.5115016169381903E-2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802-9511-A1A02A6487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5-4802-9511-A1A02A64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12</c:v>
                </c:pt>
                <c:pt idx="1">
                  <c:v>443</c:v>
                </c:pt>
                <c:pt idx="2">
                  <c:v>1134</c:v>
                </c:pt>
                <c:pt idx="3">
                  <c:v>1574</c:v>
                </c:pt>
                <c:pt idx="4">
                  <c:v>1993</c:v>
                </c:pt>
                <c:pt idx="5">
                  <c:v>1921</c:v>
                </c:pt>
                <c:pt idx="6">
                  <c:v>1675</c:v>
                </c:pt>
                <c:pt idx="7">
                  <c:v>1484</c:v>
                </c:pt>
                <c:pt idx="8">
                  <c:v>1533</c:v>
                </c:pt>
                <c:pt idx="9">
                  <c:v>1369</c:v>
                </c:pt>
                <c:pt idx="10">
                  <c:v>1330</c:v>
                </c:pt>
                <c:pt idx="11">
                  <c:v>1011</c:v>
                </c:pt>
                <c:pt idx="12">
                  <c:v>586</c:v>
                </c:pt>
                <c:pt idx="13">
                  <c:v>231</c:v>
                </c:pt>
                <c:pt idx="14">
                  <c:v>61</c:v>
                </c:pt>
                <c:pt idx="15">
                  <c:v>22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D4D-97AF-0C8B08CC3688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26</c:v>
                </c:pt>
                <c:pt idx="1">
                  <c:v>495</c:v>
                </c:pt>
                <c:pt idx="2">
                  <c:v>1195</c:v>
                </c:pt>
                <c:pt idx="3">
                  <c:v>1605</c:v>
                </c:pt>
                <c:pt idx="4">
                  <c:v>1961</c:v>
                </c:pt>
                <c:pt idx="5">
                  <c:v>1829</c:v>
                </c:pt>
                <c:pt idx="6">
                  <c:v>1644</c:v>
                </c:pt>
                <c:pt idx="7">
                  <c:v>1520</c:v>
                </c:pt>
                <c:pt idx="8">
                  <c:v>1579</c:v>
                </c:pt>
                <c:pt idx="9">
                  <c:v>1503</c:v>
                </c:pt>
                <c:pt idx="10">
                  <c:v>1352</c:v>
                </c:pt>
                <c:pt idx="11">
                  <c:v>943</c:v>
                </c:pt>
                <c:pt idx="12">
                  <c:v>418</c:v>
                </c:pt>
                <c:pt idx="13">
                  <c:v>144</c:v>
                </c:pt>
                <c:pt idx="14">
                  <c:v>59</c:v>
                </c:pt>
                <c:pt idx="15">
                  <c:v>32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1-4D4D-97AF-0C8B08CC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1392</c:v>
                </c:pt>
                <c:pt idx="1">
                  <c:v>1182</c:v>
                </c:pt>
                <c:pt idx="2">
                  <c:v>2461</c:v>
                </c:pt>
                <c:pt idx="3">
                  <c:v>794</c:v>
                </c:pt>
                <c:pt idx="4">
                  <c:v>447</c:v>
                </c:pt>
                <c:pt idx="5">
                  <c:v>669</c:v>
                </c:pt>
                <c:pt idx="6">
                  <c:v>1439</c:v>
                </c:pt>
                <c:pt idx="7">
                  <c:v>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6-49CB-8FC2-12E791AC2384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884</c:v>
                </c:pt>
                <c:pt idx="1">
                  <c:v>2154</c:v>
                </c:pt>
                <c:pt idx="2">
                  <c:v>368</c:v>
                </c:pt>
                <c:pt idx="3">
                  <c:v>1954</c:v>
                </c:pt>
                <c:pt idx="4">
                  <c:v>2011</c:v>
                </c:pt>
                <c:pt idx="5">
                  <c:v>1360</c:v>
                </c:pt>
                <c:pt idx="6">
                  <c:v>111</c:v>
                </c:pt>
                <c:pt idx="7">
                  <c:v>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6-49CB-8FC2-12E791AC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8.75'!$U$8:$Y$8</c:f>
              <c:numCache>
                <c:formatCode>#,##0</c:formatCode>
                <c:ptCount val="5"/>
                <c:pt idx="1">
                  <c:v>40669.5</c:v>
                </c:pt>
                <c:pt idx="2">
                  <c:v>40485</c:v>
                </c:pt>
                <c:pt idx="3">
                  <c:v>42071.02</c:v>
                </c:pt>
                <c:pt idx="4">
                  <c:v>43434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F-4EC9-9354-FA8C4B3E76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F-4EC9-9354-FA8C4B3E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8.75'!$V$4:$Z$4</c:f>
              <c:numCache>
                <c:formatCode>#,##0</c:formatCode>
                <c:ptCount val="5"/>
                <c:pt idx="0">
                  <c:v>29682</c:v>
                </c:pt>
                <c:pt idx="1">
                  <c:v>30844</c:v>
                </c:pt>
                <c:pt idx="2">
                  <c:v>32190</c:v>
                </c:pt>
                <c:pt idx="3">
                  <c:v>32735</c:v>
                </c:pt>
                <c:pt idx="4">
                  <c:v>32780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1-4C05-AFE7-7B357AB50C04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8.75'!$V$7:$Z$7</c:f>
              <c:numCache>
                <c:formatCode>#,##0</c:formatCode>
                <c:ptCount val="5"/>
                <c:pt idx="0">
                  <c:v>21279</c:v>
                </c:pt>
                <c:pt idx="1">
                  <c:v>21867</c:v>
                </c:pt>
                <c:pt idx="2">
                  <c:v>22654</c:v>
                </c:pt>
                <c:pt idx="3">
                  <c:v>22978</c:v>
                </c:pt>
                <c:pt idx="4">
                  <c:v>23497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1-4C05-AFE7-7B357AB50C04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8.75'!$V$11:$Z$11</c:f>
              <c:numCache>
                <c:formatCode>#,##0</c:formatCode>
                <c:ptCount val="5"/>
                <c:pt idx="0">
                  <c:v>27148</c:v>
                </c:pt>
                <c:pt idx="1">
                  <c:v>28216</c:v>
                </c:pt>
                <c:pt idx="2">
                  <c:v>29479</c:v>
                </c:pt>
                <c:pt idx="3">
                  <c:v>30057</c:v>
                </c:pt>
                <c:pt idx="4">
                  <c:v>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1-4C05-AFE7-7B357AB50C04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8.75'!$V$12:$Z$12</c:f>
              <c:numCache>
                <c:formatCode>#,##0</c:formatCode>
                <c:ptCount val="5"/>
                <c:pt idx="0">
                  <c:v>2536</c:v>
                </c:pt>
                <c:pt idx="1">
                  <c:v>2628</c:v>
                </c:pt>
                <c:pt idx="2">
                  <c:v>2712</c:v>
                </c:pt>
                <c:pt idx="3">
                  <c:v>2675</c:v>
                </c:pt>
                <c:pt idx="4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1-4C05-AFE7-7B357AB5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1.5650741350906095E-2</c:v>
                </c:pt>
                <c:pt idx="1">
                  <c:v>2.4406614192446154E-3</c:v>
                </c:pt>
                <c:pt idx="2">
                  <c:v>7.6941851241686496E-2</c:v>
                </c:pt>
                <c:pt idx="3">
                  <c:v>8.1762157544694614E-3</c:v>
                </c:pt>
                <c:pt idx="4">
                  <c:v>7.6209652815913118E-2</c:v>
                </c:pt>
                <c:pt idx="5">
                  <c:v>2.9776069314784305E-2</c:v>
                </c:pt>
                <c:pt idx="6">
                  <c:v>0.10900604063701264</c:v>
                </c:pt>
                <c:pt idx="7">
                  <c:v>7.9260479589968888E-2</c:v>
                </c:pt>
                <c:pt idx="8">
                  <c:v>4.4328513027030322E-2</c:v>
                </c:pt>
                <c:pt idx="9">
                  <c:v>5.5219964610409419E-3</c:v>
                </c:pt>
                <c:pt idx="10">
                  <c:v>3.7128561840258707E-2</c:v>
                </c:pt>
                <c:pt idx="11">
                  <c:v>1.2203307096223076E-2</c:v>
                </c:pt>
                <c:pt idx="12">
                  <c:v>4.4511562633473674E-2</c:v>
                </c:pt>
                <c:pt idx="13">
                  <c:v>6.4708035877722864E-2</c:v>
                </c:pt>
                <c:pt idx="14">
                  <c:v>8.517908353163707E-2</c:v>
                </c:pt>
                <c:pt idx="15">
                  <c:v>8.0328268960888405E-2</c:v>
                </c:pt>
                <c:pt idx="16">
                  <c:v>0.14055158948074928</c:v>
                </c:pt>
                <c:pt idx="17">
                  <c:v>1.4552443712246019E-2</c:v>
                </c:pt>
                <c:pt idx="18">
                  <c:v>3.5115016169381903E-2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1-48B1-AC6C-0321CEBFB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1-48B1-AC6C-0321CEBF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8.75'!$Z$44:$Z$60</c:f>
              <c:numCache>
                <c:formatCode>#,##0</c:formatCode>
                <c:ptCount val="17"/>
                <c:pt idx="0">
                  <c:v>9</c:v>
                </c:pt>
                <c:pt idx="1">
                  <c:v>476</c:v>
                </c:pt>
                <c:pt idx="2">
                  <c:v>1041</c:v>
                </c:pt>
                <c:pt idx="3">
                  <c:v>1537</c:v>
                </c:pt>
                <c:pt idx="4">
                  <c:v>2040</c:v>
                </c:pt>
                <c:pt idx="5">
                  <c:v>2005</c:v>
                </c:pt>
                <c:pt idx="6">
                  <c:v>1650</c:v>
                </c:pt>
                <c:pt idx="7">
                  <c:v>1547</c:v>
                </c:pt>
                <c:pt idx="8">
                  <c:v>1560</c:v>
                </c:pt>
                <c:pt idx="9">
                  <c:v>1438</c:v>
                </c:pt>
                <c:pt idx="10">
                  <c:v>1326</c:v>
                </c:pt>
                <c:pt idx="11">
                  <c:v>977</c:v>
                </c:pt>
                <c:pt idx="12">
                  <c:v>635</c:v>
                </c:pt>
                <c:pt idx="13">
                  <c:v>233</c:v>
                </c:pt>
                <c:pt idx="14">
                  <c:v>90</c:v>
                </c:pt>
                <c:pt idx="15">
                  <c:v>21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A-4A83-92E5-F630B2BC9EEB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8.75'!$Z$63:$Z$79</c:f>
              <c:numCache>
                <c:formatCode>#,##0</c:formatCode>
                <c:ptCount val="17"/>
                <c:pt idx="0">
                  <c:v>18</c:v>
                </c:pt>
                <c:pt idx="1">
                  <c:v>490</c:v>
                </c:pt>
                <c:pt idx="2">
                  <c:v>1133</c:v>
                </c:pt>
                <c:pt idx="3">
                  <c:v>1558</c:v>
                </c:pt>
                <c:pt idx="4">
                  <c:v>1856</c:v>
                </c:pt>
                <c:pt idx="5">
                  <c:v>1854</c:v>
                </c:pt>
                <c:pt idx="6">
                  <c:v>1680</c:v>
                </c:pt>
                <c:pt idx="7">
                  <c:v>1523</c:v>
                </c:pt>
                <c:pt idx="8">
                  <c:v>1529</c:v>
                </c:pt>
                <c:pt idx="9">
                  <c:v>1457</c:v>
                </c:pt>
                <c:pt idx="10">
                  <c:v>1363</c:v>
                </c:pt>
                <c:pt idx="11">
                  <c:v>992</c:v>
                </c:pt>
                <c:pt idx="12">
                  <c:v>449</c:v>
                </c:pt>
                <c:pt idx="13">
                  <c:v>151</c:v>
                </c:pt>
                <c:pt idx="14">
                  <c:v>65</c:v>
                </c:pt>
                <c:pt idx="15">
                  <c:v>32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A-4A83-92E5-F630B2B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8.75'!$Z$83:$Z$90</c:f>
              <c:numCache>
                <c:formatCode>#,##0</c:formatCode>
                <c:ptCount val="8"/>
                <c:pt idx="0">
                  <c:v>1417</c:v>
                </c:pt>
                <c:pt idx="1">
                  <c:v>1221</c:v>
                </c:pt>
                <c:pt idx="2">
                  <c:v>2511</c:v>
                </c:pt>
                <c:pt idx="3">
                  <c:v>848</c:v>
                </c:pt>
                <c:pt idx="4">
                  <c:v>447</c:v>
                </c:pt>
                <c:pt idx="5">
                  <c:v>698</c:v>
                </c:pt>
                <c:pt idx="6">
                  <c:v>1432</c:v>
                </c:pt>
                <c:pt idx="7">
                  <c:v>1780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905-9F79-2357FB18E0A8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8.75'!$Z$93:$Z$100</c:f>
              <c:numCache>
                <c:formatCode>#,##0</c:formatCode>
                <c:ptCount val="8"/>
                <c:pt idx="0">
                  <c:v>898</c:v>
                </c:pt>
                <c:pt idx="1">
                  <c:v>2254</c:v>
                </c:pt>
                <c:pt idx="2">
                  <c:v>381</c:v>
                </c:pt>
                <c:pt idx="3">
                  <c:v>2032</c:v>
                </c:pt>
                <c:pt idx="4">
                  <c:v>2014</c:v>
                </c:pt>
                <c:pt idx="5">
                  <c:v>1370</c:v>
                </c:pt>
                <c:pt idx="6">
                  <c:v>129</c:v>
                </c:pt>
                <c:pt idx="7">
                  <c:v>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905-9F79-2357FB18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8.8'!$U$8:$Y$8</c:f>
              <c:numCache>
                <c:formatCode>#,##0</c:formatCode>
                <c:ptCount val="5"/>
                <c:pt idx="1">
                  <c:v>34150.300000000003</c:v>
                </c:pt>
                <c:pt idx="2">
                  <c:v>35908</c:v>
                </c:pt>
                <c:pt idx="3">
                  <c:v>38571</c:v>
                </c:pt>
                <c:pt idx="4">
                  <c:v>38676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B99-BC96-2E0F40BFEF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1-4B99-BC96-2E0F40BFE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8.75'!$V$8:$Z$8</c:f>
              <c:numCache>
                <c:formatCode>#,##0</c:formatCode>
                <c:ptCount val="5"/>
                <c:pt idx="0">
                  <c:v>40669.5</c:v>
                </c:pt>
                <c:pt idx="1">
                  <c:v>40485</c:v>
                </c:pt>
                <c:pt idx="2">
                  <c:v>42071.02</c:v>
                </c:pt>
                <c:pt idx="3">
                  <c:v>43434</c:v>
                </c:pt>
                <c:pt idx="4">
                  <c:v>44544.959999999999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2B9-9AC3-067211AA61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2B9-9AC3-067211AA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1">
                  <c:v>163298</c:v>
                </c:pt>
                <c:pt idx="2">
                  <c:v>180453</c:v>
                </c:pt>
                <c:pt idx="3">
                  <c:v>195343</c:v>
                </c:pt>
                <c:pt idx="4">
                  <c:v>212273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8AF-9CE6-B0277350F762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1">
                  <c:v>117290</c:v>
                </c:pt>
                <c:pt idx="2">
                  <c:v>126947</c:v>
                </c:pt>
                <c:pt idx="3">
                  <c:v>135901</c:v>
                </c:pt>
                <c:pt idx="4">
                  <c:v>146602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9-48AF-9CE6-B0277350F762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1">
                  <c:v>147875</c:v>
                </c:pt>
                <c:pt idx="2">
                  <c:v>162996</c:v>
                </c:pt>
                <c:pt idx="3">
                  <c:v>176113</c:v>
                </c:pt>
                <c:pt idx="4">
                  <c:v>190553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9-48AF-9CE6-B0277350F762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1">
                  <c:v>15423</c:v>
                </c:pt>
                <c:pt idx="2">
                  <c:v>17457</c:v>
                </c:pt>
                <c:pt idx="3">
                  <c:v>19230</c:v>
                </c:pt>
                <c:pt idx="4">
                  <c:v>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9-48AF-9CE6-B027735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5.6335743000847293E-3</c:v>
                </c:pt>
                <c:pt idx="1">
                  <c:v>1.3836058481008094E-3</c:v>
                </c:pt>
                <c:pt idx="2">
                  <c:v>5.0458798290998898E-2</c:v>
                </c:pt>
                <c:pt idx="3">
                  <c:v>8.8109102053325165E-3</c:v>
                </c:pt>
                <c:pt idx="4">
                  <c:v>5.926069477745128E-2</c:v>
                </c:pt>
                <c:pt idx="5">
                  <c:v>3.9155594815308899E-2</c:v>
                </c:pt>
                <c:pt idx="6">
                  <c:v>9.17821924969804E-2</c:v>
                </c:pt>
                <c:pt idx="7">
                  <c:v>6.8017522669502978E-2</c:v>
                </c:pt>
                <c:pt idx="8">
                  <c:v>7.9771412089199759E-2</c:v>
                </c:pt>
                <c:pt idx="9">
                  <c:v>1.6350886048565917E-2</c:v>
                </c:pt>
                <c:pt idx="10">
                  <c:v>4.8358601791927316E-2</c:v>
                </c:pt>
                <c:pt idx="11">
                  <c:v>1.7626327270105099E-2</c:v>
                </c:pt>
                <c:pt idx="12">
                  <c:v>8.0938688684177321E-2</c:v>
                </c:pt>
                <c:pt idx="13">
                  <c:v>0.15414360656919832</c:v>
                </c:pt>
                <c:pt idx="14">
                  <c:v>4.489282688251519E-2</c:v>
                </c:pt>
                <c:pt idx="15">
                  <c:v>5.0882443078365272E-2</c:v>
                </c:pt>
                <c:pt idx="16">
                  <c:v>0.10441942636693047</c:v>
                </c:pt>
                <c:pt idx="17">
                  <c:v>1.7748012474986929E-2</c:v>
                </c:pt>
                <c:pt idx="18">
                  <c:v>3.1155919309188585E-2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7-4D5C-A5EA-E485F88B8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D5C-A5EA-E485F88B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9</c:v>
                </c:pt>
                <c:pt idx="1">
                  <c:v>1412</c:v>
                </c:pt>
                <c:pt idx="2">
                  <c:v>5463</c:v>
                </c:pt>
                <c:pt idx="3">
                  <c:v>11601</c:v>
                </c:pt>
                <c:pt idx="4">
                  <c:v>16044</c:v>
                </c:pt>
                <c:pt idx="5">
                  <c:v>19207</c:v>
                </c:pt>
                <c:pt idx="6">
                  <c:v>20373</c:v>
                </c:pt>
                <c:pt idx="7">
                  <c:v>13622</c:v>
                </c:pt>
                <c:pt idx="8">
                  <c:v>9848</c:v>
                </c:pt>
                <c:pt idx="9">
                  <c:v>7403</c:v>
                </c:pt>
                <c:pt idx="10">
                  <c:v>5878</c:v>
                </c:pt>
                <c:pt idx="11">
                  <c:v>3653</c:v>
                </c:pt>
                <c:pt idx="12">
                  <c:v>1599</c:v>
                </c:pt>
                <c:pt idx="13">
                  <c:v>575</c:v>
                </c:pt>
                <c:pt idx="14">
                  <c:v>151</c:v>
                </c:pt>
                <c:pt idx="15">
                  <c:v>37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B-4FD7-BD6A-A7C3F411CA05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22</c:v>
                </c:pt>
                <c:pt idx="1">
                  <c:v>1591</c:v>
                </c:pt>
                <c:pt idx="2">
                  <c:v>5196</c:v>
                </c:pt>
                <c:pt idx="3">
                  <c:v>9162</c:v>
                </c:pt>
                <c:pt idx="4">
                  <c:v>13793</c:v>
                </c:pt>
                <c:pt idx="5">
                  <c:v>17012</c:v>
                </c:pt>
                <c:pt idx="6">
                  <c:v>14675</c:v>
                </c:pt>
                <c:pt idx="7">
                  <c:v>9855</c:v>
                </c:pt>
                <c:pt idx="8">
                  <c:v>8264</c:v>
                </c:pt>
                <c:pt idx="9">
                  <c:v>6412</c:v>
                </c:pt>
                <c:pt idx="10">
                  <c:v>4831</c:v>
                </c:pt>
                <c:pt idx="11">
                  <c:v>2901</c:v>
                </c:pt>
                <c:pt idx="12">
                  <c:v>1097</c:v>
                </c:pt>
                <c:pt idx="13">
                  <c:v>286</c:v>
                </c:pt>
                <c:pt idx="14">
                  <c:v>120</c:v>
                </c:pt>
                <c:pt idx="15">
                  <c:v>66</c:v>
                </c:pt>
                <c:pt idx="1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B-4FD7-BD6A-A7C3F411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9755</c:v>
                </c:pt>
                <c:pt idx="1">
                  <c:v>13227</c:v>
                </c:pt>
                <c:pt idx="2">
                  <c:v>11720</c:v>
                </c:pt>
                <c:pt idx="3">
                  <c:v>4284</c:v>
                </c:pt>
                <c:pt idx="4">
                  <c:v>5198</c:v>
                </c:pt>
                <c:pt idx="5">
                  <c:v>3999</c:v>
                </c:pt>
                <c:pt idx="6">
                  <c:v>9976</c:v>
                </c:pt>
                <c:pt idx="7">
                  <c:v>9148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7-48AF-9CA1-BF80A4D9966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6573</c:v>
                </c:pt>
                <c:pt idx="1">
                  <c:v>13075</c:v>
                </c:pt>
                <c:pt idx="2">
                  <c:v>2367</c:v>
                </c:pt>
                <c:pt idx="3">
                  <c:v>10069</c:v>
                </c:pt>
                <c:pt idx="4">
                  <c:v>11887</c:v>
                </c:pt>
                <c:pt idx="5">
                  <c:v>6546</c:v>
                </c:pt>
                <c:pt idx="6">
                  <c:v>1827</c:v>
                </c:pt>
                <c:pt idx="7">
                  <c:v>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7-48AF-9CA1-BF80A4D9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8.76'!$U$8:$Y$8</c:f>
              <c:numCache>
                <c:formatCode>#,##0</c:formatCode>
                <c:ptCount val="5"/>
                <c:pt idx="1">
                  <c:v>45957</c:v>
                </c:pt>
                <c:pt idx="2">
                  <c:v>45728.22</c:v>
                </c:pt>
                <c:pt idx="3">
                  <c:v>47085</c:v>
                </c:pt>
                <c:pt idx="4">
                  <c:v>47372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7-491C-AC62-BBE41520E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7-491C-AC62-BBE4152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8.76'!$V$4:$Z$4</c:f>
              <c:numCache>
                <c:formatCode>#,##0</c:formatCode>
                <c:ptCount val="5"/>
                <c:pt idx="0">
                  <c:v>163298</c:v>
                </c:pt>
                <c:pt idx="1">
                  <c:v>180453</c:v>
                </c:pt>
                <c:pt idx="2">
                  <c:v>195343</c:v>
                </c:pt>
                <c:pt idx="3">
                  <c:v>212273</c:v>
                </c:pt>
                <c:pt idx="4">
                  <c:v>221888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466-A57D-29E18C7745C6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8.76'!$V$7:$Z$7</c:f>
              <c:numCache>
                <c:formatCode>#,##0</c:formatCode>
                <c:ptCount val="5"/>
                <c:pt idx="0">
                  <c:v>117290</c:v>
                </c:pt>
                <c:pt idx="1">
                  <c:v>126947</c:v>
                </c:pt>
                <c:pt idx="2">
                  <c:v>135901</c:v>
                </c:pt>
                <c:pt idx="3">
                  <c:v>146602</c:v>
                </c:pt>
                <c:pt idx="4">
                  <c:v>156052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466-A57D-29E18C7745C6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8.76'!$V$11:$Z$11</c:f>
              <c:numCache>
                <c:formatCode>#,##0</c:formatCode>
                <c:ptCount val="5"/>
                <c:pt idx="0">
                  <c:v>147875</c:v>
                </c:pt>
                <c:pt idx="1">
                  <c:v>162996</c:v>
                </c:pt>
                <c:pt idx="2">
                  <c:v>176113</c:v>
                </c:pt>
                <c:pt idx="3">
                  <c:v>190553</c:v>
                </c:pt>
                <c:pt idx="4">
                  <c:v>198471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466-A57D-29E18C7745C6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8.76'!$V$12:$Z$12</c:f>
              <c:numCache>
                <c:formatCode>#,##0</c:formatCode>
                <c:ptCount val="5"/>
                <c:pt idx="0">
                  <c:v>15423</c:v>
                </c:pt>
                <c:pt idx="1">
                  <c:v>17457</c:v>
                </c:pt>
                <c:pt idx="2">
                  <c:v>19230</c:v>
                </c:pt>
                <c:pt idx="3">
                  <c:v>21718</c:v>
                </c:pt>
                <c:pt idx="4">
                  <c:v>23414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466-A57D-29E18C7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5.6335743000847293E-3</c:v>
                </c:pt>
                <c:pt idx="1">
                  <c:v>1.3836058481008094E-3</c:v>
                </c:pt>
                <c:pt idx="2">
                  <c:v>5.0458798290998898E-2</c:v>
                </c:pt>
                <c:pt idx="3">
                  <c:v>8.8109102053325165E-3</c:v>
                </c:pt>
                <c:pt idx="4">
                  <c:v>5.926069477745128E-2</c:v>
                </c:pt>
                <c:pt idx="5">
                  <c:v>3.9155594815308899E-2</c:v>
                </c:pt>
                <c:pt idx="6">
                  <c:v>9.17821924969804E-2</c:v>
                </c:pt>
                <c:pt idx="7">
                  <c:v>6.8017522669502978E-2</c:v>
                </c:pt>
                <c:pt idx="8">
                  <c:v>7.9771412089199759E-2</c:v>
                </c:pt>
                <c:pt idx="9">
                  <c:v>1.6350886048565917E-2</c:v>
                </c:pt>
                <c:pt idx="10">
                  <c:v>4.8358601791927316E-2</c:v>
                </c:pt>
                <c:pt idx="11">
                  <c:v>1.7626327270105099E-2</c:v>
                </c:pt>
                <c:pt idx="12">
                  <c:v>8.0938688684177321E-2</c:v>
                </c:pt>
                <c:pt idx="13">
                  <c:v>0.15414360656919832</c:v>
                </c:pt>
                <c:pt idx="14">
                  <c:v>4.489282688251519E-2</c:v>
                </c:pt>
                <c:pt idx="15">
                  <c:v>5.0882443078365272E-2</c:v>
                </c:pt>
                <c:pt idx="16">
                  <c:v>0.10441942636693047</c:v>
                </c:pt>
                <c:pt idx="17">
                  <c:v>1.7748012474986929E-2</c:v>
                </c:pt>
                <c:pt idx="18">
                  <c:v>3.1155919309188585E-2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8-434A-B8FE-27F8EE8A47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8-434A-B8FE-27F8EE8A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8.76'!$Z$44:$Z$60</c:f>
              <c:numCache>
                <c:formatCode>#,##0</c:formatCode>
                <c:ptCount val="17"/>
                <c:pt idx="0">
                  <c:v>12</c:v>
                </c:pt>
                <c:pt idx="1">
                  <c:v>1471</c:v>
                </c:pt>
                <c:pt idx="2">
                  <c:v>5541</c:v>
                </c:pt>
                <c:pt idx="3">
                  <c:v>12033</c:v>
                </c:pt>
                <c:pt idx="4">
                  <c:v>17340</c:v>
                </c:pt>
                <c:pt idx="5">
                  <c:v>19672</c:v>
                </c:pt>
                <c:pt idx="6">
                  <c:v>21653</c:v>
                </c:pt>
                <c:pt idx="7">
                  <c:v>14748</c:v>
                </c:pt>
                <c:pt idx="8">
                  <c:v>10225</c:v>
                </c:pt>
                <c:pt idx="9">
                  <c:v>7583</c:v>
                </c:pt>
                <c:pt idx="10">
                  <c:v>6045</c:v>
                </c:pt>
                <c:pt idx="11">
                  <c:v>3916</c:v>
                </c:pt>
                <c:pt idx="12">
                  <c:v>1686</c:v>
                </c:pt>
                <c:pt idx="13">
                  <c:v>578</c:v>
                </c:pt>
                <c:pt idx="14">
                  <c:v>177</c:v>
                </c:pt>
                <c:pt idx="15">
                  <c:v>45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5-4908-A181-C038808BA108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8.76'!$Z$63:$Z$79</c:f>
              <c:numCache>
                <c:formatCode>#,##0</c:formatCode>
                <c:ptCount val="17"/>
                <c:pt idx="0">
                  <c:v>28</c:v>
                </c:pt>
                <c:pt idx="1">
                  <c:v>1753</c:v>
                </c:pt>
                <c:pt idx="2">
                  <c:v>5143</c:v>
                </c:pt>
                <c:pt idx="3">
                  <c:v>9717</c:v>
                </c:pt>
                <c:pt idx="4">
                  <c:v>14073</c:v>
                </c:pt>
                <c:pt idx="5">
                  <c:v>17152</c:v>
                </c:pt>
                <c:pt idx="6">
                  <c:v>16236</c:v>
                </c:pt>
                <c:pt idx="7">
                  <c:v>10438</c:v>
                </c:pt>
                <c:pt idx="8">
                  <c:v>8477</c:v>
                </c:pt>
                <c:pt idx="9">
                  <c:v>6514</c:v>
                </c:pt>
                <c:pt idx="10">
                  <c:v>4778</c:v>
                </c:pt>
                <c:pt idx="11">
                  <c:v>3094</c:v>
                </c:pt>
                <c:pt idx="12">
                  <c:v>1183</c:v>
                </c:pt>
                <c:pt idx="13">
                  <c:v>303</c:v>
                </c:pt>
                <c:pt idx="14">
                  <c:v>122</c:v>
                </c:pt>
                <c:pt idx="15">
                  <c:v>66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5-4908-A181-C038808B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8.76'!$Z$83:$Z$90</c:f>
              <c:numCache>
                <c:formatCode>#,##0</c:formatCode>
                <c:ptCount val="8"/>
                <c:pt idx="0">
                  <c:v>10725</c:v>
                </c:pt>
                <c:pt idx="1">
                  <c:v>14505</c:v>
                </c:pt>
                <c:pt idx="2">
                  <c:v>12044</c:v>
                </c:pt>
                <c:pt idx="3">
                  <c:v>4624</c:v>
                </c:pt>
                <c:pt idx="4">
                  <c:v>5209</c:v>
                </c:pt>
                <c:pt idx="5">
                  <c:v>4157</c:v>
                </c:pt>
                <c:pt idx="6">
                  <c:v>10393</c:v>
                </c:pt>
                <c:pt idx="7">
                  <c:v>9811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A-40ED-8AAA-6D5D666AF20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8.76'!$Z$93:$Z$100</c:f>
              <c:numCache>
                <c:formatCode>#,##0</c:formatCode>
                <c:ptCount val="8"/>
                <c:pt idx="0">
                  <c:v>6952</c:v>
                </c:pt>
                <c:pt idx="1">
                  <c:v>14145</c:v>
                </c:pt>
                <c:pt idx="2">
                  <c:v>2525</c:v>
                </c:pt>
                <c:pt idx="3">
                  <c:v>11080</c:v>
                </c:pt>
                <c:pt idx="4">
                  <c:v>12122</c:v>
                </c:pt>
                <c:pt idx="5">
                  <c:v>6826</c:v>
                </c:pt>
                <c:pt idx="6">
                  <c:v>1972</c:v>
                </c:pt>
                <c:pt idx="7">
                  <c:v>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A-40ED-8AAA-6D5D666A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8.8'!$V$4:$Z$4</c:f>
              <c:numCache>
                <c:formatCode>#,##0</c:formatCode>
                <c:ptCount val="5"/>
                <c:pt idx="0">
                  <c:v>9904</c:v>
                </c:pt>
                <c:pt idx="1">
                  <c:v>9907</c:v>
                </c:pt>
                <c:pt idx="2">
                  <c:v>10399</c:v>
                </c:pt>
                <c:pt idx="3">
                  <c:v>10606</c:v>
                </c:pt>
                <c:pt idx="4">
                  <c:v>10734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6C0-9173-CECF8E271427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8.8'!$V$7:$Z$7</c:f>
              <c:numCache>
                <c:formatCode>#,##0</c:formatCode>
                <c:ptCount val="5"/>
                <c:pt idx="0">
                  <c:v>6910</c:v>
                </c:pt>
                <c:pt idx="1">
                  <c:v>6995</c:v>
                </c:pt>
                <c:pt idx="2">
                  <c:v>7307</c:v>
                </c:pt>
                <c:pt idx="3">
                  <c:v>7369</c:v>
                </c:pt>
                <c:pt idx="4">
                  <c:v>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7-46C0-9173-CECF8E271427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8.8'!$V$11:$Z$11</c:f>
              <c:numCache>
                <c:formatCode>#,##0</c:formatCode>
                <c:ptCount val="5"/>
                <c:pt idx="0">
                  <c:v>8245</c:v>
                </c:pt>
                <c:pt idx="1">
                  <c:v>8246</c:v>
                </c:pt>
                <c:pt idx="2">
                  <c:v>8635</c:v>
                </c:pt>
                <c:pt idx="3">
                  <c:v>8881</c:v>
                </c:pt>
                <c:pt idx="4">
                  <c:v>8946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7-46C0-9173-CECF8E271427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8.8'!$V$12:$Z$12</c:f>
              <c:numCache>
                <c:formatCode>#,##0</c:formatCode>
                <c:ptCount val="5"/>
                <c:pt idx="0">
                  <c:v>1659</c:v>
                </c:pt>
                <c:pt idx="1">
                  <c:v>1661</c:v>
                </c:pt>
                <c:pt idx="2">
                  <c:v>1766</c:v>
                </c:pt>
                <c:pt idx="3">
                  <c:v>1723</c:v>
                </c:pt>
                <c:pt idx="4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7-46C0-9173-CECF8E27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8.76'!$V$8:$Z$8</c:f>
              <c:numCache>
                <c:formatCode>#,##0</c:formatCode>
                <c:ptCount val="5"/>
                <c:pt idx="0">
                  <c:v>45957</c:v>
                </c:pt>
                <c:pt idx="1">
                  <c:v>45728.22</c:v>
                </c:pt>
                <c:pt idx="2">
                  <c:v>47085</c:v>
                </c:pt>
                <c:pt idx="3">
                  <c:v>47372</c:v>
                </c:pt>
                <c:pt idx="4">
                  <c:v>46875.74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1-4AAE-B352-9545D44F5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1-4AAE-B352-9545D44F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1">
                  <c:v>91932</c:v>
                </c:pt>
                <c:pt idx="2">
                  <c:v>97236</c:v>
                </c:pt>
                <c:pt idx="3">
                  <c:v>98130</c:v>
                </c:pt>
                <c:pt idx="4">
                  <c:v>101092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4-4CA5-B4E5-47332CBF1DFA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1">
                  <c:v>60805</c:v>
                </c:pt>
                <c:pt idx="2">
                  <c:v>63144</c:v>
                </c:pt>
                <c:pt idx="3">
                  <c:v>64504</c:v>
                </c:pt>
                <c:pt idx="4">
                  <c:v>65806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4-4CA5-B4E5-47332CBF1DFA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1">
                  <c:v>82652</c:v>
                </c:pt>
                <c:pt idx="2">
                  <c:v>87504</c:v>
                </c:pt>
                <c:pt idx="3">
                  <c:v>88167</c:v>
                </c:pt>
                <c:pt idx="4">
                  <c:v>90896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4-4CA5-B4E5-47332CBF1DFA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1">
                  <c:v>9280</c:v>
                </c:pt>
                <c:pt idx="2">
                  <c:v>9732</c:v>
                </c:pt>
                <c:pt idx="3">
                  <c:v>9962</c:v>
                </c:pt>
                <c:pt idx="4">
                  <c:v>10195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4-4CA5-B4E5-47332CBF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6.8684267010088E-3</c:v>
                </c:pt>
                <c:pt idx="1">
                  <c:v>1.6557814368503357E-3</c:v>
                </c:pt>
                <c:pt idx="2">
                  <c:v>2.9763182371038133E-2</c:v>
                </c:pt>
                <c:pt idx="3">
                  <c:v>6.5720213820664565E-3</c:v>
                </c:pt>
                <c:pt idx="4">
                  <c:v>3.2625026829791799E-2</c:v>
                </c:pt>
                <c:pt idx="5">
                  <c:v>2.7943866965116162E-2</c:v>
                </c:pt>
                <c:pt idx="6">
                  <c:v>6.6905835096433941E-2</c:v>
                </c:pt>
                <c:pt idx="7">
                  <c:v>9.2805527448154623E-2</c:v>
                </c:pt>
                <c:pt idx="8">
                  <c:v>1.7947853105612283E-2</c:v>
                </c:pt>
                <c:pt idx="9">
                  <c:v>3.7704800744079559E-2</c:v>
                </c:pt>
                <c:pt idx="10">
                  <c:v>4.7721256349717391E-2</c:v>
                </c:pt>
                <c:pt idx="11">
                  <c:v>1.5556168807939575E-2</c:v>
                </c:pt>
                <c:pt idx="12">
                  <c:v>0.15893457619149828</c:v>
                </c:pt>
                <c:pt idx="13">
                  <c:v>0.10242336900418034</c:v>
                </c:pt>
                <c:pt idx="14">
                  <c:v>4.7077341346497818E-2</c:v>
                </c:pt>
                <c:pt idx="15">
                  <c:v>9.4410204519670068E-2</c:v>
                </c:pt>
                <c:pt idx="16">
                  <c:v>0.11866433630760739</c:v>
                </c:pt>
                <c:pt idx="17">
                  <c:v>4.1455861159660261E-2</c:v>
                </c:pt>
                <c:pt idx="18">
                  <c:v>3.1367859442553582E-2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A-4C54-A5D2-CACE29A8C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A-4C54-A5D2-CACE29A8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13</c:v>
                </c:pt>
                <c:pt idx="1">
                  <c:v>172</c:v>
                </c:pt>
                <c:pt idx="2">
                  <c:v>1015</c:v>
                </c:pt>
                <c:pt idx="3">
                  <c:v>3860</c:v>
                </c:pt>
                <c:pt idx="4">
                  <c:v>11089</c:v>
                </c:pt>
                <c:pt idx="5">
                  <c:v>10579</c:v>
                </c:pt>
                <c:pt idx="6">
                  <c:v>6826</c:v>
                </c:pt>
                <c:pt idx="7">
                  <c:v>4243</c:v>
                </c:pt>
                <c:pt idx="8">
                  <c:v>3335</c:v>
                </c:pt>
                <c:pt idx="9">
                  <c:v>2620</c:v>
                </c:pt>
                <c:pt idx="10">
                  <c:v>2295</c:v>
                </c:pt>
                <c:pt idx="11">
                  <c:v>1543</c:v>
                </c:pt>
                <c:pt idx="12">
                  <c:v>931</c:v>
                </c:pt>
                <c:pt idx="13">
                  <c:v>550</c:v>
                </c:pt>
                <c:pt idx="14">
                  <c:v>159</c:v>
                </c:pt>
                <c:pt idx="15">
                  <c:v>46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408-B4E4-DCBCF4326334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16</c:v>
                </c:pt>
                <c:pt idx="1">
                  <c:v>327</c:v>
                </c:pt>
                <c:pt idx="2">
                  <c:v>1201</c:v>
                </c:pt>
                <c:pt idx="3">
                  <c:v>5192</c:v>
                </c:pt>
                <c:pt idx="4">
                  <c:v>12927</c:v>
                </c:pt>
                <c:pt idx="5">
                  <c:v>10714</c:v>
                </c:pt>
                <c:pt idx="6">
                  <c:v>6208</c:v>
                </c:pt>
                <c:pt idx="7">
                  <c:v>3858</c:v>
                </c:pt>
                <c:pt idx="8">
                  <c:v>3121</c:v>
                </c:pt>
                <c:pt idx="9">
                  <c:v>2716</c:v>
                </c:pt>
                <c:pt idx="10">
                  <c:v>2195</c:v>
                </c:pt>
                <c:pt idx="11">
                  <c:v>1794</c:v>
                </c:pt>
                <c:pt idx="12">
                  <c:v>931</c:v>
                </c:pt>
                <c:pt idx="13">
                  <c:v>415</c:v>
                </c:pt>
                <c:pt idx="14">
                  <c:v>106</c:v>
                </c:pt>
                <c:pt idx="15">
                  <c:v>40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408-B4E4-DCBCF432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4990</c:v>
                </c:pt>
                <c:pt idx="1">
                  <c:v>10566</c:v>
                </c:pt>
                <c:pt idx="2">
                  <c:v>2691</c:v>
                </c:pt>
                <c:pt idx="3">
                  <c:v>2162</c:v>
                </c:pt>
                <c:pt idx="4">
                  <c:v>2347</c:v>
                </c:pt>
                <c:pt idx="5">
                  <c:v>1609</c:v>
                </c:pt>
                <c:pt idx="6">
                  <c:v>646</c:v>
                </c:pt>
                <c:pt idx="7">
                  <c:v>1606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0E-B1F0-D7C4A69BF057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4320</c:v>
                </c:pt>
                <c:pt idx="1">
                  <c:v>11640</c:v>
                </c:pt>
                <c:pt idx="2">
                  <c:v>926</c:v>
                </c:pt>
                <c:pt idx="3">
                  <c:v>2937</c:v>
                </c:pt>
                <c:pt idx="4">
                  <c:v>4537</c:v>
                </c:pt>
                <c:pt idx="5">
                  <c:v>2135</c:v>
                </c:pt>
                <c:pt idx="6">
                  <c:v>125</c:v>
                </c:pt>
                <c:pt idx="7">
                  <c:v>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0E-B1F0-D7C4A69B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8.77'!$U$8:$Y$8</c:f>
              <c:numCache>
                <c:formatCode>#,##0</c:formatCode>
                <c:ptCount val="5"/>
                <c:pt idx="1">
                  <c:v>49423.15</c:v>
                </c:pt>
                <c:pt idx="2">
                  <c:v>50274.74</c:v>
                </c:pt>
                <c:pt idx="3">
                  <c:v>52967.83</c:v>
                </c:pt>
                <c:pt idx="4">
                  <c:v>54224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3-4142-A1BE-78631CE145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3-4142-A1BE-78631CE14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8.77'!$V$4:$Z$4</c:f>
              <c:numCache>
                <c:formatCode>#,##0</c:formatCode>
                <c:ptCount val="5"/>
                <c:pt idx="0">
                  <c:v>91932</c:v>
                </c:pt>
                <c:pt idx="1">
                  <c:v>97236</c:v>
                </c:pt>
                <c:pt idx="2">
                  <c:v>98130</c:v>
                </c:pt>
                <c:pt idx="3">
                  <c:v>101092</c:v>
                </c:pt>
                <c:pt idx="4">
                  <c:v>97843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742-8499-BEF272627D2E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8.77'!$V$7:$Z$7</c:f>
              <c:numCache>
                <c:formatCode>#,##0</c:formatCode>
                <c:ptCount val="5"/>
                <c:pt idx="0">
                  <c:v>60805</c:v>
                </c:pt>
                <c:pt idx="1">
                  <c:v>63144</c:v>
                </c:pt>
                <c:pt idx="2">
                  <c:v>64504</c:v>
                </c:pt>
                <c:pt idx="3">
                  <c:v>65806</c:v>
                </c:pt>
                <c:pt idx="4">
                  <c:v>65458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742-8499-BEF272627D2E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8.77'!$V$11:$Z$11</c:f>
              <c:numCache>
                <c:formatCode>#,##0</c:formatCode>
                <c:ptCount val="5"/>
                <c:pt idx="0">
                  <c:v>82652</c:v>
                </c:pt>
                <c:pt idx="1">
                  <c:v>87504</c:v>
                </c:pt>
                <c:pt idx="2">
                  <c:v>88167</c:v>
                </c:pt>
                <c:pt idx="3">
                  <c:v>90896</c:v>
                </c:pt>
                <c:pt idx="4">
                  <c:v>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A-4742-8499-BEF272627D2E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8.77'!$V$12:$Z$12</c:f>
              <c:numCache>
                <c:formatCode>#,##0</c:formatCode>
                <c:ptCount val="5"/>
                <c:pt idx="0">
                  <c:v>9280</c:v>
                </c:pt>
                <c:pt idx="1">
                  <c:v>9732</c:v>
                </c:pt>
                <c:pt idx="2">
                  <c:v>9962</c:v>
                </c:pt>
                <c:pt idx="3">
                  <c:v>10195</c:v>
                </c:pt>
                <c:pt idx="4">
                  <c:v>10116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CA-4742-8499-BEF27262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6.8684267010088E-3</c:v>
                </c:pt>
                <c:pt idx="1">
                  <c:v>1.6557814368503357E-3</c:v>
                </c:pt>
                <c:pt idx="2">
                  <c:v>2.9763182371038133E-2</c:v>
                </c:pt>
                <c:pt idx="3">
                  <c:v>6.5720213820664565E-3</c:v>
                </c:pt>
                <c:pt idx="4">
                  <c:v>3.2625026829791799E-2</c:v>
                </c:pt>
                <c:pt idx="5">
                  <c:v>2.7943866965116162E-2</c:v>
                </c:pt>
                <c:pt idx="6">
                  <c:v>6.6905835096433941E-2</c:v>
                </c:pt>
                <c:pt idx="7">
                  <c:v>9.2805527448154623E-2</c:v>
                </c:pt>
                <c:pt idx="8">
                  <c:v>1.7947853105612283E-2</c:v>
                </c:pt>
                <c:pt idx="9">
                  <c:v>3.7704800744079559E-2</c:v>
                </c:pt>
                <c:pt idx="10">
                  <c:v>4.7721256349717391E-2</c:v>
                </c:pt>
                <c:pt idx="11">
                  <c:v>1.5556168807939575E-2</c:v>
                </c:pt>
                <c:pt idx="12">
                  <c:v>0.15893457619149828</c:v>
                </c:pt>
                <c:pt idx="13">
                  <c:v>0.10242336900418034</c:v>
                </c:pt>
                <c:pt idx="14">
                  <c:v>4.7077341346497818E-2</c:v>
                </c:pt>
                <c:pt idx="15">
                  <c:v>9.4410204519670068E-2</c:v>
                </c:pt>
                <c:pt idx="16">
                  <c:v>0.11866433630760739</c:v>
                </c:pt>
                <c:pt idx="17">
                  <c:v>4.1455861159660261E-2</c:v>
                </c:pt>
                <c:pt idx="18">
                  <c:v>3.1367859442553582E-2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1-45B5-A519-E6D3BEBFEC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1-45B5-A519-E6D3BEBF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8.77'!$Z$44:$Z$60</c:f>
              <c:numCache>
                <c:formatCode>#,##0</c:formatCode>
                <c:ptCount val="17"/>
                <c:pt idx="0">
                  <c:v>18</c:v>
                </c:pt>
                <c:pt idx="1">
                  <c:v>202</c:v>
                </c:pt>
                <c:pt idx="2">
                  <c:v>881</c:v>
                </c:pt>
                <c:pt idx="3">
                  <c:v>3566</c:v>
                </c:pt>
                <c:pt idx="4">
                  <c:v>10467</c:v>
                </c:pt>
                <c:pt idx="5">
                  <c:v>10172</c:v>
                </c:pt>
                <c:pt idx="6">
                  <c:v>6610</c:v>
                </c:pt>
                <c:pt idx="7">
                  <c:v>4353</c:v>
                </c:pt>
                <c:pt idx="8">
                  <c:v>3176</c:v>
                </c:pt>
                <c:pt idx="9">
                  <c:v>2718</c:v>
                </c:pt>
                <c:pt idx="10">
                  <c:v>2308</c:v>
                </c:pt>
                <c:pt idx="11">
                  <c:v>1602</c:v>
                </c:pt>
                <c:pt idx="12">
                  <c:v>940</c:v>
                </c:pt>
                <c:pt idx="13">
                  <c:v>546</c:v>
                </c:pt>
                <c:pt idx="14">
                  <c:v>194</c:v>
                </c:pt>
                <c:pt idx="15">
                  <c:v>46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E-4B70-B31F-3397C32DEB63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8.77'!$Z$63:$Z$79</c:f>
              <c:numCache>
                <c:formatCode>#,##0</c:formatCode>
                <c:ptCount val="17"/>
                <c:pt idx="0">
                  <c:v>3</c:v>
                </c:pt>
                <c:pt idx="1">
                  <c:v>334</c:v>
                </c:pt>
                <c:pt idx="2">
                  <c:v>1145</c:v>
                </c:pt>
                <c:pt idx="3">
                  <c:v>4465</c:v>
                </c:pt>
                <c:pt idx="4">
                  <c:v>12303</c:v>
                </c:pt>
                <c:pt idx="5">
                  <c:v>10404</c:v>
                </c:pt>
                <c:pt idx="6">
                  <c:v>6213</c:v>
                </c:pt>
                <c:pt idx="7">
                  <c:v>3895</c:v>
                </c:pt>
                <c:pt idx="8">
                  <c:v>3020</c:v>
                </c:pt>
                <c:pt idx="9">
                  <c:v>2700</c:v>
                </c:pt>
                <c:pt idx="10">
                  <c:v>2259</c:v>
                </c:pt>
                <c:pt idx="11">
                  <c:v>1667</c:v>
                </c:pt>
                <c:pt idx="12">
                  <c:v>960</c:v>
                </c:pt>
                <c:pt idx="13">
                  <c:v>430</c:v>
                </c:pt>
                <c:pt idx="14">
                  <c:v>126</c:v>
                </c:pt>
                <c:pt idx="15">
                  <c:v>43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E-4B70-B31F-3397C32D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8.77'!$Z$83:$Z$90</c:f>
              <c:numCache>
                <c:formatCode>#,##0</c:formatCode>
                <c:ptCount val="8"/>
                <c:pt idx="0">
                  <c:v>4971</c:v>
                </c:pt>
                <c:pt idx="1">
                  <c:v>10774</c:v>
                </c:pt>
                <c:pt idx="2">
                  <c:v>2652</c:v>
                </c:pt>
                <c:pt idx="3">
                  <c:v>2021</c:v>
                </c:pt>
                <c:pt idx="4">
                  <c:v>2310</c:v>
                </c:pt>
                <c:pt idx="5">
                  <c:v>1624</c:v>
                </c:pt>
                <c:pt idx="6">
                  <c:v>645</c:v>
                </c:pt>
                <c:pt idx="7">
                  <c:v>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FD5-988A-F596B85A280F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8.77'!$Z$93:$Z$100</c:f>
              <c:numCache>
                <c:formatCode>#,##0</c:formatCode>
                <c:ptCount val="8"/>
                <c:pt idx="0">
                  <c:v>4351</c:v>
                </c:pt>
                <c:pt idx="1">
                  <c:v>11771</c:v>
                </c:pt>
                <c:pt idx="2">
                  <c:v>853</c:v>
                </c:pt>
                <c:pt idx="3">
                  <c:v>2834</c:v>
                </c:pt>
                <c:pt idx="4">
                  <c:v>4346</c:v>
                </c:pt>
                <c:pt idx="5">
                  <c:v>2146</c:v>
                </c:pt>
                <c:pt idx="6">
                  <c:v>113</c:v>
                </c:pt>
                <c:pt idx="7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7-4FD5-988A-F596B85A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6.6977177456916628E-2</c:v>
                </c:pt>
                <c:pt idx="1">
                  <c:v>2.263623660922217E-2</c:v>
                </c:pt>
                <c:pt idx="2">
                  <c:v>8.7284583139264085E-2</c:v>
                </c:pt>
                <c:pt idx="3">
                  <c:v>9.3153237074988359E-3</c:v>
                </c:pt>
                <c:pt idx="4">
                  <c:v>7.5547275267815558E-2</c:v>
                </c:pt>
                <c:pt idx="5">
                  <c:v>2.6082906380996741E-2</c:v>
                </c:pt>
                <c:pt idx="6">
                  <c:v>7.6851420586865393E-2</c:v>
                </c:pt>
                <c:pt idx="7">
                  <c:v>6.8467629250116444E-2</c:v>
                </c:pt>
                <c:pt idx="8">
                  <c:v>3.2696786213320915E-2</c:v>
                </c:pt>
                <c:pt idx="9">
                  <c:v>4.2850489054494642E-3</c:v>
                </c:pt>
                <c:pt idx="10">
                  <c:v>2.4312994876571962E-2</c:v>
                </c:pt>
                <c:pt idx="11">
                  <c:v>1.3134606427573359E-2</c:v>
                </c:pt>
                <c:pt idx="12">
                  <c:v>3.4932463903120631E-2</c:v>
                </c:pt>
                <c:pt idx="13">
                  <c:v>6.2505822077317183E-2</c:v>
                </c:pt>
                <c:pt idx="14">
                  <c:v>5.8593386120167679E-2</c:v>
                </c:pt>
                <c:pt idx="15">
                  <c:v>7.0889613414066133E-2</c:v>
                </c:pt>
                <c:pt idx="16">
                  <c:v>0.13255705635770842</c:v>
                </c:pt>
                <c:pt idx="17">
                  <c:v>2.030740568234746E-2</c:v>
                </c:pt>
                <c:pt idx="18">
                  <c:v>3.2603632976245925E-2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9CB-B4B4-0E099E1014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9CB-B4B4-0E099E10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8.77'!$V$8:$Z$8</c:f>
              <c:numCache>
                <c:formatCode>#,##0</c:formatCode>
                <c:ptCount val="5"/>
                <c:pt idx="0">
                  <c:v>49423.15</c:v>
                </c:pt>
                <c:pt idx="1">
                  <c:v>50274.74</c:v>
                </c:pt>
                <c:pt idx="2">
                  <c:v>52967.83</c:v>
                </c:pt>
                <c:pt idx="3">
                  <c:v>54224</c:v>
                </c:pt>
                <c:pt idx="4">
                  <c:v>56171.11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B-4873-A377-BDF2CAB8A8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B-4873-A377-BDF2CAB8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1">
                  <c:v>118717</c:v>
                </c:pt>
                <c:pt idx="2">
                  <c:v>122106</c:v>
                </c:pt>
                <c:pt idx="3">
                  <c:v>124768</c:v>
                </c:pt>
                <c:pt idx="4">
                  <c:v>126365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3-4207-912B-2435CE423BA3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1">
                  <c:v>86686</c:v>
                </c:pt>
                <c:pt idx="2">
                  <c:v>88275</c:v>
                </c:pt>
                <c:pt idx="3">
                  <c:v>90215</c:v>
                </c:pt>
                <c:pt idx="4">
                  <c:v>90539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3-4207-912B-2435CE423BA3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1">
                  <c:v>105111</c:v>
                </c:pt>
                <c:pt idx="2">
                  <c:v>108138</c:v>
                </c:pt>
                <c:pt idx="3">
                  <c:v>110526</c:v>
                </c:pt>
                <c:pt idx="4">
                  <c:v>112338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3-4207-912B-2435CE423BA3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1">
                  <c:v>13606</c:v>
                </c:pt>
                <c:pt idx="2">
                  <c:v>13968</c:v>
                </c:pt>
                <c:pt idx="3">
                  <c:v>14242</c:v>
                </c:pt>
                <c:pt idx="4">
                  <c:v>14027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B3-4207-912B-2435CE42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1.9282399801245423E-2</c:v>
                </c:pt>
                <c:pt idx="1">
                  <c:v>1.9474742941407472E-3</c:v>
                </c:pt>
                <c:pt idx="2">
                  <c:v>7.3106421856592163E-2</c:v>
                </c:pt>
                <c:pt idx="3">
                  <c:v>6.8361957732594953E-3</c:v>
                </c:pt>
                <c:pt idx="4">
                  <c:v>0.11355458137316973</c:v>
                </c:pt>
                <c:pt idx="5">
                  <c:v>4.6162353638891783E-2</c:v>
                </c:pt>
                <c:pt idx="6">
                  <c:v>9.0224961331014528E-2</c:v>
                </c:pt>
                <c:pt idx="7">
                  <c:v>5.7734999238641733E-2</c:v>
                </c:pt>
                <c:pt idx="8">
                  <c:v>2.4531764668168012E-2</c:v>
                </c:pt>
                <c:pt idx="9">
                  <c:v>1.3808634604133774E-2</c:v>
                </c:pt>
                <c:pt idx="10">
                  <c:v>3.4108850188736703E-2</c:v>
                </c:pt>
                <c:pt idx="11">
                  <c:v>1.6517467161415965E-2</c:v>
                </c:pt>
                <c:pt idx="12">
                  <c:v>7.0710146902073293E-2</c:v>
                </c:pt>
                <c:pt idx="13">
                  <c:v>7.389182301225386E-2</c:v>
                </c:pt>
                <c:pt idx="14">
                  <c:v>4.4230907939764537E-2</c:v>
                </c:pt>
                <c:pt idx="15">
                  <c:v>8.8349615714434546E-2</c:v>
                </c:pt>
                <c:pt idx="16">
                  <c:v>0.11760981591158627</c:v>
                </c:pt>
                <c:pt idx="17">
                  <c:v>2.476417929586382E-2</c:v>
                </c:pt>
                <c:pt idx="18">
                  <c:v>4.5761638763554179E-2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F-4CA5-AAA4-CB4FC87AD0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F-4CA5-AAA4-CB4FC87A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25</c:v>
                </c:pt>
                <c:pt idx="1">
                  <c:v>1248</c:v>
                </c:pt>
                <c:pt idx="2">
                  <c:v>3787</c:v>
                </c:pt>
                <c:pt idx="3">
                  <c:v>5863</c:v>
                </c:pt>
                <c:pt idx="4">
                  <c:v>7174</c:v>
                </c:pt>
                <c:pt idx="5">
                  <c:v>6726</c:v>
                </c:pt>
                <c:pt idx="6">
                  <c:v>6226</c:v>
                </c:pt>
                <c:pt idx="7">
                  <c:v>5798</c:v>
                </c:pt>
                <c:pt idx="8">
                  <c:v>6442</c:v>
                </c:pt>
                <c:pt idx="9">
                  <c:v>5712</c:v>
                </c:pt>
                <c:pt idx="10">
                  <c:v>5503</c:v>
                </c:pt>
                <c:pt idx="11">
                  <c:v>4267</c:v>
                </c:pt>
                <c:pt idx="12">
                  <c:v>2297</c:v>
                </c:pt>
                <c:pt idx="13">
                  <c:v>1104</c:v>
                </c:pt>
                <c:pt idx="14">
                  <c:v>341</c:v>
                </c:pt>
                <c:pt idx="15">
                  <c:v>136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796-8263-1ECE22D9E7DB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27</c:v>
                </c:pt>
                <c:pt idx="1">
                  <c:v>1403</c:v>
                </c:pt>
                <c:pt idx="2">
                  <c:v>4214</c:v>
                </c:pt>
                <c:pt idx="3">
                  <c:v>6130</c:v>
                </c:pt>
                <c:pt idx="4">
                  <c:v>6951</c:v>
                </c:pt>
                <c:pt idx="5">
                  <c:v>6606</c:v>
                </c:pt>
                <c:pt idx="6">
                  <c:v>6046</c:v>
                </c:pt>
                <c:pt idx="7">
                  <c:v>6050</c:v>
                </c:pt>
                <c:pt idx="8">
                  <c:v>6982</c:v>
                </c:pt>
                <c:pt idx="9">
                  <c:v>6150</c:v>
                </c:pt>
                <c:pt idx="10">
                  <c:v>5851</c:v>
                </c:pt>
                <c:pt idx="11">
                  <c:v>4141</c:v>
                </c:pt>
                <c:pt idx="12">
                  <c:v>1883</c:v>
                </c:pt>
                <c:pt idx="13">
                  <c:v>696</c:v>
                </c:pt>
                <c:pt idx="14">
                  <c:v>258</c:v>
                </c:pt>
                <c:pt idx="15">
                  <c:v>155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796-8263-1ECE22D9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5896</c:v>
                </c:pt>
                <c:pt idx="1">
                  <c:v>5905</c:v>
                </c:pt>
                <c:pt idx="2">
                  <c:v>11023</c:v>
                </c:pt>
                <c:pt idx="3">
                  <c:v>2371</c:v>
                </c:pt>
                <c:pt idx="4">
                  <c:v>2061</c:v>
                </c:pt>
                <c:pt idx="5">
                  <c:v>2351</c:v>
                </c:pt>
                <c:pt idx="6">
                  <c:v>3222</c:v>
                </c:pt>
                <c:pt idx="7">
                  <c:v>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0-4FD2-8F6E-3FDDC3FEB586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3759</c:v>
                </c:pt>
                <c:pt idx="1">
                  <c:v>8910</c:v>
                </c:pt>
                <c:pt idx="2">
                  <c:v>1850</c:v>
                </c:pt>
                <c:pt idx="3">
                  <c:v>6936</c:v>
                </c:pt>
                <c:pt idx="4">
                  <c:v>8522</c:v>
                </c:pt>
                <c:pt idx="5">
                  <c:v>4334</c:v>
                </c:pt>
                <c:pt idx="6">
                  <c:v>463</c:v>
                </c:pt>
                <c:pt idx="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0-4FD2-8F6E-3FDDC3FE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8.78'!$U$8:$Y$8</c:f>
              <c:numCache>
                <c:formatCode>#,##0</c:formatCode>
                <c:ptCount val="5"/>
                <c:pt idx="1">
                  <c:v>41457</c:v>
                </c:pt>
                <c:pt idx="2">
                  <c:v>42033.4</c:v>
                </c:pt>
                <c:pt idx="3">
                  <c:v>43555</c:v>
                </c:pt>
                <c:pt idx="4">
                  <c:v>44527.16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9-4A6F-B590-28B12B5E4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9-4A6F-B590-28B12B5E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8.78'!$V$4:$Z$4</c:f>
              <c:numCache>
                <c:formatCode>#,##0</c:formatCode>
                <c:ptCount val="5"/>
                <c:pt idx="0">
                  <c:v>118717</c:v>
                </c:pt>
                <c:pt idx="1">
                  <c:v>122106</c:v>
                </c:pt>
                <c:pt idx="2">
                  <c:v>124768</c:v>
                </c:pt>
                <c:pt idx="3">
                  <c:v>126365</c:v>
                </c:pt>
                <c:pt idx="4">
                  <c:v>124773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A-40FA-8BAD-4193E2A107FA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8.78'!$V$7:$Z$7</c:f>
              <c:numCache>
                <c:formatCode>#,##0</c:formatCode>
                <c:ptCount val="5"/>
                <c:pt idx="0">
                  <c:v>86686</c:v>
                </c:pt>
                <c:pt idx="1">
                  <c:v>88275</c:v>
                </c:pt>
                <c:pt idx="2">
                  <c:v>90215</c:v>
                </c:pt>
                <c:pt idx="3">
                  <c:v>90539</c:v>
                </c:pt>
                <c:pt idx="4">
                  <c:v>91457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A-40FA-8BAD-4193E2A107FA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8.78'!$V$11:$Z$11</c:f>
              <c:numCache>
                <c:formatCode>#,##0</c:formatCode>
                <c:ptCount val="5"/>
                <c:pt idx="0">
                  <c:v>105111</c:v>
                </c:pt>
                <c:pt idx="1">
                  <c:v>108138</c:v>
                </c:pt>
                <c:pt idx="2">
                  <c:v>110526</c:v>
                </c:pt>
                <c:pt idx="3">
                  <c:v>112338</c:v>
                </c:pt>
                <c:pt idx="4">
                  <c:v>110718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A-40FA-8BAD-4193E2A107FA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8.78'!$V$12:$Z$12</c:f>
              <c:numCache>
                <c:formatCode>#,##0</c:formatCode>
                <c:ptCount val="5"/>
                <c:pt idx="0">
                  <c:v>13606</c:v>
                </c:pt>
                <c:pt idx="1">
                  <c:v>13968</c:v>
                </c:pt>
                <c:pt idx="2">
                  <c:v>14242</c:v>
                </c:pt>
                <c:pt idx="3">
                  <c:v>14027</c:v>
                </c:pt>
                <c:pt idx="4">
                  <c:v>14058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A-40FA-8BAD-4193E2A1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1.9282399801245423E-2</c:v>
                </c:pt>
                <c:pt idx="1">
                  <c:v>1.9474742941407472E-3</c:v>
                </c:pt>
                <c:pt idx="2">
                  <c:v>7.3106421856592163E-2</c:v>
                </c:pt>
                <c:pt idx="3">
                  <c:v>6.8361957732594953E-3</c:v>
                </c:pt>
                <c:pt idx="4">
                  <c:v>0.11355458137316973</c:v>
                </c:pt>
                <c:pt idx="5">
                  <c:v>4.6162353638891783E-2</c:v>
                </c:pt>
                <c:pt idx="6">
                  <c:v>9.0224961331014528E-2</c:v>
                </c:pt>
                <c:pt idx="7">
                  <c:v>5.7734999238641733E-2</c:v>
                </c:pt>
                <c:pt idx="8">
                  <c:v>2.4531764668168012E-2</c:v>
                </c:pt>
                <c:pt idx="9">
                  <c:v>1.3808634604133774E-2</c:v>
                </c:pt>
                <c:pt idx="10">
                  <c:v>3.4108850188736703E-2</c:v>
                </c:pt>
                <c:pt idx="11">
                  <c:v>1.6517467161415965E-2</c:v>
                </c:pt>
                <c:pt idx="12">
                  <c:v>7.0710146902073293E-2</c:v>
                </c:pt>
                <c:pt idx="13">
                  <c:v>7.389182301225386E-2</c:v>
                </c:pt>
                <c:pt idx="14">
                  <c:v>4.4230907939764537E-2</c:v>
                </c:pt>
                <c:pt idx="15">
                  <c:v>8.8349615714434546E-2</c:v>
                </c:pt>
                <c:pt idx="16">
                  <c:v>0.11760981591158627</c:v>
                </c:pt>
                <c:pt idx="17">
                  <c:v>2.476417929586382E-2</c:v>
                </c:pt>
                <c:pt idx="18">
                  <c:v>4.5761638763554179E-2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D50-9ADD-3F6FE132E9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2-4D50-9ADD-3F6FE132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8.78'!$Z$44:$Z$60</c:f>
              <c:numCache>
                <c:formatCode>#,##0</c:formatCode>
                <c:ptCount val="17"/>
                <c:pt idx="0">
                  <c:v>22</c:v>
                </c:pt>
                <c:pt idx="1">
                  <c:v>1254</c:v>
                </c:pt>
                <c:pt idx="2">
                  <c:v>3433</c:v>
                </c:pt>
                <c:pt idx="3">
                  <c:v>5729</c:v>
                </c:pt>
                <c:pt idx="4">
                  <c:v>6830</c:v>
                </c:pt>
                <c:pt idx="5">
                  <c:v>6826</c:v>
                </c:pt>
                <c:pt idx="6">
                  <c:v>6194</c:v>
                </c:pt>
                <c:pt idx="7">
                  <c:v>5766</c:v>
                </c:pt>
                <c:pt idx="8">
                  <c:v>6148</c:v>
                </c:pt>
                <c:pt idx="9">
                  <c:v>5764</c:v>
                </c:pt>
                <c:pt idx="10">
                  <c:v>5484</c:v>
                </c:pt>
                <c:pt idx="11">
                  <c:v>4252</c:v>
                </c:pt>
                <c:pt idx="12">
                  <c:v>2361</c:v>
                </c:pt>
                <c:pt idx="13">
                  <c:v>1066</c:v>
                </c:pt>
                <c:pt idx="14">
                  <c:v>386</c:v>
                </c:pt>
                <c:pt idx="15">
                  <c:v>141</c:v>
                </c:pt>
                <c:pt idx="1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B-4987-B19A-BD2B3A0CFDD7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8.78'!$Z$63:$Z$79</c:f>
              <c:numCache>
                <c:formatCode>#,##0</c:formatCode>
                <c:ptCount val="17"/>
                <c:pt idx="0">
                  <c:v>20</c:v>
                </c:pt>
                <c:pt idx="1">
                  <c:v>1488</c:v>
                </c:pt>
                <c:pt idx="2">
                  <c:v>3892</c:v>
                </c:pt>
                <c:pt idx="3">
                  <c:v>5945</c:v>
                </c:pt>
                <c:pt idx="4">
                  <c:v>6927</c:v>
                </c:pt>
                <c:pt idx="5">
                  <c:v>6618</c:v>
                </c:pt>
                <c:pt idx="6">
                  <c:v>6107</c:v>
                </c:pt>
                <c:pt idx="7">
                  <c:v>5916</c:v>
                </c:pt>
                <c:pt idx="8">
                  <c:v>6741</c:v>
                </c:pt>
                <c:pt idx="9">
                  <c:v>6284</c:v>
                </c:pt>
                <c:pt idx="10">
                  <c:v>5727</c:v>
                </c:pt>
                <c:pt idx="11">
                  <c:v>4102</c:v>
                </c:pt>
                <c:pt idx="12">
                  <c:v>1963</c:v>
                </c:pt>
                <c:pt idx="13">
                  <c:v>736</c:v>
                </c:pt>
                <c:pt idx="14">
                  <c:v>268</c:v>
                </c:pt>
                <c:pt idx="15">
                  <c:v>147</c:v>
                </c:pt>
                <c:pt idx="16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B-4987-B19A-BD2B3A0C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8.78'!$Z$83:$Z$90</c:f>
              <c:numCache>
                <c:formatCode>#,##0</c:formatCode>
                <c:ptCount val="8"/>
                <c:pt idx="0">
                  <c:v>6106</c:v>
                </c:pt>
                <c:pt idx="1">
                  <c:v>5939</c:v>
                </c:pt>
                <c:pt idx="2">
                  <c:v>10894</c:v>
                </c:pt>
                <c:pt idx="3">
                  <c:v>2441</c:v>
                </c:pt>
                <c:pt idx="4">
                  <c:v>2011</c:v>
                </c:pt>
                <c:pt idx="5">
                  <c:v>2363</c:v>
                </c:pt>
                <c:pt idx="6">
                  <c:v>3151</c:v>
                </c:pt>
                <c:pt idx="7">
                  <c:v>4587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22A-A161-ACB3BFE0E4FB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8.78'!$Z$93:$Z$100</c:f>
              <c:numCache>
                <c:formatCode>#,##0</c:formatCode>
                <c:ptCount val="8"/>
                <c:pt idx="0">
                  <c:v>3874</c:v>
                </c:pt>
                <c:pt idx="1">
                  <c:v>9126</c:v>
                </c:pt>
                <c:pt idx="2">
                  <c:v>1939</c:v>
                </c:pt>
                <c:pt idx="3">
                  <c:v>7112</c:v>
                </c:pt>
                <c:pt idx="4">
                  <c:v>8448</c:v>
                </c:pt>
                <c:pt idx="5">
                  <c:v>4314</c:v>
                </c:pt>
                <c:pt idx="6">
                  <c:v>482</c:v>
                </c:pt>
                <c:pt idx="7">
                  <c:v>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22A-A161-ACB3BFE0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8.8'!$Z$44:$Z$60</c:f>
              <c:numCache>
                <c:formatCode>#,##0</c:formatCode>
                <c:ptCount val="17"/>
                <c:pt idx="0">
                  <c:v>5</c:v>
                </c:pt>
                <c:pt idx="1">
                  <c:v>115</c:v>
                </c:pt>
                <c:pt idx="2">
                  <c:v>286</c:v>
                </c:pt>
                <c:pt idx="3">
                  <c:v>462</c:v>
                </c:pt>
                <c:pt idx="4">
                  <c:v>562</c:v>
                </c:pt>
                <c:pt idx="5">
                  <c:v>588</c:v>
                </c:pt>
                <c:pt idx="6">
                  <c:v>388</c:v>
                </c:pt>
                <c:pt idx="7">
                  <c:v>385</c:v>
                </c:pt>
                <c:pt idx="8">
                  <c:v>450</c:v>
                </c:pt>
                <c:pt idx="9">
                  <c:v>465</c:v>
                </c:pt>
                <c:pt idx="10">
                  <c:v>529</c:v>
                </c:pt>
                <c:pt idx="11">
                  <c:v>549</c:v>
                </c:pt>
                <c:pt idx="12">
                  <c:v>327</c:v>
                </c:pt>
                <c:pt idx="13">
                  <c:v>170</c:v>
                </c:pt>
                <c:pt idx="14">
                  <c:v>62</c:v>
                </c:pt>
                <c:pt idx="15">
                  <c:v>30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68F-B407-226B7498D194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8.8'!$Z$63:$Z$79</c:f>
              <c:numCache>
                <c:formatCode>#,##0</c:formatCode>
                <c:ptCount val="17"/>
                <c:pt idx="0">
                  <c:v>0</c:v>
                </c:pt>
                <c:pt idx="1">
                  <c:v>128</c:v>
                </c:pt>
                <c:pt idx="2">
                  <c:v>336</c:v>
                </c:pt>
                <c:pt idx="3">
                  <c:v>411</c:v>
                </c:pt>
                <c:pt idx="4">
                  <c:v>496</c:v>
                </c:pt>
                <c:pt idx="5">
                  <c:v>461</c:v>
                </c:pt>
                <c:pt idx="6">
                  <c:v>381</c:v>
                </c:pt>
                <c:pt idx="7">
                  <c:v>410</c:v>
                </c:pt>
                <c:pt idx="8">
                  <c:v>524</c:v>
                </c:pt>
                <c:pt idx="9">
                  <c:v>562</c:v>
                </c:pt>
                <c:pt idx="10">
                  <c:v>641</c:v>
                </c:pt>
                <c:pt idx="11">
                  <c:v>481</c:v>
                </c:pt>
                <c:pt idx="12">
                  <c:v>290</c:v>
                </c:pt>
                <c:pt idx="13">
                  <c:v>118</c:v>
                </c:pt>
                <c:pt idx="14">
                  <c:v>46</c:v>
                </c:pt>
                <c:pt idx="15">
                  <c:v>33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68F-B407-226B7498D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8.78'!$V$8:$Z$8</c:f>
              <c:numCache>
                <c:formatCode>#,##0</c:formatCode>
                <c:ptCount val="5"/>
                <c:pt idx="0">
                  <c:v>41457</c:v>
                </c:pt>
                <c:pt idx="1">
                  <c:v>42033.4</c:v>
                </c:pt>
                <c:pt idx="2">
                  <c:v>43555</c:v>
                </c:pt>
                <c:pt idx="3">
                  <c:v>44527.16</c:v>
                </c:pt>
                <c:pt idx="4">
                  <c:v>45649.2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E-454B-AD17-41D1F4B46C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E-454B-AD17-41D1F4B4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1">
                  <c:v>4525</c:v>
                </c:pt>
                <c:pt idx="2">
                  <c:v>4751</c:v>
                </c:pt>
                <c:pt idx="3">
                  <c:v>5212</c:v>
                </c:pt>
                <c:pt idx="4">
                  <c:v>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E-4ECB-99F8-3E22AC65E546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1">
                  <c:v>3112</c:v>
                </c:pt>
                <c:pt idx="2">
                  <c:v>3275</c:v>
                </c:pt>
                <c:pt idx="3">
                  <c:v>3550</c:v>
                </c:pt>
                <c:pt idx="4">
                  <c:v>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E-4ECB-99F8-3E22AC65E546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1">
                  <c:v>3520</c:v>
                </c:pt>
                <c:pt idx="2">
                  <c:v>3652</c:v>
                </c:pt>
                <c:pt idx="3">
                  <c:v>3920</c:v>
                </c:pt>
                <c:pt idx="4">
                  <c:v>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E-4ECB-99F8-3E22AC65E546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1">
                  <c:v>1000</c:v>
                </c:pt>
                <c:pt idx="2">
                  <c:v>1099</c:v>
                </c:pt>
                <c:pt idx="3">
                  <c:v>1296</c:v>
                </c:pt>
                <c:pt idx="4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E-4ECB-99F8-3E22AC65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0.14502627992992018</c:v>
                </c:pt>
                <c:pt idx="1">
                  <c:v>3.6986568035818571E-3</c:v>
                </c:pt>
                <c:pt idx="2">
                  <c:v>2.4527934592174422E-2</c:v>
                </c:pt>
                <c:pt idx="3">
                  <c:v>7.5919797547206545E-3</c:v>
                </c:pt>
                <c:pt idx="4">
                  <c:v>3.4845240412692234E-2</c:v>
                </c:pt>
                <c:pt idx="5">
                  <c:v>3.7570566478489394E-2</c:v>
                </c:pt>
                <c:pt idx="6">
                  <c:v>6.6575822464473425E-2</c:v>
                </c:pt>
                <c:pt idx="7">
                  <c:v>4.0490558691843488E-2</c:v>
                </c:pt>
                <c:pt idx="8">
                  <c:v>4.5746544675880865E-2</c:v>
                </c:pt>
                <c:pt idx="9">
                  <c:v>3.1146583609110378E-3</c:v>
                </c:pt>
                <c:pt idx="10">
                  <c:v>1.9466614755693983E-2</c:v>
                </c:pt>
                <c:pt idx="11">
                  <c:v>1.2458633443644151E-2</c:v>
                </c:pt>
                <c:pt idx="12">
                  <c:v>2.5501265329959121E-2</c:v>
                </c:pt>
                <c:pt idx="13">
                  <c:v>4.3215884757640648E-2</c:v>
                </c:pt>
                <c:pt idx="14">
                  <c:v>4.730387385633638E-2</c:v>
                </c:pt>
                <c:pt idx="15">
                  <c:v>7.2805139186295498E-2</c:v>
                </c:pt>
                <c:pt idx="16">
                  <c:v>0.16449289468561418</c:v>
                </c:pt>
                <c:pt idx="17">
                  <c:v>1.3821296476542729E-2</c:v>
                </c:pt>
                <c:pt idx="18">
                  <c:v>2.7837259100642397E-2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D-411E-A346-30BB5C5998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D-411E-A346-30BB5C59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7</c:v>
                </c:pt>
                <c:pt idx="1">
                  <c:v>53</c:v>
                </c:pt>
                <c:pt idx="2">
                  <c:v>152</c:v>
                </c:pt>
                <c:pt idx="3">
                  <c:v>197</c:v>
                </c:pt>
                <c:pt idx="4">
                  <c:v>225</c:v>
                </c:pt>
                <c:pt idx="5">
                  <c:v>189</c:v>
                </c:pt>
                <c:pt idx="6">
                  <c:v>168</c:v>
                </c:pt>
                <c:pt idx="7">
                  <c:v>160</c:v>
                </c:pt>
                <c:pt idx="8">
                  <c:v>177</c:v>
                </c:pt>
                <c:pt idx="9">
                  <c:v>233</c:v>
                </c:pt>
                <c:pt idx="10">
                  <c:v>273</c:v>
                </c:pt>
                <c:pt idx="11">
                  <c:v>258</c:v>
                </c:pt>
                <c:pt idx="12">
                  <c:v>138</c:v>
                </c:pt>
                <c:pt idx="13">
                  <c:v>61</c:v>
                </c:pt>
                <c:pt idx="14">
                  <c:v>38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8-49F3-9CD2-8D97BC11AE1A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0</c:v>
                </c:pt>
                <c:pt idx="1">
                  <c:v>56</c:v>
                </c:pt>
                <c:pt idx="2">
                  <c:v>155</c:v>
                </c:pt>
                <c:pt idx="3">
                  <c:v>233</c:v>
                </c:pt>
                <c:pt idx="4">
                  <c:v>213</c:v>
                </c:pt>
                <c:pt idx="5">
                  <c:v>190</c:v>
                </c:pt>
                <c:pt idx="6">
                  <c:v>206</c:v>
                </c:pt>
                <c:pt idx="7">
                  <c:v>189</c:v>
                </c:pt>
                <c:pt idx="8">
                  <c:v>219</c:v>
                </c:pt>
                <c:pt idx="9">
                  <c:v>263</c:v>
                </c:pt>
                <c:pt idx="10">
                  <c:v>291</c:v>
                </c:pt>
                <c:pt idx="11">
                  <c:v>248</c:v>
                </c:pt>
                <c:pt idx="12">
                  <c:v>110</c:v>
                </c:pt>
                <c:pt idx="13">
                  <c:v>44</c:v>
                </c:pt>
                <c:pt idx="14">
                  <c:v>29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8-49F3-9CD2-8D97BC11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161</c:v>
                </c:pt>
                <c:pt idx="1">
                  <c:v>102</c:v>
                </c:pt>
                <c:pt idx="2">
                  <c:v>212</c:v>
                </c:pt>
                <c:pt idx="3">
                  <c:v>64</c:v>
                </c:pt>
                <c:pt idx="4">
                  <c:v>46</c:v>
                </c:pt>
                <c:pt idx="5">
                  <c:v>59</c:v>
                </c:pt>
                <c:pt idx="6">
                  <c:v>167</c:v>
                </c:pt>
                <c:pt idx="7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A-4EDF-91C8-C08678150115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96</c:v>
                </c:pt>
                <c:pt idx="1">
                  <c:v>339</c:v>
                </c:pt>
                <c:pt idx="2">
                  <c:v>31</c:v>
                </c:pt>
                <c:pt idx="3">
                  <c:v>307</c:v>
                </c:pt>
                <c:pt idx="4">
                  <c:v>211</c:v>
                </c:pt>
                <c:pt idx="5">
                  <c:v>121</c:v>
                </c:pt>
                <c:pt idx="6">
                  <c:v>18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A-4EDF-91C8-C0867815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8.79'!$U$8:$Y$8</c:f>
              <c:numCache>
                <c:formatCode>#,##0</c:formatCode>
                <c:ptCount val="5"/>
                <c:pt idx="1">
                  <c:v>26694.32</c:v>
                </c:pt>
                <c:pt idx="2">
                  <c:v>25756</c:v>
                </c:pt>
                <c:pt idx="3">
                  <c:v>28634</c:v>
                </c:pt>
                <c:pt idx="4">
                  <c:v>30750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A-439A-B7F5-1787789B8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A-439A-B7F5-1787789B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8.79'!$V$4:$Z$4</c:f>
              <c:numCache>
                <c:formatCode>#,##0</c:formatCode>
                <c:ptCount val="5"/>
                <c:pt idx="0">
                  <c:v>4525</c:v>
                </c:pt>
                <c:pt idx="1">
                  <c:v>4751</c:v>
                </c:pt>
                <c:pt idx="2">
                  <c:v>5212</c:v>
                </c:pt>
                <c:pt idx="3">
                  <c:v>4866</c:v>
                </c:pt>
                <c:pt idx="4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D-4495-8256-3DADF8B35C7F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8.79'!$V$7:$Z$7</c:f>
              <c:numCache>
                <c:formatCode>#,##0</c:formatCode>
                <c:ptCount val="5"/>
                <c:pt idx="0">
                  <c:v>3112</c:v>
                </c:pt>
                <c:pt idx="1">
                  <c:v>3275</c:v>
                </c:pt>
                <c:pt idx="2">
                  <c:v>3550</c:v>
                </c:pt>
                <c:pt idx="3">
                  <c:v>3315</c:v>
                </c:pt>
                <c:pt idx="4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D-4495-8256-3DADF8B35C7F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8.79'!$V$11:$Z$11</c:f>
              <c:numCache>
                <c:formatCode>#,##0</c:formatCode>
                <c:ptCount val="5"/>
                <c:pt idx="0">
                  <c:v>3520</c:v>
                </c:pt>
                <c:pt idx="1">
                  <c:v>3652</c:v>
                </c:pt>
                <c:pt idx="2">
                  <c:v>3920</c:v>
                </c:pt>
                <c:pt idx="3">
                  <c:v>3758</c:v>
                </c:pt>
                <c:pt idx="4">
                  <c:v>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D-4495-8256-3DADF8B35C7F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8.79'!$V$12:$Z$12</c:f>
              <c:numCache>
                <c:formatCode>#,##0</c:formatCode>
                <c:ptCount val="5"/>
                <c:pt idx="0">
                  <c:v>1000</c:v>
                </c:pt>
                <c:pt idx="1">
                  <c:v>1099</c:v>
                </c:pt>
                <c:pt idx="2">
                  <c:v>1296</c:v>
                </c:pt>
                <c:pt idx="3">
                  <c:v>1104</c:v>
                </c:pt>
                <c:pt idx="4">
                  <c:v>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D-4495-8256-3DADF8B3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0.14502627992992018</c:v>
                </c:pt>
                <c:pt idx="1">
                  <c:v>3.6986568035818571E-3</c:v>
                </c:pt>
                <c:pt idx="2">
                  <c:v>2.4527934592174422E-2</c:v>
                </c:pt>
                <c:pt idx="3">
                  <c:v>7.5919797547206545E-3</c:v>
                </c:pt>
                <c:pt idx="4">
                  <c:v>3.4845240412692234E-2</c:v>
                </c:pt>
                <c:pt idx="5">
                  <c:v>3.7570566478489394E-2</c:v>
                </c:pt>
                <c:pt idx="6">
                  <c:v>6.6575822464473425E-2</c:v>
                </c:pt>
                <c:pt idx="7">
                  <c:v>4.0490558691843488E-2</c:v>
                </c:pt>
                <c:pt idx="8">
                  <c:v>4.5746544675880865E-2</c:v>
                </c:pt>
                <c:pt idx="9">
                  <c:v>3.1146583609110378E-3</c:v>
                </c:pt>
                <c:pt idx="10">
                  <c:v>1.9466614755693983E-2</c:v>
                </c:pt>
                <c:pt idx="11">
                  <c:v>1.2458633443644151E-2</c:v>
                </c:pt>
                <c:pt idx="12">
                  <c:v>2.5501265329959121E-2</c:v>
                </c:pt>
                <c:pt idx="13">
                  <c:v>4.3215884757640648E-2</c:v>
                </c:pt>
                <c:pt idx="14">
                  <c:v>4.730387385633638E-2</c:v>
                </c:pt>
                <c:pt idx="15">
                  <c:v>7.2805139186295498E-2</c:v>
                </c:pt>
                <c:pt idx="16">
                  <c:v>0.16449289468561418</c:v>
                </c:pt>
                <c:pt idx="17">
                  <c:v>1.3821296476542729E-2</c:v>
                </c:pt>
                <c:pt idx="18">
                  <c:v>2.7837259100642397E-2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D2B-9E50-2B48F7ECC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B-4D2B-9E50-2B48F7ECC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8.79'!$Z$44:$Z$60</c:f>
              <c:numCache>
                <c:formatCode>#,##0</c:formatCode>
                <c:ptCount val="17"/>
                <c:pt idx="0">
                  <c:v>9</c:v>
                </c:pt>
                <c:pt idx="1">
                  <c:v>62</c:v>
                </c:pt>
                <c:pt idx="2">
                  <c:v>160</c:v>
                </c:pt>
                <c:pt idx="3">
                  <c:v>234</c:v>
                </c:pt>
                <c:pt idx="4">
                  <c:v>250</c:v>
                </c:pt>
                <c:pt idx="5">
                  <c:v>169</c:v>
                </c:pt>
                <c:pt idx="6">
                  <c:v>221</c:v>
                </c:pt>
                <c:pt idx="7">
                  <c:v>170</c:v>
                </c:pt>
                <c:pt idx="8">
                  <c:v>170</c:v>
                </c:pt>
                <c:pt idx="9">
                  <c:v>238</c:v>
                </c:pt>
                <c:pt idx="10">
                  <c:v>283</c:v>
                </c:pt>
                <c:pt idx="11">
                  <c:v>283</c:v>
                </c:pt>
                <c:pt idx="12">
                  <c:v>149</c:v>
                </c:pt>
                <c:pt idx="13">
                  <c:v>72</c:v>
                </c:pt>
                <c:pt idx="14">
                  <c:v>50</c:v>
                </c:pt>
                <c:pt idx="15">
                  <c:v>31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F17-B6E6-1A1B71F057B0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8.79'!$Z$63:$Z$79</c:f>
              <c:numCache>
                <c:formatCode>#,##0</c:formatCode>
                <c:ptCount val="17"/>
                <c:pt idx="0">
                  <c:v>3</c:v>
                </c:pt>
                <c:pt idx="1">
                  <c:v>58</c:v>
                </c:pt>
                <c:pt idx="2">
                  <c:v>152</c:v>
                </c:pt>
                <c:pt idx="3">
                  <c:v>227</c:v>
                </c:pt>
                <c:pt idx="4">
                  <c:v>251</c:v>
                </c:pt>
                <c:pt idx="5">
                  <c:v>207</c:v>
                </c:pt>
                <c:pt idx="6">
                  <c:v>217</c:v>
                </c:pt>
                <c:pt idx="7">
                  <c:v>194</c:v>
                </c:pt>
                <c:pt idx="8">
                  <c:v>189</c:v>
                </c:pt>
                <c:pt idx="9">
                  <c:v>275</c:v>
                </c:pt>
                <c:pt idx="10">
                  <c:v>283</c:v>
                </c:pt>
                <c:pt idx="11">
                  <c:v>263</c:v>
                </c:pt>
                <c:pt idx="12">
                  <c:v>119</c:v>
                </c:pt>
                <c:pt idx="13">
                  <c:v>47</c:v>
                </c:pt>
                <c:pt idx="14">
                  <c:v>35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2-4F17-B6E6-1A1B71F0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8.79'!$Z$83:$Z$90</c:f>
              <c:numCache>
                <c:formatCode>#,##0</c:formatCode>
                <c:ptCount val="8"/>
                <c:pt idx="0">
                  <c:v>155</c:v>
                </c:pt>
                <c:pt idx="1">
                  <c:v>98</c:v>
                </c:pt>
                <c:pt idx="2">
                  <c:v>217</c:v>
                </c:pt>
                <c:pt idx="3">
                  <c:v>78</c:v>
                </c:pt>
                <c:pt idx="4">
                  <c:v>47</c:v>
                </c:pt>
                <c:pt idx="5">
                  <c:v>79</c:v>
                </c:pt>
                <c:pt idx="6">
                  <c:v>174</c:v>
                </c:pt>
                <c:pt idx="7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4-423A-9CF1-B244490C49C8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8.79'!$Z$93:$Z$100</c:f>
              <c:numCache>
                <c:formatCode>#,##0</c:formatCode>
                <c:ptCount val="8"/>
                <c:pt idx="0">
                  <c:v>108</c:v>
                </c:pt>
                <c:pt idx="1">
                  <c:v>347</c:v>
                </c:pt>
                <c:pt idx="2">
                  <c:v>35</c:v>
                </c:pt>
                <c:pt idx="3">
                  <c:v>299</c:v>
                </c:pt>
                <c:pt idx="4">
                  <c:v>224</c:v>
                </c:pt>
                <c:pt idx="5">
                  <c:v>128</c:v>
                </c:pt>
                <c:pt idx="6">
                  <c:v>17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4-423A-9CF1-B244490C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8.8'!$Z$83:$Z$90</c:f>
              <c:numCache>
                <c:formatCode>#,##0</c:formatCode>
                <c:ptCount val="8"/>
                <c:pt idx="0">
                  <c:v>371</c:v>
                </c:pt>
                <c:pt idx="1">
                  <c:v>331</c:v>
                </c:pt>
                <c:pt idx="2">
                  <c:v>678</c:v>
                </c:pt>
                <c:pt idx="3">
                  <c:v>168</c:v>
                </c:pt>
                <c:pt idx="4">
                  <c:v>102</c:v>
                </c:pt>
                <c:pt idx="5">
                  <c:v>172</c:v>
                </c:pt>
                <c:pt idx="6">
                  <c:v>470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C2B-92EF-EBC45700DBC1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8.8'!$Z$93:$Z$100</c:f>
              <c:numCache>
                <c:formatCode>#,##0</c:formatCode>
                <c:ptCount val="8"/>
                <c:pt idx="0">
                  <c:v>247</c:v>
                </c:pt>
                <c:pt idx="1">
                  <c:v>693</c:v>
                </c:pt>
                <c:pt idx="2">
                  <c:v>129</c:v>
                </c:pt>
                <c:pt idx="3">
                  <c:v>619</c:v>
                </c:pt>
                <c:pt idx="4">
                  <c:v>537</c:v>
                </c:pt>
                <c:pt idx="5">
                  <c:v>346</c:v>
                </c:pt>
                <c:pt idx="6">
                  <c:v>41</c:v>
                </c:pt>
                <c:pt idx="7">
                  <c:v>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C2B-92EF-EBC45700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8.79'!$V$8:$Z$8</c:f>
              <c:numCache>
                <c:formatCode>#,##0</c:formatCode>
                <c:ptCount val="5"/>
                <c:pt idx="0">
                  <c:v>26694.32</c:v>
                </c:pt>
                <c:pt idx="1">
                  <c:v>25756</c:v>
                </c:pt>
                <c:pt idx="2">
                  <c:v>28634</c:v>
                </c:pt>
                <c:pt idx="3">
                  <c:v>30750</c:v>
                </c:pt>
                <c:pt idx="4">
                  <c:v>32037.23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9-49CB-9F21-37716CE71A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9-49CB-9F21-37716CE7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8.1'!$Z$44:$Z$60</c:f>
              <c:numCache>
                <c:formatCode>#,##0</c:formatCode>
                <c:ptCount val="17"/>
                <c:pt idx="0">
                  <c:v>13</c:v>
                </c:pt>
                <c:pt idx="1">
                  <c:v>144</c:v>
                </c:pt>
                <c:pt idx="2">
                  <c:v>320</c:v>
                </c:pt>
                <c:pt idx="3">
                  <c:v>419</c:v>
                </c:pt>
                <c:pt idx="4">
                  <c:v>615</c:v>
                </c:pt>
                <c:pt idx="5">
                  <c:v>435</c:v>
                </c:pt>
                <c:pt idx="6">
                  <c:v>446</c:v>
                </c:pt>
                <c:pt idx="7">
                  <c:v>472</c:v>
                </c:pt>
                <c:pt idx="8">
                  <c:v>548</c:v>
                </c:pt>
                <c:pt idx="9">
                  <c:v>512</c:v>
                </c:pt>
                <c:pt idx="10">
                  <c:v>543</c:v>
                </c:pt>
                <c:pt idx="11">
                  <c:v>537</c:v>
                </c:pt>
                <c:pt idx="12">
                  <c:v>324</c:v>
                </c:pt>
                <c:pt idx="13">
                  <c:v>152</c:v>
                </c:pt>
                <c:pt idx="14">
                  <c:v>51</c:v>
                </c:pt>
                <c:pt idx="15">
                  <c:v>22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A-4AEA-9A51-9C8D907837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8.1'!$Z$63:$Z$79</c:f>
              <c:numCache>
                <c:formatCode>#,##0</c:formatCode>
                <c:ptCount val="17"/>
                <c:pt idx="0">
                  <c:v>13</c:v>
                </c:pt>
                <c:pt idx="1">
                  <c:v>163</c:v>
                </c:pt>
                <c:pt idx="2">
                  <c:v>332</c:v>
                </c:pt>
                <c:pt idx="3">
                  <c:v>473</c:v>
                </c:pt>
                <c:pt idx="4">
                  <c:v>592</c:v>
                </c:pt>
                <c:pt idx="5">
                  <c:v>439</c:v>
                </c:pt>
                <c:pt idx="6">
                  <c:v>443</c:v>
                </c:pt>
                <c:pt idx="7">
                  <c:v>518</c:v>
                </c:pt>
                <c:pt idx="8">
                  <c:v>668</c:v>
                </c:pt>
                <c:pt idx="9">
                  <c:v>495</c:v>
                </c:pt>
                <c:pt idx="10">
                  <c:v>624</c:v>
                </c:pt>
                <c:pt idx="11">
                  <c:v>475</c:v>
                </c:pt>
                <c:pt idx="12">
                  <c:v>262</c:v>
                </c:pt>
                <c:pt idx="13">
                  <c:v>116</c:v>
                </c:pt>
                <c:pt idx="14">
                  <c:v>31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A-4AEA-9A51-9C8D9078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8.8'!$V$8:$Z$8</c:f>
              <c:numCache>
                <c:formatCode>#,##0</c:formatCode>
                <c:ptCount val="5"/>
                <c:pt idx="0">
                  <c:v>34150.300000000003</c:v>
                </c:pt>
                <c:pt idx="1">
                  <c:v>35908</c:v>
                </c:pt>
                <c:pt idx="2">
                  <c:v>38571</c:v>
                </c:pt>
                <c:pt idx="3">
                  <c:v>38676</c:v>
                </c:pt>
                <c:pt idx="4">
                  <c:v>40510.47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2DE-95AD-55FA26D77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2DE-95AD-55FA26D7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1">
                  <c:v>138236</c:v>
                </c:pt>
                <c:pt idx="2">
                  <c:v>142750</c:v>
                </c:pt>
                <c:pt idx="3">
                  <c:v>144464</c:v>
                </c:pt>
                <c:pt idx="4">
                  <c:v>147375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7-4FF1-926A-4F590146BF09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1">
                  <c:v>97127</c:v>
                </c:pt>
                <c:pt idx="2">
                  <c:v>98967</c:v>
                </c:pt>
                <c:pt idx="3">
                  <c:v>100461</c:v>
                </c:pt>
                <c:pt idx="4">
                  <c:v>101424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7-4FF1-926A-4F590146BF09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1">
                  <c:v>122838</c:v>
                </c:pt>
                <c:pt idx="2">
                  <c:v>127018</c:v>
                </c:pt>
                <c:pt idx="3">
                  <c:v>128532</c:v>
                </c:pt>
                <c:pt idx="4">
                  <c:v>131319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FF1-926A-4F590146BF09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1">
                  <c:v>15398</c:v>
                </c:pt>
                <c:pt idx="2">
                  <c:v>15732</c:v>
                </c:pt>
                <c:pt idx="3">
                  <c:v>15932</c:v>
                </c:pt>
                <c:pt idx="4">
                  <c:v>16059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FF1-926A-4F590146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4.8588697028212119E-3</c:v>
                </c:pt>
                <c:pt idx="1">
                  <c:v>1.9867688167920306E-3</c:v>
                </c:pt>
                <c:pt idx="2">
                  <c:v>3.1955607916402347E-2</c:v>
                </c:pt>
                <c:pt idx="3">
                  <c:v>5.3956458392878303E-3</c:v>
                </c:pt>
                <c:pt idx="4">
                  <c:v>3.46116041241138E-2</c:v>
                </c:pt>
                <c:pt idx="5">
                  <c:v>3.7379138230311817E-2</c:v>
                </c:pt>
                <c:pt idx="6">
                  <c:v>8.6386102377848578E-2</c:v>
                </c:pt>
                <c:pt idx="7">
                  <c:v>7.0986901268046479E-2</c:v>
                </c:pt>
                <c:pt idx="8">
                  <c:v>1.8578031216669341E-2</c:v>
                </c:pt>
                <c:pt idx="9">
                  <c:v>2.4419828649903452E-2</c:v>
                </c:pt>
                <c:pt idx="10">
                  <c:v>6.0146811758882951E-2</c:v>
                </c:pt>
                <c:pt idx="11">
                  <c:v>2.2677048986050791E-2</c:v>
                </c:pt>
                <c:pt idx="12">
                  <c:v>0.14394662911557418</c:v>
                </c:pt>
                <c:pt idx="13">
                  <c:v>7.9184936806809395E-2</c:v>
                </c:pt>
                <c:pt idx="14">
                  <c:v>3.7302455925102299E-2</c:v>
                </c:pt>
                <c:pt idx="15">
                  <c:v>0.10561941874812651</c:v>
                </c:pt>
                <c:pt idx="16">
                  <c:v>0.13965242002384123</c:v>
                </c:pt>
                <c:pt idx="17">
                  <c:v>2.9815474489191279E-2</c:v>
                </c:pt>
                <c:pt idx="18">
                  <c:v>2.7772936723155964E-2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5-41C8-9889-FD958D8F1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5-41C8-9889-FD958D8F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54</c:v>
                </c:pt>
                <c:pt idx="1">
                  <c:v>778</c:v>
                </c:pt>
                <c:pt idx="2">
                  <c:v>4190</c:v>
                </c:pt>
                <c:pt idx="3">
                  <c:v>8315</c:v>
                </c:pt>
                <c:pt idx="4">
                  <c:v>10422</c:v>
                </c:pt>
                <c:pt idx="5">
                  <c:v>7919</c:v>
                </c:pt>
                <c:pt idx="6">
                  <c:v>6683</c:v>
                </c:pt>
                <c:pt idx="7">
                  <c:v>6055</c:v>
                </c:pt>
                <c:pt idx="8">
                  <c:v>6433</c:v>
                </c:pt>
                <c:pt idx="9">
                  <c:v>6119</c:v>
                </c:pt>
                <c:pt idx="10">
                  <c:v>5585</c:v>
                </c:pt>
                <c:pt idx="11">
                  <c:v>4162</c:v>
                </c:pt>
                <c:pt idx="12">
                  <c:v>2694</c:v>
                </c:pt>
                <c:pt idx="13">
                  <c:v>1541</c:v>
                </c:pt>
                <c:pt idx="14">
                  <c:v>637</c:v>
                </c:pt>
                <c:pt idx="15">
                  <c:v>245</c:v>
                </c:pt>
                <c:pt idx="16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6-4073-867A-1B7201055974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38</c:v>
                </c:pt>
                <c:pt idx="1">
                  <c:v>1237</c:v>
                </c:pt>
                <c:pt idx="2">
                  <c:v>4604</c:v>
                </c:pt>
                <c:pt idx="3">
                  <c:v>8765</c:v>
                </c:pt>
                <c:pt idx="4">
                  <c:v>10633</c:v>
                </c:pt>
                <c:pt idx="5">
                  <c:v>8113</c:v>
                </c:pt>
                <c:pt idx="6">
                  <c:v>6766</c:v>
                </c:pt>
                <c:pt idx="7">
                  <c:v>6430</c:v>
                </c:pt>
                <c:pt idx="8">
                  <c:v>7377</c:v>
                </c:pt>
                <c:pt idx="9">
                  <c:v>6697</c:v>
                </c:pt>
                <c:pt idx="10">
                  <c:v>5988</c:v>
                </c:pt>
                <c:pt idx="11">
                  <c:v>4231</c:v>
                </c:pt>
                <c:pt idx="12">
                  <c:v>2337</c:v>
                </c:pt>
                <c:pt idx="13">
                  <c:v>1203</c:v>
                </c:pt>
                <c:pt idx="14">
                  <c:v>414</c:v>
                </c:pt>
                <c:pt idx="15">
                  <c:v>223</c:v>
                </c:pt>
                <c:pt idx="16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6-4073-867A-1B720105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9650</c:v>
                </c:pt>
                <c:pt idx="1">
                  <c:v>15413</c:v>
                </c:pt>
                <c:pt idx="2">
                  <c:v>3350</c:v>
                </c:pt>
                <c:pt idx="3">
                  <c:v>2596</c:v>
                </c:pt>
                <c:pt idx="4">
                  <c:v>3644</c:v>
                </c:pt>
                <c:pt idx="5">
                  <c:v>3256</c:v>
                </c:pt>
                <c:pt idx="6">
                  <c:v>868</c:v>
                </c:pt>
                <c:pt idx="7">
                  <c:v>1910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4-4373-8D8C-406E7EB46B31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6403</c:v>
                </c:pt>
                <c:pt idx="1">
                  <c:v>16694</c:v>
                </c:pt>
                <c:pt idx="2">
                  <c:v>900</c:v>
                </c:pt>
                <c:pt idx="3">
                  <c:v>4074</c:v>
                </c:pt>
                <c:pt idx="4">
                  <c:v>8710</c:v>
                </c:pt>
                <c:pt idx="5">
                  <c:v>4309</c:v>
                </c:pt>
                <c:pt idx="6">
                  <c:v>146</c:v>
                </c:pt>
                <c:pt idx="7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4-4373-8D8C-406E7EB4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8.9'!$U$8:$Y$8</c:f>
              <c:numCache>
                <c:formatCode>#,##0</c:formatCode>
                <c:ptCount val="5"/>
                <c:pt idx="1">
                  <c:v>45021.5</c:v>
                </c:pt>
                <c:pt idx="2">
                  <c:v>45830</c:v>
                </c:pt>
                <c:pt idx="3">
                  <c:v>47786.96</c:v>
                </c:pt>
                <c:pt idx="4">
                  <c:v>48197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138-A197-823FEFCEE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E-4138-A197-823FEFCE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8.9'!$V$4:$Z$4</c:f>
              <c:numCache>
                <c:formatCode>#,##0</c:formatCode>
                <c:ptCount val="5"/>
                <c:pt idx="0">
                  <c:v>138236</c:v>
                </c:pt>
                <c:pt idx="1">
                  <c:v>142750</c:v>
                </c:pt>
                <c:pt idx="2">
                  <c:v>144464</c:v>
                </c:pt>
                <c:pt idx="3">
                  <c:v>147375</c:v>
                </c:pt>
                <c:pt idx="4">
                  <c:v>143450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12D-81D7-5BCF0D0DCD34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8.9'!$V$7:$Z$7</c:f>
              <c:numCache>
                <c:formatCode>#,##0</c:formatCode>
                <c:ptCount val="5"/>
                <c:pt idx="0">
                  <c:v>97127</c:v>
                </c:pt>
                <c:pt idx="1">
                  <c:v>98967</c:v>
                </c:pt>
                <c:pt idx="2">
                  <c:v>100461</c:v>
                </c:pt>
                <c:pt idx="3">
                  <c:v>101424</c:v>
                </c:pt>
                <c:pt idx="4">
                  <c:v>101132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12D-81D7-5BCF0D0DCD34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8.9'!$V$11:$Z$11</c:f>
              <c:numCache>
                <c:formatCode>#,##0</c:formatCode>
                <c:ptCount val="5"/>
                <c:pt idx="0">
                  <c:v>122838</c:v>
                </c:pt>
                <c:pt idx="1">
                  <c:v>127018</c:v>
                </c:pt>
                <c:pt idx="2">
                  <c:v>128532</c:v>
                </c:pt>
                <c:pt idx="3">
                  <c:v>131319</c:v>
                </c:pt>
                <c:pt idx="4">
                  <c:v>127456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F-412D-81D7-5BCF0D0DCD34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8.9'!$V$12:$Z$12</c:f>
              <c:numCache>
                <c:formatCode>#,##0</c:formatCode>
                <c:ptCount val="5"/>
                <c:pt idx="0">
                  <c:v>15398</c:v>
                </c:pt>
                <c:pt idx="1">
                  <c:v>15732</c:v>
                </c:pt>
                <c:pt idx="2">
                  <c:v>15932</c:v>
                </c:pt>
                <c:pt idx="3">
                  <c:v>16059</c:v>
                </c:pt>
                <c:pt idx="4">
                  <c:v>15994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F-412D-81D7-5BCF0D0D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4.8588697028212119E-3</c:v>
                </c:pt>
                <c:pt idx="1">
                  <c:v>1.9867688167920306E-3</c:v>
                </c:pt>
                <c:pt idx="2">
                  <c:v>3.1955607916402347E-2</c:v>
                </c:pt>
                <c:pt idx="3">
                  <c:v>5.3956458392878303E-3</c:v>
                </c:pt>
                <c:pt idx="4">
                  <c:v>3.46116041241138E-2</c:v>
                </c:pt>
                <c:pt idx="5">
                  <c:v>3.7379138230311817E-2</c:v>
                </c:pt>
                <c:pt idx="6">
                  <c:v>8.6386102377848578E-2</c:v>
                </c:pt>
                <c:pt idx="7">
                  <c:v>7.0986901268046479E-2</c:v>
                </c:pt>
                <c:pt idx="8">
                  <c:v>1.8578031216669341E-2</c:v>
                </c:pt>
                <c:pt idx="9">
                  <c:v>2.4419828649903452E-2</c:v>
                </c:pt>
                <c:pt idx="10">
                  <c:v>6.0146811758882951E-2</c:v>
                </c:pt>
                <c:pt idx="11">
                  <c:v>2.2677048986050791E-2</c:v>
                </c:pt>
                <c:pt idx="12">
                  <c:v>0.14394662911557418</c:v>
                </c:pt>
                <c:pt idx="13">
                  <c:v>7.9184936806809395E-2</c:v>
                </c:pt>
                <c:pt idx="14">
                  <c:v>3.7302455925102299E-2</c:v>
                </c:pt>
                <c:pt idx="15">
                  <c:v>0.10561941874812651</c:v>
                </c:pt>
                <c:pt idx="16">
                  <c:v>0.13965242002384123</c:v>
                </c:pt>
                <c:pt idx="17">
                  <c:v>2.9815474489191279E-2</c:v>
                </c:pt>
                <c:pt idx="18">
                  <c:v>2.7772936723155964E-2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5-42E7-B764-4A94EC68D4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5-42E7-B764-4A94EC68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8.9'!$Z$44:$Z$60</c:f>
              <c:numCache>
                <c:formatCode>#,##0</c:formatCode>
                <c:ptCount val="17"/>
                <c:pt idx="0">
                  <c:v>51</c:v>
                </c:pt>
                <c:pt idx="1">
                  <c:v>754</c:v>
                </c:pt>
                <c:pt idx="2">
                  <c:v>3939</c:v>
                </c:pt>
                <c:pt idx="3">
                  <c:v>7800</c:v>
                </c:pt>
                <c:pt idx="4">
                  <c:v>9952</c:v>
                </c:pt>
                <c:pt idx="5">
                  <c:v>7770</c:v>
                </c:pt>
                <c:pt idx="6">
                  <c:v>6445</c:v>
                </c:pt>
                <c:pt idx="7">
                  <c:v>6021</c:v>
                </c:pt>
                <c:pt idx="8">
                  <c:v>6262</c:v>
                </c:pt>
                <c:pt idx="9">
                  <c:v>6150</c:v>
                </c:pt>
                <c:pt idx="10">
                  <c:v>5551</c:v>
                </c:pt>
                <c:pt idx="11">
                  <c:v>4179</c:v>
                </c:pt>
                <c:pt idx="12">
                  <c:v>2684</c:v>
                </c:pt>
                <c:pt idx="13">
                  <c:v>1573</c:v>
                </c:pt>
                <c:pt idx="14">
                  <c:v>673</c:v>
                </c:pt>
                <c:pt idx="15">
                  <c:v>272</c:v>
                </c:pt>
                <c:pt idx="1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727-B919-C013547BDB0D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8.9'!$Z$63:$Z$79</c:f>
              <c:numCache>
                <c:formatCode>#,##0</c:formatCode>
                <c:ptCount val="17"/>
                <c:pt idx="0">
                  <c:v>27</c:v>
                </c:pt>
                <c:pt idx="1">
                  <c:v>1120</c:v>
                </c:pt>
                <c:pt idx="2">
                  <c:v>4298</c:v>
                </c:pt>
                <c:pt idx="3">
                  <c:v>8288</c:v>
                </c:pt>
                <c:pt idx="4">
                  <c:v>10036</c:v>
                </c:pt>
                <c:pt idx="5">
                  <c:v>7930</c:v>
                </c:pt>
                <c:pt idx="6">
                  <c:v>6655</c:v>
                </c:pt>
                <c:pt idx="7">
                  <c:v>6518</c:v>
                </c:pt>
                <c:pt idx="8">
                  <c:v>7175</c:v>
                </c:pt>
                <c:pt idx="9">
                  <c:v>6700</c:v>
                </c:pt>
                <c:pt idx="10">
                  <c:v>5878</c:v>
                </c:pt>
                <c:pt idx="11">
                  <c:v>4097</c:v>
                </c:pt>
                <c:pt idx="12">
                  <c:v>2315</c:v>
                </c:pt>
                <c:pt idx="13">
                  <c:v>1252</c:v>
                </c:pt>
                <c:pt idx="14">
                  <c:v>391</c:v>
                </c:pt>
                <c:pt idx="15">
                  <c:v>238</c:v>
                </c:pt>
                <c:pt idx="16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727-B919-C013547B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8.9'!$Z$83:$Z$90</c:f>
              <c:numCache>
                <c:formatCode>#,##0</c:formatCode>
                <c:ptCount val="8"/>
                <c:pt idx="0">
                  <c:v>9982</c:v>
                </c:pt>
                <c:pt idx="1">
                  <c:v>15297</c:v>
                </c:pt>
                <c:pt idx="2">
                  <c:v>3274</c:v>
                </c:pt>
                <c:pt idx="3">
                  <c:v>2544</c:v>
                </c:pt>
                <c:pt idx="4">
                  <c:v>3500</c:v>
                </c:pt>
                <c:pt idx="5">
                  <c:v>3321</c:v>
                </c:pt>
                <c:pt idx="6">
                  <c:v>822</c:v>
                </c:pt>
                <c:pt idx="7">
                  <c:v>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414-87DF-1806E82C66AD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8.9'!$Z$93:$Z$100</c:f>
              <c:numCache>
                <c:formatCode>#,##0</c:formatCode>
                <c:ptCount val="8"/>
                <c:pt idx="0">
                  <c:v>6780</c:v>
                </c:pt>
                <c:pt idx="1">
                  <c:v>16739</c:v>
                </c:pt>
                <c:pt idx="2">
                  <c:v>943</c:v>
                </c:pt>
                <c:pt idx="3">
                  <c:v>4057</c:v>
                </c:pt>
                <c:pt idx="4">
                  <c:v>8380</c:v>
                </c:pt>
                <c:pt idx="5">
                  <c:v>4264</c:v>
                </c:pt>
                <c:pt idx="6">
                  <c:v>154</c:v>
                </c:pt>
                <c:pt idx="7">
                  <c:v>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414-87DF-1806E82C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8.1'!$Z$83:$Z$90</c:f>
              <c:numCache>
                <c:formatCode>#,##0</c:formatCode>
                <c:ptCount val="8"/>
                <c:pt idx="0">
                  <c:v>476</c:v>
                </c:pt>
                <c:pt idx="1">
                  <c:v>370</c:v>
                </c:pt>
                <c:pt idx="2">
                  <c:v>643</c:v>
                </c:pt>
                <c:pt idx="3">
                  <c:v>266</c:v>
                </c:pt>
                <c:pt idx="4">
                  <c:v>112</c:v>
                </c:pt>
                <c:pt idx="5">
                  <c:v>145</c:v>
                </c:pt>
                <c:pt idx="6">
                  <c:v>340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D-46C6-A956-A1AC145FDA8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8.1'!$Z$93:$Z$100</c:f>
              <c:numCache>
                <c:formatCode>#,##0</c:formatCode>
                <c:ptCount val="8"/>
                <c:pt idx="0">
                  <c:v>370</c:v>
                </c:pt>
                <c:pt idx="1">
                  <c:v>658</c:v>
                </c:pt>
                <c:pt idx="2">
                  <c:v>134</c:v>
                </c:pt>
                <c:pt idx="3">
                  <c:v>506</c:v>
                </c:pt>
                <c:pt idx="4">
                  <c:v>494</c:v>
                </c:pt>
                <c:pt idx="5">
                  <c:v>354</c:v>
                </c:pt>
                <c:pt idx="6">
                  <c:v>40</c:v>
                </c:pt>
                <c:pt idx="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D-46C6-A956-A1AC145F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8.9'!$V$8:$Z$8</c:f>
              <c:numCache>
                <c:formatCode>#,##0</c:formatCode>
                <c:ptCount val="5"/>
                <c:pt idx="0">
                  <c:v>45021.5</c:v>
                </c:pt>
                <c:pt idx="1">
                  <c:v>45830</c:v>
                </c:pt>
                <c:pt idx="2">
                  <c:v>47786.96</c:v>
                </c:pt>
                <c:pt idx="3">
                  <c:v>48197</c:v>
                </c:pt>
                <c:pt idx="4">
                  <c:v>49556.23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1-412C-A9CD-31115899D3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41785</c:v>
                </c:pt>
                <c:pt idx="1">
                  <c:v>42133.59</c:v>
                </c:pt>
                <c:pt idx="2">
                  <c:v>43611</c:v>
                </c:pt>
                <c:pt idx="3">
                  <c:v>44152</c:v>
                </c:pt>
                <c:pt idx="4">
                  <c:v>44744.79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1-412C-A9CD-31115899D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1">
                  <c:v>136546</c:v>
                </c:pt>
                <c:pt idx="2">
                  <c:v>143592</c:v>
                </c:pt>
                <c:pt idx="3">
                  <c:v>150082</c:v>
                </c:pt>
                <c:pt idx="4">
                  <c:v>153860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708-B501-72DE39B21C5F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1">
                  <c:v>100943</c:v>
                </c:pt>
                <c:pt idx="2">
                  <c:v>103717</c:v>
                </c:pt>
                <c:pt idx="3">
                  <c:v>106328</c:v>
                </c:pt>
                <c:pt idx="4">
                  <c:v>108613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708-B501-72DE39B21C5F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1">
                  <c:v>123660</c:v>
                </c:pt>
                <c:pt idx="2">
                  <c:v>129924</c:v>
                </c:pt>
                <c:pt idx="3">
                  <c:v>135727</c:v>
                </c:pt>
                <c:pt idx="4">
                  <c:v>138695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708-B501-72DE39B21C5F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1">
                  <c:v>12886</c:v>
                </c:pt>
                <c:pt idx="2">
                  <c:v>13668</c:v>
                </c:pt>
                <c:pt idx="3">
                  <c:v>14355</c:v>
                </c:pt>
                <c:pt idx="4">
                  <c:v>15161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4-4708-B501-72DE39B2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5.2950328185199279E-3</c:v>
                </c:pt>
                <c:pt idx="1">
                  <c:v>7.4784826692841358E-4</c:v>
                </c:pt>
                <c:pt idx="2">
                  <c:v>7.1786756408458705E-2</c:v>
                </c:pt>
                <c:pt idx="3">
                  <c:v>6.6972483190107035E-3</c:v>
                </c:pt>
                <c:pt idx="4">
                  <c:v>6.3920995172372347E-2</c:v>
                </c:pt>
                <c:pt idx="5">
                  <c:v>4.0951369830999645E-2</c:v>
                </c:pt>
                <c:pt idx="6">
                  <c:v>9.6238723850350219E-2</c:v>
                </c:pt>
                <c:pt idx="7">
                  <c:v>8.3598752695926232E-2</c:v>
                </c:pt>
                <c:pt idx="8">
                  <c:v>7.1032230924861287E-2</c:v>
                </c:pt>
                <c:pt idx="9">
                  <c:v>1.108417967054613E-2</c:v>
                </c:pt>
                <c:pt idx="10">
                  <c:v>4.2814313281651674E-2</c:v>
                </c:pt>
                <c:pt idx="11">
                  <c:v>1.475664883849816E-2</c:v>
                </c:pt>
                <c:pt idx="12">
                  <c:v>5.7417386136762755E-2</c:v>
                </c:pt>
                <c:pt idx="13">
                  <c:v>0.15395658473721813</c:v>
                </c:pt>
                <c:pt idx="14">
                  <c:v>4.1245167364435807E-2</c:v>
                </c:pt>
                <c:pt idx="15">
                  <c:v>4.813605496684762E-2</c:v>
                </c:pt>
                <c:pt idx="16">
                  <c:v>9.7801192550897087E-2</c:v>
                </c:pt>
                <c:pt idx="17">
                  <c:v>1.8803042139914398E-2</c:v>
                </c:pt>
                <c:pt idx="18">
                  <c:v>4.349538938189005E-2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D-47F3-B922-12D96C9F1D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D-47F3-B922-12D96C9F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13</c:v>
                </c:pt>
                <c:pt idx="1">
                  <c:v>1047</c:v>
                </c:pt>
                <c:pt idx="2">
                  <c:v>4436</c:v>
                </c:pt>
                <c:pt idx="3">
                  <c:v>10290</c:v>
                </c:pt>
                <c:pt idx="4">
                  <c:v>14024</c:v>
                </c:pt>
                <c:pt idx="5">
                  <c:v>11730</c:v>
                </c:pt>
                <c:pt idx="6">
                  <c:v>9791</c:v>
                </c:pt>
                <c:pt idx="7">
                  <c:v>7789</c:v>
                </c:pt>
                <c:pt idx="8">
                  <c:v>7087</c:v>
                </c:pt>
                <c:pt idx="9">
                  <c:v>6584</c:v>
                </c:pt>
                <c:pt idx="10">
                  <c:v>5724</c:v>
                </c:pt>
                <c:pt idx="11">
                  <c:v>4085</c:v>
                </c:pt>
                <c:pt idx="12">
                  <c:v>1815</c:v>
                </c:pt>
                <c:pt idx="13">
                  <c:v>627</c:v>
                </c:pt>
                <c:pt idx="14">
                  <c:v>192</c:v>
                </c:pt>
                <c:pt idx="15">
                  <c:v>89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2-4800-9DF8-F32C60F304D3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10</c:v>
                </c:pt>
                <c:pt idx="1">
                  <c:v>1397</c:v>
                </c:pt>
                <c:pt idx="2">
                  <c:v>4231</c:v>
                </c:pt>
                <c:pt idx="3">
                  <c:v>8585</c:v>
                </c:pt>
                <c:pt idx="4">
                  <c:v>10894</c:v>
                </c:pt>
                <c:pt idx="5">
                  <c:v>8812</c:v>
                </c:pt>
                <c:pt idx="6">
                  <c:v>7149</c:v>
                </c:pt>
                <c:pt idx="7">
                  <c:v>6151</c:v>
                </c:pt>
                <c:pt idx="8">
                  <c:v>6380</c:v>
                </c:pt>
                <c:pt idx="9">
                  <c:v>5595</c:v>
                </c:pt>
                <c:pt idx="10">
                  <c:v>4501</c:v>
                </c:pt>
                <c:pt idx="11">
                  <c:v>2956</c:v>
                </c:pt>
                <c:pt idx="12">
                  <c:v>1156</c:v>
                </c:pt>
                <c:pt idx="13">
                  <c:v>387</c:v>
                </c:pt>
                <c:pt idx="14">
                  <c:v>147</c:v>
                </c:pt>
                <c:pt idx="15">
                  <c:v>72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2-4800-9DF8-F32C60F3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5224</c:v>
                </c:pt>
                <c:pt idx="1">
                  <c:v>6264</c:v>
                </c:pt>
                <c:pt idx="2">
                  <c:v>9507</c:v>
                </c:pt>
                <c:pt idx="3">
                  <c:v>3094</c:v>
                </c:pt>
                <c:pt idx="4">
                  <c:v>3509</c:v>
                </c:pt>
                <c:pt idx="5">
                  <c:v>3112</c:v>
                </c:pt>
                <c:pt idx="6">
                  <c:v>7732</c:v>
                </c:pt>
                <c:pt idx="7">
                  <c:v>10006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4-4249-BB48-823A5DCCC440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3849</c:v>
                </c:pt>
                <c:pt idx="1">
                  <c:v>7907</c:v>
                </c:pt>
                <c:pt idx="2">
                  <c:v>1669</c:v>
                </c:pt>
                <c:pt idx="3">
                  <c:v>7197</c:v>
                </c:pt>
                <c:pt idx="4">
                  <c:v>8090</c:v>
                </c:pt>
                <c:pt idx="5">
                  <c:v>5174</c:v>
                </c:pt>
                <c:pt idx="6">
                  <c:v>1345</c:v>
                </c:pt>
                <c:pt idx="7">
                  <c:v>6090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4-4249-BB48-823A5DCCC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8.10'!$U$8:$Y$8</c:f>
              <c:numCache>
                <c:formatCode>#,##0</c:formatCode>
                <c:ptCount val="5"/>
                <c:pt idx="1">
                  <c:v>40063.72</c:v>
                </c:pt>
                <c:pt idx="2">
                  <c:v>40167.5</c:v>
                </c:pt>
                <c:pt idx="3">
                  <c:v>41280.89</c:v>
                </c:pt>
                <c:pt idx="4">
                  <c:v>41273.040000000001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E-4CC0-B0E6-DDD07C149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41785</c:v>
                </c:pt>
                <c:pt idx="2">
                  <c:v>42133.59</c:v>
                </c:pt>
                <c:pt idx="3">
                  <c:v>43611</c:v>
                </c:pt>
                <c:pt idx="4">
                  <c:v>44152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E-4CC0-B0E6-DDD07C14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8.10'!$V$4:$Z$4</c:f>
              <c:numCache>
                <c:formatCode>#,##0</c:formatCode>
                <c:ptCount val="5"/>
                <c:pt idx="0">
                  <c:v>136546</c:v>
                </c:pt>
                <c:pt idx="1">
                  <c:v>143592</c:v>
                </c:pt>
                <c:pt idx="2">
                  <c:v>150082</c:v>
                </c:pt>
                <c:pt idx="3">
                  <c:v>153860</c:v>
                </c:pt>
                <c:pt idx="4">
                  <c:v>149763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F-4478-A73E-67E8611BCD36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8.10'!$V$7:$Z$7</c:f>
              <c:numCache>
                <c:formatCode>#,##0</c:formatCode>
                <c:ptCount val="5"/>
                <c:pt idx="0">
                  <c:v>100943</c:v>
                </c:pt>
                <c:pt idx="1">
                  <c:v>103717</c:v>
                </c:pt>
                <c:pt idx="2">
                  <c:v>106328</c:v>
                </c:pt>
                <c:pt idx="3">
                  <c:v>108613</c:v>
                </c:pt>
                <c:pt idx="4">
                  <c:v>107951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F-4478-A73E-67E8611BCD36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8.10'!$V$11:$Z$11</c:f>
              <c:numCache>
                <c:formatCode>#,##0</c:formatCode>
                <c:ptCount val="5"/>
                <c:pt idx="0">
                  <c:v>123660</c:v>
                </c:pt>
                <c:pt idx="1">
                  <c:v>129924</c:v>
                </c:pt>
                <c:pt idx="2">
                  <c:v>135727</c:v>
                </c:pt>
                <c:pt idx="3">
                  <c:v>138695</c:v>
                </c:pt>
                <c:pt idx="4">
                  <c:v>134701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F-4478-A73E-67E8611BCD36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2015-16</c:v>
                </c:pt>
                <c:pt idx="1">
                  <c:v>2016-17</c:v>
                </c:pt>
                <c:pt idx="2">
                  <c:v>2017-18</c:v>
                </c:pt>
                <c:pt idx="3">
                  <c:v>2018-19</c:v>
                </c:pt>
                <c:pt idx="4">
                  <c:v>2019-20</c:v>
                </c:pt>
              </c:strCache>
            </c:strRef>
          </c:cat>
          <c:val>
            <c:numRef>
              <c:f>'Table 8.10'!$V$12:$Z$12</c:f>
              <c:numCache>
                <c:formatCode>#,##0</c:formatCode>
                <c:ptCount val="5"/>
                <c:pt idx="0">
                  <c:v>12886</c:v>
                </c:pt>
                <c:pt idx="1">
                  <c:v>13668</c:v>
                </c:pt>
                <c:pt idx="2">
                  <c:v>14355</c:v>
                </c:pt>
                <c:pt idx="3">
                  <c:v>15161</c:v>
                </c:pt>
                <c:pt idx="4">
                  <c:v>15064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EF-4478-A73E-67E8611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5.2950328185199279E-3</c:v>
                </c:pt>
                <c:pt idx="1">
                  <c:v>7.4784826692841358E-4</c:v>
                </c:pt>
                <c:pt idx="2">
                  <c:v>7.1786756408458705E-2</c:v>
                </c:pt>
                <c:pt idx="3">
                  <c:v>6.6972483190107035E-3</c:v>
                </c:pt>
                <c:pt idx="4">
                  <c:v>6.3920995172372347E-2</c:v>
                </c:pt>
                <c:pt idx="5">
                  <c:v>4.0951369830999645E-2</c:v>
                </c:pt>
                <c:pt idx="6">
                  <c:v>9.6238723850350219E-2</c:v>
                </c:pt>
                <c:pt idx="7">
                  <c:v>8.3598752695926232E-2</c:v>
                </c:pt>
                <c:pt idx="8">
                  <c:v>7.1032230924861287E-2</c:v>
                </c:pt>
                <c:pt idx="9">
                  <c:v>1.108417967054613E-2</c:v>
                </c:pt>
                <c:pt idx="10">
                  <c:v>4.2814313281651674E-2</c:v>
                </c:pt>
                <c:pt idx="11">
                  <c:v>1.475664883849816E-2</c:v>
                </c:pt>
                <c:pt idx="12">
                  <c:v>5.7417386136762755E-2</c:v>
                </c:pt>
                <c:pt idx="13">
                  <c:v>0.15395658473721813</c:v>
                </c:pt>
                <c:pt idx="14">
                  <c:v>4.1245167364435807E-2</c:v>
                </c:pt>
                <c:pt idx="15">
                  <c:v>4.813605496684762E-2</c:v>
                </c:pt>
                <c:pt idx="16">
                  <c:v>9.7801192550897087E-2</c:v>
                </c:pt>
                <c:pt idx="17">
                  <c:v>1.8803042139914398E-2</c:v>
                </c:pt>
                <c:pt idx="18">
                  <c:v>4.349538938189005E-2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D-41DA-B23E-76AD20E197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1.8247136384266845E-2</c:v>
                </c:pt>
                <c:pt idx="1">
                  <c:v>2.4991730323940518E-3</c:v>
                </c:pt>
                <c:pt idx="2">
                  <c:v>5.7509635134199537E-2</c:v>
                </c:pt>
                <c:pt idx="3">
                  <c:v>7.3752048187210083E-3</c:v>
                </c:pt>
                <c:pt idx="4">
                  <c:v>6.744228535382675E-2</c:v>
                </c:pt>
                <c:pt idx="5">
                  <c:v>3.8763433415645455E-2</c:v>
                </c:pt>
                <c:pt idx="6">
                  <c:v>9.0578338833629507E-2</c:v>
                </c:pt>
                <c:pt idx="7">
                  <c:v>7.5581954412929933E-2</c:v>
                </c:pt>
                <c:pt idx="8">
                  <c:v>3.9295962090266402E-2</c:v>
                </c:pt>
                <c:pt idx="9">
                  <c:v>1.6603201710861354E-2</c:v>
                </c:pt>
                <c:pt idx="10">
                  <c:v>4.3175017116306259E-2</c:v>
                </c:pt>
                <c:pt idx="11">
                  <c:v>1.720284938419761E-2</c:v>
                </c:pt>
                <c:pt idx="12">
                  <c:v>8.3926057556945377E-2</c:v>
                </c:pt>
                <c:pt idx="13">
                  <c:v>0.10162739532128653</c:v>
                </c:pt>
                <c:pt idx="14">
                  <c:v>4.5717846345572452E-2</c:v>
                </c:pt>
                <c:pt idx="15">
                  <c:v>7.8604232535598076E-2</c:v>
                </c:pt>
                <c:pt idx="16">
                  <c:v>0.11947835652688991</c:v>
                </c:pt>
                <c:pt idx="17">
                  <c:v>2.4119760294785103E-2</c:v>
                </c:pt>
                <c:pt idx="18">
                  <c:v>3.4867069765295057E-2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D-41DA-B23E-76AD20E1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8.10'!$Z$44:$Z$60</c:f>
              <c:numCache>
                <c:formatCode>#,##0</c:formatCode>
                <c:ptCount val="17"/>
                <c:pt idx="0">
                  <c:v>13</c:v>
                </c:pt>
                <c:pt idx="1">
                  <c:v>1035</c:v>
                </c:pt>
                <c:pt idx="2">
                  <c:v>4005</c:v>
                </c:pt>
                <c:pt idx="3">
                  <c:v>9557</c:v>
                </c:pt>
                <c:pt idx="4">
                  <c:v>13858</c:v>
                </c:pt>
                <c:pt idx="5">
                  <c:v>11297</c:v>
                </c:pt>
                <c:pt idx="6">
                  <c:v>9362</c:v>
                </c:pt>
                <c:pt idx="7">
                  <c:v>7630</c:v>
                </c:pt>
                <c:pt idx="8">
                  <c:v>6858</c:v>
                </c:pt>
                <c:pt idx="9">
                  <c:v>6345</c:v>
                </c:pt>
                <c:pt idx="10">
                  <c:v>5577</c:v>
                </c:pt>
                <c:pt idx="11">
                  <c:v>4108</c:v>
                </c:pt>
                <c:pt idx="12">
                  <c:v>1877</c:v>
                </c:pt>
                <c:pt idx="13">
                  <c:v>674</c:v>
                </c:pt>
                <c:pt idx="14">
                  <c:v>191</c:v>
                </c:pt>
                <c:pt idx="15">
                  <c:v>86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7-4BEA-9235-397664A35C71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8.10'!$Z$63:$Z$79</c:f>
              <c:numCache>
                <c:formatCode>#,##0</c:formatCode>
                <c:ptCount val="17"/>
                <c:pt idx="0">
                  <c:v>11</c:v>
                </c:pt>
                <c:pt idx="1">
                  <c:v>1226</c:v>
                </c:pt>
                <c:pt idx="2">
                  <c:v>3992</c:v>
                </c:pt>
                <c:pt idx="3">
                  <c:v>8183</c:v>
                </c:pt>
                <c:pt idx="4">
                  <c:v>10596</c:v>
                </c:pt>
                <c:pt idx="5">
                  <c:v>8718</c:v>
                </c:pt>
                <c:pt idx="6">
                  <c:v>7191</c:v>
                </c:pt>
                <c:pt idx="7">
                  <c:v>6019</c:v>
                </c:pt>
                <c:pt idx="8">
                  <c:v>6225</c:v>
                </c:pt>
                <c:pt idx="9">
                  <c:v>5560</c:v>
                </c:pt>
                <c:pt idx="10">
                  <c:v>4488</c:v>
                </c:pt>
                <c:pt idx="11">
                  <c:v>3136</c:v>
                </c:pt>
                <c:pt idx="12">
                  <c:v>1183</c:v>
                </c:pt>
                <c:pt idx="13">
                  <c:v>431</c:v>
                </c:pt>
                <c:pt idx="14">
                  <c:v>139</c:v>
                </c:pt>
                <c:pt idx="15">
                  <c:v>82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7-4BEA-9235-397664A3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8.10'!$Z$83:$Z$90</c:f>
              <c:numCache>
                <c:formatCode>#,##0</c:formatCode>
                <c:ptCount val="8"/>
                <c:pt idx="0">
                  <c:v>5284</c:v>
                </c:pt>
                <c:pt idx="1">
                  <c:v>6310</c:v>
                </c:pt>
                <c:pt idx="2">
                  <c:v>9333</c:v>
                </c:pt>
                <c:pt idx="3">
                  <c:v>3153</c:v>
                </c:pt>
                <c:pt idx="4">
                  <c:v>3514</c:v>
                </c:pt>
                <c:pt idx="5">
                  <c:v>3061</c:v>
                </c:pt>
                <c:pt idx="6">
                  <c:v>7383</c:v>
                </c:pt>
                <c:pt idx="7">
                  <c:v>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8-4BAB-BA58-D2268AF2C6A9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8.10'!$Z$93:$Z$100</c:f>
              <c:numCache>
                <c:formatCode>#,##0</c:formatCode>
                <c:ptCount val="8"/>
                <c:pt idx="0">
                  <c:v>3933</c:v>
                </c:pt>
                <c:pt idx="1">
                  <c:v>7984</c:v>
                </c:pt>
                <c:pt idx="2">
                  <c:v>1638</c:v>
                </c:pt>
                <c:pt idx="3">
                  <c:v>7406</c:v>
                </c:pt>
                <c:pt idx="4">
                  <c:v>7884</c:v>
                </c:pt>
                <c:pt idx="5">
                  <c:v>5150</c:v>
                </c:pt>
                <c:pt idx="6">
                  <c:v>1349</c:v>
                </c:pt>
                <c:pt idx="7">
                  <c:v>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8-4BAB-BA58-D2268AF2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9F4E1-D03E-4621-8BD9-61937195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E2F90-D44E-4B4F-A1C4-34D9261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30E7A-E378-4008-ADB4-F078EA524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71AAA8-99C8-4CC3-8CBB-34C9C478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ADB02-6339-4653-8239-361B3342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3DD30B-3284-41C6-BBB6-7B4F4F48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69742-2F5C-44CE-A66E-24F5DFE1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7E7A62-55E0-41EC-8A6C-DD452EA3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1BEC45-ED90-4821-BF31-2AA60A589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E83379-8793-41E5-8E41-DA8D5BAD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5942FF8-AE45-4B86-9A61-8C6D381D7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D43199-FBB4-4B24-8E34-A7F87F786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BF232-48E7-4DEE-B030-8FC96DC3A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8FA21-F281-4CCF-AFF6-66AF4353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6A070D-849B-4467-8AE6-D677F340B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FC4130-584E-4314-9CF5-B46AB151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C622B1-9D37-478B-925C-63606E51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E98951-71FB-49D3-AE5D-BA7A4466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AC2FFA-E1E3-40CA-A430-49C12DBF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5D223F-4842-4092-905D-283FC548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0208FB-ADED-45B0-9D2F-A914DC97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47FB9B-9A33-4E4C-A8F0-983F8B7B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3231334-0403-4BDC-B8B9-1CC755C29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25F2A-FDE7-44C3-8670-2E9E8112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9A80D2-5812-4CF5-88B6-516E5EA3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3EED98-4734-47F8-BF00-C40EFB74D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30CFB1-543F-4B45-8F54-D5431F95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F50A2D-C840-48DA-B47D-AA7EE7E47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CB3C56-5333-4EC5-97E0-4A8DBA7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9C6949-00D2-4CD1-BFD8-22729911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DED541-AAAB-4523-992F-9B60685F5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77A4BA-387C-4373-8DE5-E3C81A2E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BDEB898-D723-4954-9ABC-5EC0D397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D04D20-7BA8-4DEB-B275-2E652557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04A481-0CD4-4426-9464-C5C96BAE1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1EC71C-B588-4F34-89C4-03551EBC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46D2F0-7A56-46A6-9800-6FE43CC1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159415-7695-4FFD-869E-984AD863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D7A258-0F17-426D-BF7A-292501B4C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27F02D-E0FF-40F9-A0F3-C1E10BC1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BAD16C-D650-419A-BAD9-FEC19839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7D7835-8421-4998-B14C-440A64E0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9710D-2A4D-4CC4-9A67-1B462DFF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1AE7195-0ED9-48E6-A07D-49C9786F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43E84-C4B1-4504-8390-7FC0171C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6F2E4-DC56-472A-B3E6-C5DE9679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95B1C0-BE4A-4C58-A4AD-D7A1C3031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F3D8CC-4D70-4A69-B220-35BF6AF07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30F280-1017-4F8C-8B60-21556C44A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D596FA-4DE6-480C-B0BB-B1DD724BA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A07198-E51D-4548-9769-7DBFDF7D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4E4F1-0E27-4779-ABD2-2B1F76D0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37F590-5094-4A6A-94FE-398A11572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DB1DF6-68B7-42C6-8BC4-F2F34984C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65ED7C-9D13-492A-AB7C-84D06930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BC736D-5A05-4CE1-9815-C2B7E0FD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5EBBD9-1729-409A-AA75-2F9457D4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0DDB4F-761E-45BF-A2AD-D523CDE1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348F1-DFEB-4D9E-BF8A-039898A1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F02CAC-EB43-423F-921D-95A063D6B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9BE21A-5C1C-4746-9F0B-4C52A394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F5401-3DD4-43AC-8ED2-45563A06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B19340-AA60-4A6E-90E3-DDB32860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26CC19-D733-4419-8453-2FC49A71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42B645-A558-447B-93E4-C7F48BFC3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6C65924-6E0D-411F-99F2-BC9D0E10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295FD4-C124-484F-9581-6AF29027B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2217D0-F3AD-43ED-83D5-8868B551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88F1E7-8CB7-44D1-B23B-CB9F0E7F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14398B-068B-42D9-9CB7-A8274135D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C1122B-34C7-484A-A6FB-90493A01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6EDBB9-CF40-4540-B61F-0FC25A01A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B66D83-B6B2-476B-A004-FD2CD3AB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FDBF71-6F97-45BF-854A-67DC2C4A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4DBD12-04DC-45D9-A493-75D77C09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9D369-B4C9-4A01-ACC7-617EECB7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C8AB03-539E-4C26-994F-773BBF54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5EDB783-837D-4A66-906C-EA29815FD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1D360-F81E-49AA-99B2-8C6EA942C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DFC695-2E93-4A06-88E8-7964D5DA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17175B-9C42-49AC-8037-7B28BD0B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A8D18F-D3C8-43BE-A8D0-29A3B6E6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2E50B8-E3D7-48AF-9869-50D246FF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82AC6-DFCB-490C-A911-71496AF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20E88-1F07-4661-AF93-76C950CFA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9471BA-6991-490B-9574-F8BA3DE61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28B46-C4EF-48C3-B06E-8A34431D8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B52B41D-872B-4818-B836-801D8E257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3EC8D6-C3CA-47D0-B575-41D6670D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D04BB1-4BA4-4926-BB39-4705A0F5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3A3F22-1493-4B9F-9B30-958E4C402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70809-5EB5-47B9-AD57-C098A5BFB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9AF0A6-E3B4-4ED4-9B4A-F2C00DA7F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5DE45-4923-4BC3-AA20-7642381DE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9AB690-BB6B-49A4-9BE3-B14E59CD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CA2F4D-699F-49A7-916E-D93ACE4F6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1B8A2E-EC46-4502-B7A0-47963D8D0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5E7A78-4BAC-40A6-9403-C1685BCC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500A30-A331-4039-BA77-D7E7D08F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D373F20-8B5D-4DD1-82A7-7295EF298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DFCC75-B5EA-48B7-A61B-B714DC32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958109-CC06-4828-8A14-671061D9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0A01-BF2F-430F-B328-B3512C8C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C5C20D-BE98-49B6-A6C8-1578C556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43646-F8E6-4017-BEA0-4167B6576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00B63D-B96B-4E9C-987B-98E0D5B38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2136DD-B79A-424D-9058-5DB2090A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5770FA-E09F-466A-8504-2B92DC3A5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8900B-724C-44CA-87AB-32603BE9A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1D90339-A0DE-428A-B281-1232D429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A710DC4-B81D-422B-86FF-D98956C5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129EE5-5679-4107-B521-442C65A2D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A17AF6-DED8-42CE-97E0-6EEC8A862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FD707-B577-43CE-A97F-BD187E28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F0867E-60DF-4F7C-B22D-E5FBA60AE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0D741B-1A74-4663-A784-51F36DEF0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324BB-4D28-4883-86BC-FD1F9BEE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CA40E4-7A56-4BE1-8A76-FE37E422D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EED020-19C3-4ABB-B92D-4A5840E7F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9CAC89-088B-440E-BBDB-96A109A9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84320A-7F8D-41D1-AD98-71640A7B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4C3733-E062-4222-9729-2DB899BE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9DDA0-14A9-4722-B978-32BAF78D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0F544-135F-4D0B-8AC5-71A9E46D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C6377-183E-4B20-A8A3-8F521EF6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1D10C0-5C78-435A-918E-675F8CF2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BA2B638-F107-4587-AC9E-164C2D80B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A01C54-CC9D-41C2-9860-4578A5FB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CE3E11-52FC-4E4B-8D5D-41EE6EA9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DD5B41-9F7E-4F1D-8F7B-3A9A7B4CD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495B5F-F953-4EE4-98A8-8D735DE3F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C7C99F-42FA-40D3-91BB-94461F589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8263C-4922-4330-AC25-1D6590DDB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F1AA3-6850-4252-980E-5E6B49EE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5EAAB-183A-4D17-9680-ECE1BA96B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BB232-079F-4A8D-A723-7E82ED66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B0E42-1F5C-4BD2-9133-152D5F72E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B40E70-AB8C-4580-89DB-5C6B9964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B1E2B4-64DC-4F12-BC27-46923412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33ED03-7C64-403C-A05C-A88DD35CB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6F4C90-1CF2-4096-A6A4-D03BE7E8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8D478D-649E-49DB-8CE1-D3FE6D01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8250FA-7F9A-4216-B26A-CF5B8B6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8527B6-E45F-44E4-AF39-4B5E8DD2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704FE-A767-4595-A046-A478E8F8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578ABA-72DD-41EE-9F17-2164DD5E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4EB61D-9EC5-4236-830F-0F18A8CD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00B24B-305B-4346-A8C6-15FF0C48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6BE85D-7593-469A-BC7B-554DE6B6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EF2344-AE05-4248-ABFA-2844B4CD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AF26-2FCE-4D79-9EAD-60D41114E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02B882-B1BC-4B73-BFF8-B1CD4AC6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F60E1-58C8-4614-BBD4-E2A3BF305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105287-436B-4A79-9868-256C7A6B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08058-80C3-41CC-943D-178D49109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A1CCEF-F5B3-44EA-A234-0B2DDB37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80252B-F901-44FC-9603-A25D4D2C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31EC3-2261-4483-AC8A-FA25C9C9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73A74D-D1B5-4DA7-98B4-91CDFE80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0029F6-00E0-4E96-BFCA-46B4DE6F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B66BA-4116-4D63-880F-8B8F6B24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A6879D-8B0E-4994-BEB5-2A5B5EA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D506BC-F1FE-484A-B4F5-88DD033F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BC8350D-60EC-48E5-BA5D-DC44847C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BF1F41-CAEA-4EFC-8EEC-FB1108937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86FD4B-18E6-4924-8A19-D3A9AC33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053D7-52A2-4C37-BA58-C49725DD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2D0558-F0A3-4E3A-9AEE-E00ED3EA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1DD556-BC4E-46FF-AC75-EB9F0A1C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C34F95-4F0E-4605-B6CB-AA08B985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48CAB1-490A-4B0A-8747-C81D9B36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B2B367-857E-4B98-9A99-04D4AB5B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2DBB6-D90C-462B-9EFB-6942830D9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D53D76-0716-4501-8849-CB440700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57D9CC-7727-49FD-9C91-FAA73D5A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832889-9159-457D-A0E9-3C78F0ACB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FD9A0F-D44F-4706-A33B-DCC6AB05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170C5-3D0F-4DB7-9CB8-8C676F04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A1081-3FA3-477A-B451-4F35CEA3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5CD794-AA54-44E7-9B19-56F5056D3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4D71A4-DCFB-4053-9D90-AABD16F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230757-23C0-4E5D-9495-FB58A5CF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88BDAD-1D0A-42DB-8887-1D78A6A7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842F49-5F0D-4555-9968-CDE7B50D7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795359-7A91-48B9-91ED-8017AF158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13E1F9-1483-4D19-8EE1-5651CD5C0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3574B11-3B19-4CCD-B9FE-2C67DB4F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DCB141-7A50-49FB-9AB7-B49071307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275AB7-3A63-4006-A044-8FEA614A5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EBC4A-78CA-4273-B921-A5DB30871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CB4D0-78EF-4F4D-9DF4-FEA806F0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18F2A3-B4C6-40D4-A029-8862F5060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21FE4-7103-4A79-9603-03C68EA0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6A2C00-85B7-4315-8C72-B5A03D95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996FE7-D5FF-45EE-8BD4-C61ACB744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D48850-EBAA-4E90-B0C0-8394CCFA5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571C2D-0D67-4103-A866-A5821CDB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F4F47C-F759-4582-AEE8-B24E4A78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32A8CF-CCA6-4F72-993A-29427634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5C0708-FF05-4196-8A98-B4019556E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3FD377-C6AD-48D5-A65E-EE80772F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D928-6042-476A-84EA-CA9EFB93F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974F0-EBF0-4BD2-AACA-D0D790C63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545384-A1D1-46D7-B878-548E9605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FAC15E-8799-40BF-A7E6-07CCE02C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683765-73B5-43B5-97F1-2D90D322E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1EDB70-64E8-400A-A10F-4E7440CF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30FACF-8263-4FA9-8C08-01D6AD69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56DF52-D2FF-4125-86FA-EB9A77E49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B416CB2-3D8A-44F3-BA7E-C62CC3FD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654DB7-6FA3-4454-A022-E748509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AE9EE0-C5EE-4D34-9187-5456F58E5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88DF61-B0B8-4D44-9761-1743634E6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720A14-305C-456A-B3DB-7A451916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8DC688-7BC6-4E8B-B325-192EE3B4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93B83C-3194-4A9C-B006-7A1EB38E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6C3DA5-31C6-42B2-BB54-5825486E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2D269E-7F3F-4646-8863-1898D55B2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9928D7-0090-4E82-AFCD-7E587516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188057-A243-4BB6-9E0E-2FE79575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3F3237-E2E5-40A7-9151-362A940A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E12AD8-E375-490E-A903-985868B08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784F4-27F4-45E8-A415-EFF188B3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72D160-663A-4221-98E2-095EA7D12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C7C588-5F41-40A5-9487-6CF4AD93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1360A0-CE0C-42AD-9793-20062FF8C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A20504-8AE6-4CFA-903D-B45A436C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52B1E89-E55D-456B-B702-F7251D4B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52B3A53-0756-495E-83C2-A187D1E53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1548CD-53C5-470E-BA7E-577BD3F6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FFB7A6-0D69-4519-AE92-5A447A9E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619129-58FF-4CE4-B4A1-A0B0CC98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573849-D673-45A2-A173-C606F3D5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5DA6F0-5154-47A4-877D-1B878700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6C0720-7846-44A2-9C98-42A8E89A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97407C-C961-473A-A62E-63D46F22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5B6EC9-8777-49CA-A10D-11C052CF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94F9FD-16D8-4F93-A619-DFC497CA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D602F4-1D04-49C8-A743-5C3B39EB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28B137-4B00-4108-A1DF-E1E2EBAF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706B48-9527-409B-893A-C40DF2DE8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A577F2-25A0-4EC3-91BC-7327C6C87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B65F81-3711-4DCB-8C44-2D18D95A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2F3C1-11EB-450F-9B96-3DE45E4BE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8E8AD-D143-4A2E-A101-8582CCAD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6E8D51-7D42-49E9-B269-AC3AC231A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1157BC-F898-4909-9BCB-3009214CC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303F73-25B3-4B9B-B2C3-259A7071B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9A8125-9C03-4788-B007-15A0B316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5A5D1F-BE42-45CF-ACDB-AAF0A9C0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23E675-0DC0-48AB-A9C7-070F00618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5616EC-7F66-4970-A0A5-D5971660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021BE5-A9EA-4F07-81A8-7EF21536C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028334-FE9A-415F-B1BB-F57938FA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DC2F87-B4E6-4560-AC67-BD2E1FA5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7506A5-C846-4D36-9276-F36ED1B2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716BC-95F1-4C70-99D6-5BA2BDC6D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ED2F80-6F05-4D43-A3DB-721F669C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AE9683-BCE5-4763-B0D7-B4CE5B49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5448CF-57D1-499E-A2C9-F7AEDA04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4A34FF-A280-4F87-81EA-85AE94115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BD9F96-5B36-4E46-B78C-964EA009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0FFDEF-451D-4E6B-9691-AF328F6A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799546-C2D4-4BF7-BB93-1A025074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ED1C91D-4D8C-4C0A-81E6-9C4657BD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C8A17F-9079-46A5-9E9D-F983DD59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FB0B5-6A8E-4CC2-B543-9B8F4DFD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C5B581-F9BE-4EEB-9D68-6E8EBBEAE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DDA2C-0B00-46AC-9310-D3F2796C4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8D48FD-3068-4ED4-A073-49DE671AF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73F41-6781-4444-AEDF-8B52220A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84037D-C7B0-4D79-A109-63E0416EC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F56722-4B2A-452B-87E8-AD24F28AD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361E40-67B5-483D-98E4-A455963D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9895BF-D8DE-43B4-9D0B-9544671F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27542F-C880-4649-8456-6DE52EC3C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8758F-296A-4098-9EDF-BDC417B7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CD86C-8756-47F4-8E83-A99055627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629591-B128-42F3-860D-D8D9CF74F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01A65-F84F-4DC4-B6DF-83406C72A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33FE2F-8AF7-4214-A68F-7B6163A0C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9371A-D6FB-4285-8C2D-64CDBB5F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803DE-015C-46FE-B07C-2D3FB45AD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915082-6749-4C5A-82C4-A8056FFE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D6571A7-D325-4620-8F21-3779F653C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5F3EC4-DE46-4EA9-B40F-E3396B4F2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8F34FD-C662-44C1-9D24-57AFF752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409A13-8D3D-4C88-A502-A2315C82B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4AA4E4-F180-41E7-9DCE-F334A5899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D84577-3AAF-4803-A3FC-FBB21986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9AE606-025B-45C3-8EA1-B1254CE7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443C3B-3F18-4B4F-A1DD-A33AD9666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D8C9F3-551D-4410-A5D4-187C686A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169370-48AE-4762-A5B7-28E0683F9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FE28D2-5633-4681-B7FD-F201CB94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072AA3-65BE-48BC-9ED6-FD4088668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6FC95B-5442-4996-BD36-3F10E819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EBE059-3EE9-405E-82A8-16FBF30F8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4A82E-950C-4B9B-8957-32E192A5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70AB21-BA3C-41BA-9622-5BF0B80E9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8F4E13-0394-424E-A61E-1051579C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B552ED-595B-40FB-A274-B0D2C804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E7ACF4-518E-458F-A88B-B8853A8A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7909F6-C6AF-45B5-9F23-82A88ADA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D94899-944E-4F38-A4F8-9DABAE670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740808-0925-4DA1-B3E0-FF757BE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0D8CFE-FA92-403D-A600-0EB1DCFA1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486A6-3A81-41B5-8463-EA069AC2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FD5F30-6738-4B00-96A4-50894038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A3DCE0-24E2-4445-B8B2-F3B7BF9F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ACF918-76DD-4586-BC6B-D7A99E5D3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8EC62A-385C-49C7-8E39-7B2B111B5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A8D77E-3CE3-4B2A-B3FD-ABD7D947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025BC1-9049-4C74-A363-4B1EA1BF2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BD2CBC-29DE-4A53-BBCE-FC88D925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9F105-4B62-4888-88CD-F79C1AF8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7698C2-21D4-4378-9C1D-77F471E3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4CCABD-3B15-4886-A4D8-45EFFE82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62FD0-0BF8-4DE3-89DB-7D6C29B0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6663F6-A034-420F-9C7E-2E7436D8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B2BED-C562-4AA7-B336-A2D2BBAC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6AA696-F08D-4BB5-9D16-DE50856A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C84604-A56F-45E4-B8FA-EC0A95B91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B4235-C45A-41E1-A11B-67034CB9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6CCC7B-EC65-4E37-B2AA-12861ACA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AE585F-7B43-4CE3-84FC-4D23D009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BDFFB4-DEE4-4443-967A-8970AA70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CAD5FB-7E33-4B63-93D6-1FA3D6EE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09057D4-DD23-46D7-B79A-91C0023D2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5D4C27-F155-43D5-A1FA-8464D421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4D38F4-87C9-49D2-8018-C265EB0E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7ABFF-2FE2-46CC-964C-034BD02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2721FE-47FE-4129-8FE1-74C9DE1E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9007BE-45C4-49BC-AFE1-5DD230EA3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64A714-23E6-478C-ACC4-289826A0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3D4901-E502-4F4E-92A4-9FA760B5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98F312-E249-4CCD-B655-87FD8B4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5C48CB-5335-4C7E-A459-A1FA47CF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7F3200-430A-4DF5-9698-BDDC94D2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345E8-3851-46EB-9384-ECBF043F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DA8F6B-964C-42AC-8AE4-1F0E9E1F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71934-F5F0-42F1-A09A-09940F9B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BFDC3-91EB-464E-9EB0-2437F5B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D9AE44-64DC-4D53-A09A-84D861B56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056238-61D1-4D2B-936F-3FA54199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6F19CE-439B-48A6-9327-40024B4A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F1CD2F-9D88-480D-93BA-828392ED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6EAC57-217E-4F81-B4F7-8D4128CE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26AE-7BD2-489F-A5EE-680099526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935403-2110-408B-8F8E-DA0488F9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78AF8C-686D-4840-A075-D9BBE318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1D69AC-DCA3-4D23-9031-E1C98848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C5E264-BE7F-408D-9918-49300DD83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D6C00-D12E-4E9E-93F8-646AD637D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A73D57-8FFC-4D09-8FC2-A5C48A2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0F12E3-EF2A-49AC-8FAB-D000612E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DFE77-F15B-4E79-8C65-E11D7807F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6F8B15-97D6-4D87-B24A-4129336A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2329DF-B8D7-4143-AFA1-1A955729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8DC4CF-D8AA-4D38-925B-D66DB085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0C9C3-7D60-4656-960D-7DDE26CF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D26BA3-9122-4972-BEE5-84273B1F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F98CB0-DEF6-4013-8365-01ABEA275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FAA84-2985-4CCD-8A57-5F2F7859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6AFEC8-3C65-4A88-97F6-9C7BDD30B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AAAAD1-A61F-444C-BD0F-AE5DBA2CC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089D7E-A9AE-451B-B6DE-5956CAAB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DA8207-27F5-4993-8334-8046F7B4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EC2B98-F695-41D3-82E2-EAB46ED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70B7DA-285E-4E98-B2B3-2258412E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419785-6FEE-432B-A8A6-0DBBF20A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DB9F935-A1D8-48BE-B8DE-8E1B35EB4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72D2729-45AF-4753-854B-CB1AD11C3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B61ED1-3783-4B75-9FD0-2A2901BB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E20C5E-C7F2-4141-96D8-318A5157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59A182-62CA-454B-AABD-FFF68E7B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881B5-0631-4891-87B6-AE0C12D5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8D687-40BA-45F2-99FD-4EEC4044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CAE29A-3D60-4601-A109-471AE099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BC204E-ECF8-4F3F-B3F4-FA6794CE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45EF88-7EFE-4E39-9935-0817B880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CE73CB-A803-498B-B7B3-A8446714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846BD5-A66D-4D26-9690-1AEA02B8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751448-DF3B-4607-A8EF-D9F1F2BE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409BBA-80CB-4F93-8581-3CF21314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471741-F8E3-4084-A3BB-6A0F03EC4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7ABD63-261F-4768-AB60-38F50C25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02587A-50D5-4B01-90E4-08CFA228D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C586F9-0671-4762-8A28-644490E3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F50D5A-1EEC-42B7-B257-B56CED78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85C65A-316F-4077-8082-A0A56E65D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050527-FE60-424A-BAC1-45EA85F9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F4EFA4-C43B-4039-9207-5CAD8B21F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EEB9D5-9204-4B84-A5C9-445AB27D4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BCA2BDE-5AD5-4CCD-AB0F-01C30FC8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D58333-FB40-45D6-833A-43898C3D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778EEB-82DF-476C-B0CC-EEA3E557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CBE3B-0426-446C-84FA-AB6C4A52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90F86E-7390-4FBB-A4E3-13841EE9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1E03-D0DE-4301-9102-EF2F1BEC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D93933-27EA-4D6C-9F15-20A5994C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91D987-1416-476F-9A4D-11DB5163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49BB11-18D3-490C-9D12-4A519324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466446-653B-4917-BBB7-460E0600D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1AEBB-D061-43F3-BBF3-F332F734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FE4274-3F94-4E12-99A8-B7BC5D43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2391196-D7CF-4B56-B10A-6F1C5F8E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87F97F-8426-4BF7-B327-F68A1728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B9B79-3AD6-49DF-9797-E5B042909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B9A425-12FC-4630-BC30-A0A9C16D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92515-739C-495A-9FED-A694625C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B2C3C7-BB6C-45BD-83B5-678985E34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52FA6-F714-4EB9-8F94-61AE791A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D865D-EB28-4160-B44E-26EC6A69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8042B4-632F-4586-A327-A6C73299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5B8EE1-8BB5-4951-AA54-D12E014E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EC21959-55BE-4787-904B-31664971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356B8C-445F-4B5D-95CF-816F301A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5A8A94-EBC4-424F-8E17-30F783E00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95016B-0D8B-4605-BC5E-7B4DEAA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39185A-B453-405B-9508-98E0873C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F11F18-CC9F-4B6E-A36E-525F06A45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57BA09-A2E5-4E3C-9E18-DC91433B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4875ED-A712-43B0-B427-89B234635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7842D-1FDC-46D9-8251-BB4E219D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F6D2C2-0A0F-4D38-A1E2-C81E68FA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56AA46-E459-4055-8C86-C4FFE359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1F752-4426-42C9-9A7D-6FD06D85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7A0AB9-2464-47D7-BE20-FB2C9B4CE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B776D9-2E44-4FF2-BD42-B9B44FF64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24ABA-2A4E-435E-B11D-BF9FA063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5854F-8E5E-4CEB-A327-C46D2D2B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FF0839-7FA2-4782-AB96-B860C19A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E9D5B-C039-4B90-BA49-21A7A697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A75934-F5D0-4CB8-9B03-B2739962C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8F8E84-A4F8-4ECC-A29D-15135D7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602F95-BFCD-4B73-8C4F-2378FDAC4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E199CA-2238-4350-BB82-8765E5678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F84E97-EF2A-48EB-BD74-58340D2E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C88A38-8612-4338-8806-E6BFDBB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240010-12C1-430D-B534-C4A6C8CB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EA967D-7CE4-46DB-8A29-C4AB5ABF7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5FE78-E79A-465F-9FC1-61DAF8A0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BE18D9-FF20-49D1-BA53-1FE5CBE79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D5F16-28B7-4949-A0A0-3CBF6D44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142E62-C0B2-4F0A-8085-E6AD5AC95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911D8F-6553-41A2-A0E4-55A2B932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840B37-8D8F-4AAE-8204-0388ADE0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34AC20-E40F-4C57-BF9F-3E3D92FC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A6FB33-49C8-4415-A8D3-8B271C36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B6582-6182-439C-9A30-80B5D004E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338722-B445-45A1-894C-1F4DC37D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8411C-4E4D-4BB9-8A28-2157C240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2C44D8-7544-489F-BB7F-32AB74A68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773F5-C4EE-4B3C-B6AC-4640B52F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0755F0-8C25-4AE3-8967-2D71A2CF5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AC180C-BCB0-4E98-94EF-F0094474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329A3-CAB3-42D3-BE68-9C3463E5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8567BF-499B-4666-B3F2-5066F3F5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7E1B0A-EA86-4DD5-8CEC-A9DA355F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2D8DDB-122B-4BCB-9572-75D3A1F8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1B0729-9F3A-428C-A1A9-F1435F164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B304CEE-E8C5-4252-B529-E3C9BA63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AEC81-FA4D-4818-944D-62A28037A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A0430B-F147-4F69-81D7-FFAA7239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D765A2-96AE-473D-AD19-DEE99E2D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BA796B-2878-4400-A400-427572568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F3C7B7-0160-40E6-A86F-85FA7E02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D27C44-1EFC-4E67-BDE2-61F41974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23FEB8-D097-4996-BABD-651508998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FD92FE6-B70B-4B6C-A284-EA4066EB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DD060-2A9C-4562-98B0-76743960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661465-6A44-433E-924D-5DFFE596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E63CE9-0E43-43BF-B398-4104DD34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C54AA-5B31-409C-8F77-0C257667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61AC5-2D4E-4695-8273-9CFF11108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C1A4CC-CD38-45B1-810C-6E345348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13E4E3-990F-401B-88F3-BFE17D22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313104-F838-4B47-8B77-E006176C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C12076-2524-4C3E-8E20-C0704356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58CAA5-A86B-4CDC-BC86-BFD39CCC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63EA0B-3BEF-46F4-9455-608C03FDA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336E9E-A947-47A3-AF5B-95CB549FC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8DC7BA-36DC-4F06-8A17-BFEDDC4F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0400A-94B3-4D4F-9E0E-B173B6C6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D6889-8611-419D-8C9D-55BBF6CD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5BDC3F-7E42-4EB8-AFCB-27185F3F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3F9C6C-19D5-4FAC-B1FB-7025F904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C14D54-210E-4EC4-AFCF-00DA73CC1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6A4EE5-01D3-4913-AAF0-FC61EBFE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65FC30-473C-4FFD-B24C-75E00035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50ADBC-88FA-4421-BAA2-FE3935B4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B963C4-242A-494A-A845-6871188B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F76B7D-9190-441E-9E7D-20D9EEAC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C3AFFD-32A4-4C97-A679-AEE57219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466680-458C-4E86-88F2-28258A824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4C500-DFDC-4EB5-87EF-A1627D9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1AD89-0D35-4EA1-A1EA-8B43E16C7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2DB2FD-E626-4CFC-A8D8-B6AE9676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77748D-CFF0-4FF7-A871-7BAB4759C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48CECE-74A7-458E-BFF3-D79A6688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588653-106D-49C4-9C06-D4F14B0D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BB45F8-82ED-4882-BC9A-61632869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E344DA-80E6-4E8B-9BC5-EE6E8808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82D00F-4CEE-491F-B1C3-B9E3B11C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01466C7-414D-4B83-993B-CA4F8C2FF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20AAE4-36D9-4B8A-8364-D0A11A9C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DD716-0504-40D9-B2C2-19F44A5D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EF1191-5E65-4A12-A29B-69D0B20D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3B386-D8F4-4C26-A7A1-956DE1EA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1AD86E-2563-427E-A3D9-572DA8D42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C8FD63-C19A-4C24-96C3-4153FAE6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03A199-1B19-4C6B-86CC-0FED2F8A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7B7242B-ED67-4BDD-90BE-408F0C81A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B805912-7957-48A6-82D4-C668B1AC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EC47EF-F2F3-49BA-BC62-179516EAF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623E8F-99A9-40B2-810D-D61358AB6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C3DC81-9D2F-49FA-B012-6A72D9B0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D8DCC-A35F-4D12-89AB-56466D4B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4A404-DB6A-4798-BD24-5B23A174F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427E77-3686-425D-9EF4-F186491CC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386E2-457C-48BC-80B7-665DF6A6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76E2F2-EED9-4FFC-87DD-1891478A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A2B8CC-D7E4-4149-83E6-0988CBF3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48805C-4976-4F36-ADCA-392F4318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E7C1BD-B8EC-49CB-BD41-06A53C15A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AC435E6-5433-4E33-B02F-E6966571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398F6F-D59E-4462-BAFD-E7026A79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E82425-E8AD-4B59-B2EF-C662C06F5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AA525-F90F-4C4A-B696-BF474F084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3E4E12-CA2F-4D2E-9421-C3E4E95ED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85FE28-2F35-478A-A8AF-A587CBEB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95260-0819-4DF6-8879-36857F55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DAAD8-EF57-416D-83AA-3D61BD0BF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16FA-AEEB-463F-B7FE-3D6B5C81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932530-53ED-4EFD-BCB1-F408034A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CF9E78-EA66-40A8-BCA7-082B8F142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A96B8C8-344A-4D1C-B90C-7692B35D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9C1ECB-1F25-41C3-96D9-944B0CD2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4C26FB-1C9E-4FD4-B344-413DC7599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CB42C-F16A-46FC-A8E9-3D835D666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65FEE3-B049-4714-879A-38C94DF67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54657-478B-41D1-A25A-056EB8EF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8AE9AC-D449-422E-95A8-5C71D722D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C70E38-3046-4C4C-8B82-834E1BC88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3F14C2-10F1-4FD7-AE1E-63CC3A77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E7C645-8900-43B7-9EA1-0DA96805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CD5FAB-A5E1-415B-8E73-FD614DDB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5ADE80-7455-44EB-8FE4-DB7169CD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478620-1B18-4363-B9E1-C6DBE89A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2A7A86-5B30-497B-B47F-4F9B2351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D7999-CF1F-4F49-A0D8-8A28F1220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B3B6-BC92-430B-880E-F520E1FF7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47EE0A-8C06-4538-B886-BB5305D62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B9D13-C801-4C64-AC70-6B4B571C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343664-C747-492B-8679-42A4F899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DF2C33-8927-4EBC-AEC0-C528CCCE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F05951-F69C-4267-ACB5-8496ACAC8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04CDF6-B84C-4D8D-814D-50C1D7E0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0E1156-6A71-4D88-BC58-398C243BD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C29ACE-2E94-4816-B984-D99A83C6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49B3C-7E3E-4728-8677-D1E8561D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19F35-1B76-4703-AF14-67B2C5A0D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CDA4C2-2907-4EE8-9ABF-7D7BE4D59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2C44BC-D8DD-4D6E-AD6C-5D796CBA2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9F595F-B1A7-497B-9E8B-ED1D4549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612558-710D-4E78-8E00-E4B2C370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115947-CE1F-45BF-95BC-D3D3E1C3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993715-D39F-469C-9F27-E3EC19C1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C53A4C-C865-4DDC-B6E2-6569B4E4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501AAE-BBAD-45B2-8EDA-95154C87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0E2B84-AC58-4699-B6C7-25D89631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22C9F4-05A6-454B-B03A-67FBD8176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4D167-4573-48D4-A977-D7A10E94F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89E309-4D64-4722-BEFD-B328E85E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AE1E7B-6044-40BD-AC05-D2669FD6C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77CB0-E65D-4085-BF29-31AF2ACC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3104F-FD7A-46CA-925E-5123DFDD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24B6D5-DD65-4673-8FEB-C8B5290E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2ABED1-EF90-4F61-90C0-25EB80AE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422E-EB37-4B1F-90E4-30D251E1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AA383C-1CC8-4AA9-A342-F842489E9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D50F3C-A20F-425C-B5A3-A8CE49CAD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A7B340-1E76-4154-85AB-F64FEF7B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67B44D-1E03-4F20-B6C3-E36B61DF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03FD58-65BF-4086-8CD4-1A134311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D26073-F725-4C03-89F5-5C0833D9C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F2BE7-7C80-477E-BF77-1FB4D633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E19A47-ECEA-4AF2-ABF0-3FCA70CEC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53-9DE5-4B6E-ACE6-01F56870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853FE8-794F-4FD7-B69D-D7E97CB3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CB535A-1F6D-4A6A-AF51-F04896FA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F848D8-E85E-4CDB-8870-791A6D91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7D7062-3BEB-4555-B10C-9864AC42C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8C676D-EE34-4895-98E3-C6DCC453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BCD4D-5819-4069-9CFF-E33C2793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5EFF1F-0B53-4290-B1C3-18976C26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D6CEE-C3AA-406D-A592-6E633159A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F959B1-8921-4E69-911F-76F9FFF2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A0F3D6-26F2-46F0-BBD0-EFCD3348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711E30-6133-4008-974D-BB2F4297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544A5E-241D-4C85-A423-D61BBB20A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5CC358-EF3A-42E3-9699-004065A2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D1D154-4A70-48D8-AEC2-422BA990A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ED0FB2-C824-4996-89B4-EB7126A8C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EFA2D6-BE53-4BF3-8784-DBDC2E59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78E61-AAFD-49C3-AAC3-4094F4A1F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D48005-76DC-401B-838D-1F3FA0D0F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D41B24-F66E-4060-8141-E01023C58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ED03D-5D0F-4668-B025-00BDA575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8800D5-7FA9-4C6C-9452-99BDE612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7D794D-5103-41CB-8BFE-599E119C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AF3F94-CE7F-44BA-9163-F2D73FE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29AEF3-891C-46CA-9D7E-55D0981C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772A33-11A0-422D-A787-ADA846AE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753DB8-1E80-4725-9768-C3FD2905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99FCAB-A368-41DE-94DF-AE0F3AC8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53C60-D460-4F32-B167-E1CA7064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BF0DED-EBBA-42A8-BF45-37B1D4656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3A5FDF-ACFC-44CB-A4FD-D4BCEB12C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1CE5F8-39AA-44C5-8171-57E62D04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AE59F5-136E-4C81-B72C-A0AD9E436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FD7656-0261-44E4-A73F-ED990161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4B9113-04EF-4C2D-8C3C-9A8947F7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700E58-E8D0-4FA2-8118-1C10784D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DC44DA-8ED5-47A5-BB05-333BF3AE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870405-961B-4431-8D23-CB1D6ADA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3B19BA-F6BD-4A25-BB04-1593D4C1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168E8-26EF-4C94-8699-E1665264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5DA48-5ECF-4D99-93D4-A2C03CEF9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F638C9-86C5-4946-BE9B-7C289987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41B9C3-8DF4-4962-8645-1C2DF6C68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CA12E-2059-4158-A535-3D421548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2DBDC9-11D7-42C1-9F50-2031630E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7CE61E-C740-4D23-8CB0-2343C58A2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7DA7B6-0D0A-495A-8189-8B2C7A90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FA0E74-3C5E-4EE6-BE85-344666894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BC20082-02F0-4478-A585-CF1F2F3A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FCE757B-D046-4C0C-B67C-19FDAF89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C636EF-9EFC-4A08-9642-7D8096F72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E1A06-3180-4328-A16A-B8C91068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5CAF0A-AF1B-41A3-B5D1-40BCD635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076CAC-E9BF-4A2E-9F22-8A805BBA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44D35-3501-4A4A-89F4-79342D81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438B92-C46E-4E06-8B79-0BE306D5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3B0903-81AB-4D76-A8D3-0BD791BB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CB82E20-6B53-4E55-AE94-64334FF5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36E814-A503-44C9-B0D1-DF59EADB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B2DAAF-61DB-4986-8E82-DC53181B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E39B5B-EBFE-4708-A366-21EEA390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96B45F-8470-41D6-8AF7-4945515E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DAB2D8-E532-4061-80C0-3621C2B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1C04B-55BF-4D20-A204-D355A9EF3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254C5-0C7D-4BC0-B7E3-AF26CBB9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D15F23-8FF4-4ED2-A9F9-FA9549FB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31D669-3DA0-4F77-AD36-C7C1F14C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87BF8B-C76C-4B4F-8BBA-F3F250F32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C342AF-4B8C-41DE-9F69-A6B275C4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20C1DD-9204-45EF-8DD0-D399A4EBC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12CD22-4D82-4A88-9438-25FEE369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DA3421-C611-46B7-9C97-57816BD0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D23F94-E8ED-478B-89A4-21FB323B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D8CD7-DC95-458D-BF56-0298C500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784CBF-9D4F-4880-B9EB-3417E9512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B008DA-2E7B-4C6D-BDA4-FFE104443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225B7-32E7-485E-BC30-4718E95DA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E9085D-39E9-4EDA-AE1B-CFD207F7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1A6F1B-66B6-41B0-8E49-75C25C47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C0788A-8D78-467E-B849-B1C59FA1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5437D-CAA4-4EBA-811C-232DE467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B0B078-28AB-4740-9A21-5E627CFF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EB454E-5CDA-4299-B52D-BBFED76E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8CB10-E57F-4740-9085-E568226E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45618-38BB-44C5-8E2E-E70330EE5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04F05F-559B-43F1-A712-974B2401C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D5BC45-7C08-4ED1-958A-1ABB3ED0C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02CF1-85C7-4668-A77B-EF6056910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B647DC-C604-4946-800E-CF0B05DE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D1417C-9E51-4673-BCB0-D38072A3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BB222A-4B8D-46B6-A666-66846B44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97BBFF-BF39-45A3-9EE5-97F32CB8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2A9EACB-0059-41D5-8EE7-B358F00C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FAC4D1-937C-432C-A9DF-79F96288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8B2B0-4919-4FBB-91D9-96EF32A36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74FA77-DA59-4A20-B504-1658946CE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9093A-11E5-45F8-94A8-83D20D13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C6B7F0-CD0B-497F-9371-17A47DE3C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19729E-00E6-459C-8CEA-24DA3B4DA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B3FC6E-8A7A-46A3-B690-27BE52DE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150365-DE8F-4D63-91D4-B36C88F8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5DC3F8-D8FE-467A-A46A-C3FE8034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4AA7FC-5733-47C6-AD5D-A512EC37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B6DE21-3685-4975-83AF-ECAC3A71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4A3AA6-FEEC-4D50-9C0A-A2B7069D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C52AC1-5E63-4FD4-B916-B9E549E8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64A69-7FD3-4484-AE78-5D67F9648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254D41-FB70-4F50-8CB2-7F23CC3D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E1E0C0-A14E-4061-898D-AC4D9CB9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336407-A21D-4899-885F-DE798CD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184145-D844-4D0E-BC36-84C77F56E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4B93E2-081C-4E3A-9548-0EBA19C43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1AAC3F-3469-485B-B9FD-589AE9735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54FA0E-EF8F-4FBB-97EF-06A56C19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DCA4C0-CA62-42F4-AFB0-754B5787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67083C-2F6D-43F4-B373-D78596CF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B1F5A9-5CA1-4531-9331-5E5E0020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4AAEBE-1095-4EE6-9166-7576210B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91580-FFFE-407C-A4C1-BAB951C18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40EDB1-5655-4A07-B8A5-E7CB0E82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CB8210-8316-4A05-8991-E92697A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AC4228-B4FC-4647-A020-6AF52210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58B0E8-C420-4772-B7CA-F66A90345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615298-2C39-447F-A684-C7559614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AECBD-4940-479F-AC91-6E982DF4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46A698-A2BA-402E-A6EA-4785AC71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4DE486-7F21-47CA-99DB-508446688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46599D-0F2B-426A-A94C-3FF76802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25EAD5-56A3-480E-B5E3-49F9E7D4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04A2D9-C927-4C7A-A840-6CD981CC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1BBC37-7CDE-41F7-AFFB-84A45637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8F8AE9-605B-4942-BD92-378442AA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B411B6-432C-4660-B16E-D825792C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9119A1-4B5D-48D5-A5B0-8F0A6FDCA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EA400B-1FF5-4421-B92F-1E7643F3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88A09-D275-483B-A4EB-CEE328C9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3E53C0-D08F-4B41-8798-C39562090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A90E90-85CE-494B-8747-ECC68A06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203FB-EE5D-4910-84B0-A7019C28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F48B3C-CE3F-41FE-86B1-A6589EFC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31AD24-9E05-4BF4-B53B-15E74EDD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3A1CA7-881E-471D-88B7-FFA4504D2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24F0CE-2122-4C92-9E10-CAB3BE85E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CA1D1-3178-4AA7-88DB-063F9C83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BAFD89-60E5-454D-A225-D11346FD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57CE3B-05ED-4C4B-8FF1-B22DE4E6E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1C844A-5A99-4803-BE71-869C2241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9E1196-4A59-436B-B2C0-21AAB97AB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F1D413-AB67-452A-9323-A0E6DAB8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637DB-2CFD-4DD3-AC8D-DBDBAC48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8DA418-28E6-4728-B839-3DC6CA10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B109F2-2207-4C13-95C6-B2FD652D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6D0BB-74A3-44B3-9CC6-CDFCCB25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6ABCAA-0555-430A-B54C-49A473CC9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65DEBA-DF3A-416B-9C9C-1EE8E794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1C2449-0A0F-42E9-BF56-33474A3C4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4A56DE-A2EF-43D3-A667-DE76ADAC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1B0C26-1CC6-4A02-B9F6-932B7F1F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6BE0D2-2552-4B1E-BB20-279BFADA2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BE3325-2137-466E-A877-0C1478FB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403-A7DA-4AF1-B9E0-306E9321D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4B34E4-26D0-4146-8B30-A03AF397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C6BAFB-1996-460A-BCF6-18F9F5B1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6D2A6B-DBB0-41CF-9925-794EDF58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23BF26-C528-4113-B359-4FA4602A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A86FD4-1949-472B-A9F6-10D97886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E31616-B4C0-43C1-8CBB-2B1C852B5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E913C6-9FE4-48C1-A1F0-DD1068C6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E388D2-9A47-47D9-BF8F-825A75F1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60D3C4-B6C1-4CED-8108-90CCB1FE9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FB42F3-4A61-47E4-B21B-5ACC66AB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447173-68E1-4C7F-9C83-79E51A66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46DFF5-596A-44EF-8B8E-95180722D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884BEF-B775-4822-84A8-EF6F9CAB0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1612BB-FC54-4B4A-96B5-DA5E37FC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6BF366-6B7C-42BB-8487-C0630D96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85EACB-1C69-4256-9399-483A9C4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310773-D105-4A3E-AAC2-15C13BBB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357608-D783-43E3-B6FD-2718F2A3E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9834CE-45DF-4898-BBF0-FE72068F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A7CD1C1-B03E-4778-A8AC-76E2E610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097E58-C450-4F81-B4B8-C9ECA80AC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7333FC-BB83-494B-B6CB-D8A889C9F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2848D1-17FB-4999-9A86-92E63E18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2556D-CD06-4CF0-9C45-0CC79C1B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C3698-FF01-4819-8A08-AB561E00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04B5D-477A-41B5-9754-081CE12C0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25D5EB-D153-496A-BE73-9A71803C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E16C-F17B-462F-96AD-374B2B2D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FFFB8-9D6B-483F-80B6-CE8A216B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125F08-2ABD-4338-8175-0408F207E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ED8BD6-0381-4476-A603-B94C4228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05FD69-B459-4078-AD65-482D99A2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EDC80A-4505-4E48-AE61-3347CF86E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0B70E6-12BD-4254-BD8A-1234A4DC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5B9C48-A911-4764-B4D7-21559943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417B8A-E122-4A87-89AA-ED4791AA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E6D0C3-9B09-4457-9F9B-2FC62F1E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6B13E4-0190-4F90-99A2-7815F142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50804F-86B5-4142-A699-38CC648D7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89281BD-9BFE-48BC-ABDE-6101795F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4847A3-BDF8-458E-A9EB-C43337E8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837526-D479-4E93-88C3-B61ED576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DEE2D-993B-45FF-B1B3-239F126A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536F7-5681-419A-A7DD-A49A40503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43CB3-957E-476F-BFE0-8CCDB707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091713-BB6E-4918-8792-7A327FC9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0A3470-B63A-40EC-AEAD-8894B079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17421-9090-4313-975E-FB950D6D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A7E2B-9146-4BCD-B275-E1B8C723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7CA672-C214-4DA1-A4C5-7EE804D2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6A67-1E24-4F83-BE33-4422729F8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CCD56D5-CEF8-4B41-BB0E-1633C152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D2FEA8-ED25-45EE-B862-4D20F3E17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1DBDAF-F655-47F3-BA42-AE4760D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7FD25-236E-41D4-B3EF-8803A621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F4A833-1BEE-44D6-9346-9BD98375B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E1840-77CC-4346-8A93-83FA33EF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9F6AB0-2A59-4061-848D-FE61632DF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6F54FD-1189-4F10-A7DF-6E6F13FE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DCEC9C-5C8D-4ED8-8FE7-C83C5784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743EF7-2712-4455-84B6-1D7AF08D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2C2A15-0344-4A53-AACD-CCBC0BF5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9F1C69-6547-4772-B538-01AF41233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C5B2FF6-4628-4D18-9FC8-7BC9F8FA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35F16A-802A-4A85-AB41-84EF9B81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92A0B-724A-43DE-922D-79E3265C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882F9B-3CF7-46A7-9D81-F1E2888F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825589-F90A-40AF-84E9-CD3E7566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555B5-5498-42B9-B2B9-8B462063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3FCB43-B7F2-47B6-8B2D-E1A73364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E1976E-050F-41D5-A10A-6C300350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787636-040C-421A-AB25-C809FC99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BC6CE2-E36F-4B13-9AE3-1B306817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1A1111-6650-40B4-8E58-682E62700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735868-A496-4477-BD52-A065C1083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D0FE10-390F-4F58-8A0B-A8015D35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447585-9B28-485F-A879-BB2E8EE30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06C4D0-D2BD-453C-B1DF-DDC3FA79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7F6AB-271E-4605-8C13-F9359F79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3FCD09-75B1-4DA9-87D6-43C407D1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38D743-57EB-47B0-A871-117DC06E5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7E2FC3-E099-4552-A22E-82E85486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591561-77F6-4A61-A398-1AF7A972C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5E5604-2740-4B19-8102-8AFD9B04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4996AD-A7A2-4068-9B50-51AF2C109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A26AEAE-564A-46ED-B236-16B29516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BD230A1-CE24-4955-8067-47BAB2B08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CC1C2-42A2-4F77-933F-B5005A101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3E5525-747B-4D25-8D46-D92F857E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3F1625-AF52-4CF1-8BB6-77E28B20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8CC72-9116-45B5-A585-808D5492F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E84950-B7F6-4444-856F-1DA29B21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36C44-DA8A-42BF-8F31-AA8589A5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224AAF-E29C-4824-A7DC-DC80CEC0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825D-9B5E-481C-B0F6-00898635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A759EC-A551-48D3-A2C9-86DE52F48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507440-E2F4-40E4-914A-D576A0F02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2C1B07-A527-4841-BA41-894B3820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C2C39-96B7-4C54-8FB7-7A988C7D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6E1FF-4EB6-48F7-8443-F66F1024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FC24EF-B071-47E2-9D67-7E932E9F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940ACF-04F3-4FDB-963F-85AD298EA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0B91E6-1628-4C93-9670-49186EFD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CD905A-716E-4644-BA86-B8FC36AE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6527A9-177E-4D78-82F5-B388D500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8467F5-DC97-4CC0-B7CC-834A8951A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6BBD36-CA0B-48FC-B99E-FE0EFC50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26873A-4C14-431B-841B-EDA14EA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EE1886-73A8-48EC-88DA-B02825661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C89C4-6B1E-4D01-8397-AF25437A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47126-4D1D-4E0B-B127-3EF5099D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082A5B-BB12-410E-A185-A06EC654A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D15515-A08B-448D-8980-A05D48ADA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75D3CD-8CE7-4F82-8CD6-3B857E64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B47BC8-044E-43F0-8691-AA9767DC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EC791A-939D-492C-9B3B-DD812A80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458F72-FD41-48F0-91C4-1D993C26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1AAD7C-9184-4F3B-9B15-7E62002C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5246D80-CC78-420A-BB48-4E0F901B3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5857EA-991F-4440-B8D9-A7014466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B4D-B4D4-4901-B8F4-D640F52F0AEE}">
  <sheetPr codeName="Sheet2"/>
  <dimension ref="A1:C97"/>
  <sheetViews>
    <sheetView showGridLines="0" tabSelected="1" workbookViewId="0"/>
  </sheetViews>
  <sheetFormatPr defaultRowHeight="15" x14ac:dyDescent="0.25"/>
  <cols>
    <col min="1" max="2" width="7.7109375" style="58" customWidth="1"/>
    <col min="3" max="3" width="62.42578125" style="58" customWidth="1"/>
    <col min="4" max="4" width="25.5703125" style="58" customWidth="1"/>
    <col min="5" max="5" width="52.28515625" style="58" customWidth="1"/>
    <col min="6" max="256" width="9.140625" style="58"/>
    <col min="257" max="258" width="7.7109375" style="58" customWidth="1"/>
    <col min="259" max="259" width="60.5703125" style="58" customWidth="1"/>
    <col min="260" max="260" width="25.5703125" style="58" customWidth="1"/>
    <col min="261" max="261" width="52.28515625" style="58" customWidth="1"/>
    <col min="262" max="512" width="9.140625" style="58"/>
    <col min="513" max="514" width="7.7109375" style="58" customWidth="1"/>
    <col min="515" max="515" width="60.5703125" style="58" customWidth="1"/>
    <col min="516" max="516" width="25.5703125" style="58" customWidth="1"/>
    <col min="517" max="517" width="52.28515625" style="58" customWidth="1"/>
    <col min="518" max="768" width="9.140625" style="58"/>
    <col min="769" max="770" width="7.7109375" style="58" customWidth="1"/>
    <col min="771" max="771" width="60.5703125" style="58" customWidth="1"/>
    <col min="772" max="772" width="25.5703125" style="58" customWidth="1"/>
    <col min="773" max="773" width="52.28515625" style="58" customWidth="1"/>
    <col min="774" max="1024" width="9.140625" style="58"/>
    <col min="1025" max="1026" width="7.7109375" style="58" customWidth="1"/>
    <col min="1027" max="1027" width="60.5703125" style="58" customWidth="1"/>
    <col min="1028" max="1028" width="25.5703125" style="58" customWidth="1"/>
    <col min="1029" max="1029" width="52.28515625" style="58" customWidth="1"/>
    <col min="1030" max="1280" width="9.140625" style="58"/>
    <col min="1281" max="1282" width="7.7109375" style="58" customWidth="1"/>
    <col min="1283" max="1283" width="60.5703125" style="58" customWidth="1"/>
    <col min="1284" max="1284" width="25.5703125" style="58" customWidth="1"/>
    <col min="1285" max="1285" width="52.28515625" style="58" customWidth="1"/>
    <col min="1286" max="1536" width="9.140625" style="58"/>
    <col min="1537" max="1538" width="7.7109375" style="58" customWidth="1"/>
    <col min="1539" max="1539" width="60.5703125" style="58" customWidth="1"/>
    <col min="1540" max="1540" width="25.5703125" style="58" customWidth="1"/>
    <col min="1541" max="1541" width="52.28515625" style="58" customWidth="1"/>
    <col min="1542" max="1792" width="9.140625" style="58"/>
    <col min="1793" max="1794" width="7.7109375" style="58" customWidth="1"/>
    <col min="1795" max="1795" width="60.5703125" style="58" customWidth="1"/>
    <col min="1796" max="1796" width="25.5703125" style="58" customWidth="1"/>
    <col min="1797" max="1797" width="52.28515625" style="58" customWidth="1"/>
    <col min="1798" max="2048" width="9.140625" style="58"/>
    <col min="2049" max="2050" width="7.7109375" style="58" customWidth="1"/>
    <col min="2051" max="2051" width="60.5703125" style="58" customWidth="1"/>
    <col min="2052" max="2052" width="25.5703125" style="58" customWidth="1"/>
    <col min="2053" max="2053" width="52.28515625" style="58" customWidth="1"/>
    <col min="2054" max="2304" width="9.140625" style="58"/>
    <col min="2305" max="2306" width="7.7109375" style="58" customWidth="1"/>
    <col min="2307" max="2307" width="60.5703125" style="58" customWidth="1"/>
    <col min="2308" max="2308" width="25.5703125" style="58" customWidth="1"/>
    <col min="2309" max="2309" width="52.28515625" style="58" customWidth="1"/>
    <col min="2310" max="2560" width="9.140625" style="58"/>
    <col min="2561" max="2562" width="7.7109375" style="58" customWidth="1"/>
    <col min="2563" max="2563" width="60.5703125" style="58" customWidth="1"/>
    <col min="2564" max="2564" width="25.5703125" style="58" customWidth="1"/>
    <col min="2565" max="2565" width="52.28515625" style="58" customWidth="1"/>
    <col min="2566" max="2816" width="9.140625" style="58"/>
    <col min="2817" max="2818" width="7.7109375" style="58" customWidth="1"/>
    <col min="2819" max="2819" width="60.5703125" style="58" customWidth="1"/>
    <col min="2820" max="2820" width="25.5703125" style="58" customWidth="1"/>
    <col min="2821" max="2821" width="52.28515625" style="58" customWidth="1"/>
    <col min="2822" max="3072" width="9.140625" style="58"/>
    <col min="3073" max="3074" width="7.7109375" style="58" customWidth="1"/>
    <col min="3075" max="3075" width="60.5703125" style="58" customWidth="1"/>
    <col min="3076" max="3076" width="25.5703125" style="58" customWidth="1"/>
    <col min="3077" max="3077" width="52.28515625" style="58" customWidth="1"/>
    <col min="3078" max="3328" width="9.140625" style="58"/>
    <col min="3329" max="3330" width="7.7109375" style="58" customWidth="1"/>
    <col min="3331" max="3331" width="60.5703125" style="58" customWidth="1"/>
    <col min="3332" max="3332" width="25.5703125" style="58" customWidth="1"/>
    <col min="3333" max="3333" width="52.28515625" style="58" customWidth="1"/>
    <col min="3334" max="3584" width="9.140625" style="58"/>
    <col min="3585" max="3586" width="7.7109375" style="58" customWidth="1"/>
    <col min="3587" max="3587" width="60.5703125" style="58" customWidth="1"/>
    <col min="3588" max="3588" width="25.5703125" style="58" customWidth="1"/>
    <col min="3589" max="3589" width="52.28515625" style="58" customWidth="1"/>
    <col min="3590" max="3840" width="9.140625" style="58"/>
    <col min="3841" max="3842" width="7.7109375" style="58" customWidth="1"/>
    <col min="3843" max="3843" width="60.5703125" style="58" customWidth="1"/>
    <col min="3844" max="3844" width="25.5703125" style="58" customWidth="1"/>
    <col min="3845" max="3845" width="52.28515625" style="58" customWidth="1"/>
    <col min="3846" max="4096" width="9.140625" style="58"/>
    <col min="4097" max="4098" width="7.7109375" style="58" customWidth="1"/>
    <col min="4099" max="4099" width="60.5703125" style="58" customWidth="1"/>
    <col min="4100" max="4100" width="25.5703125" style="58" customWidth="1"/>
    <col min="4101" max="4101" width="52.28515625" style="58" customWidth="1"/>
    <col min="4102" max="4352" width="9.140625" style="58"/>
    <col min="4353" max="4354" width="7.7109375" style="58" customWidth="1"/>
    <col min="4355" max="4355" width="60.5703125" style="58" customWidth="1"/>
    <col min="4356" max="4356" width="25.5703125" style="58" customWidth="1"/>
    <col min="4357" max="4357" width="52.28515625" style="58" customWidth="1"/>
    <col min="4358" max="4608" width="9.140625" style="58"/>
    <col min="4609" max="4610" width="7.7109375" style="58" customWidth="1"/>
    <col min="4611" max="4611" width="60.5703125" style="58" customWidth="1"/>
    <col min="4612" max="4612" width="25.5703125" style="58" customWidth="1"/>
    <col min="4613" max="4613" width="52.28515625" style="58" customWidth="1"/>
    <col min="4614" max="4864" width="9.140625" style="58"/>
    <col min="4865" max="4866" width="7.7109375" style="58" customWidth="1"/>
    <col min="4867" max="4867" width="60.5703125" style="58" customWidth="1"/>
    <col min="4868" max="4868" width="25.5703125" style="58" customWidth="1"/>
    <col min="4869" max="4869" width="52.28515625" style="58" customWidth="1"/>
    <col min="4870" max="5120" width="9.140625" style="58"/>
    <col min="5121" max="5122" width="7.7109375" style="58" customWidth="1"/>
    <col min="5123" max="5123" width="60.5703125" style="58" customWidth="1"/>
    <col min="5124" max="5124" width="25.5703125" style="58" customWidth="1"/>
    <col min="5125" max="5125" width="52.28515625" style="58" customWidth="1"/>
    <col min="5126" max="5376" width="9.140625" style="58"/>
    <col min="5377" max="5378" width="7.7109375" style="58" customWidth="1"/>
    <col min="5379" max="5379" width="60.5703125" style="58" customWidth="1"/>
    <col min="5380" max="5380" width="25.5703125" style="58" customWidth="1"/>
    <col min="5381" max="5381" width="52.28515625" style="58" customWidth="1"/>
    <col min="5382" max="5632" width="9.140625" style="58"/>
    <col min="5633" max="5634" width="7.7109375" style="58" customWidth="1"/>
    <col min="5635" max="5635" width="60.5703125" style="58" customWidth="1"/>
    <col min="5636" max="5636" width="25.5703125" style="58" customWidth="1"/>
    <col min="5637" max="5637" width="52.28515625" style="58" customWidth="1"/>
    <col min="5638" max="5888" width="9.140625" style="58"/>
    <col min="5889" max="5890" width="7.7109375" style="58" customWidth="1"/>
    <col min="5891" max="5891" width="60.5703125" style="58" customWidth="1"/>
    <col min="5892" max="5892" width="25.5703125" style="58" customWidth="1"/>
    <col min="5893" max="5893" width="52.28515625" style="58" customWidth="1"/>
    <col min="5894" max="6144" width="9.140625" style="58"/>
    <col min="6145" max="6146" width="7.7109375" style="58" customWidth="1"/>
    <col min="6147" max="6147" width="60.5703125" style="58" customWidth="1"/>
    <col min="6148" max="6148" width="25.5703125" style="58" customWidth="1"/>
    <col min="6149" max="6149" width="52.28515625" style="58" customWidth="1"/>
    <col min="6150" max="6400" width="9.140625" style="58"/>
    <col min="6401" max="6402" width="7.7109375" style="58" customWidth="1"/>
    <col min="6403" max="6403" width="60.5703125" style="58" customWidth="1"/>
    <col min="6404" max="6404" width="25.5703125" style="58" customWidth="1"/>
    <col min="6405" max="6405" width="52.28515625" style="58" customWidth="1"/>
    <col min="6406" max="6656" width="9.140625" style="58"/>
    <col min="6657" max="6658" width="7.7109375" style="58" customWidth="1"/>
    <col min="6659" max="6659" width="60.5703125" style="58" customWidth="1"/>
    <col min="6660" max="6660" width="25.5703125" style="58" customWidth="1"/>
    <col min="6661" max="6661" width="52.28515625" style="58" customWidth="1"/>
    <col min="6662" max="6912" width="9.140625" style="58"/>
    <col min="6913" max="6914" width="7.7109375" style="58" customWidth="1"/>
    <col min="6915" max="6915" width="60.5703125" style="58" customWidth="1"/>
    <col min="6916" max="6916" width="25.5703125" style="58" customWidth="1"/>
    <col min="6917" max="6917" width="52.28515625" style="58" customWidth="1"/>
    <col min="6918" max="7168" width="9.140625" style="58"/>
    <col min="7169" max="7170" width="7.7109375" style="58" customWidth="1"/>
    <col min="7171" max="7171" width="60.5703125" style="58" customWidth="1"/>
    <col min="7172" max="7172" width="25.5703125" style="58" customWidth="1"/>
    <col min="7173" max="7173" width="52.28515625" style="58" customWidth="1"/>
    <col min="7174" max="7424" width="9.140625" style="58"/>
    <col min="7425" max="7426" width="7.7109375" style="58" customWidth="1"/>
    <col min="7427" max="7427" width="60.5703125" style="58" customWidth="1"/>
    <col min="7428" max="7428" width="25.5703125" style="58" customWidth="1"/>
    <col min="7429" max="7429" width="52.28515625" style="58" customWidth="1"/>
    <col min="7430" max="7680" width="9.140625" style="58"/>
    <col min="7681" max="7682" width="7.7109375" style="58" customWidth="1"/>
    <col min="7683" max="7683" width="60.5703125" style="58" customWidth="1"/>
    <col min="7684" max="7684" width="25.5703125" style="58" customWidth="1"/>
    <col min="7685" max="7685" width="52.28515625" style="58" customWidth="1"/>
    <col min="7686" max="7936" width="9.140625" style="58"/>
    <col min="7937" max="7938" width="7.7109375" style="58" customWidth="1"/>
    <col min="7939" max="7939" width="60.5703125" style="58" customWidth="1"/>
    <col min="7940" max="7940" width="25.5703125" style="58" customWidth="1"/>
    <col min="7941" max="7941" width="52.28515625" style="58" customWidth="1"/>
    <col min="7942" max="8192" width="9.140625" style="58"/>
    <col min="8193" max="8194" width="7.7109375" style="58" customWidth="1"/>
    <col min="8195" max="8195" width="60.5703125" style="58" customWidth="1"/>
    <col min="8196" max="8196" width="25.5703125" style="58" customWidth="1"/>
    <col min="8197" max="8197" width="52.28515625" style="58" customWidth="1"/>
    <col min="8198" max="8448" width="9.140625" style="58"/>
    <col min="8449" max="8450" width="7.7109375" style="58" customWidth="1"/>
    <col min="8451" max="8451" width="60.5703125" style="58" customWidth="1"/>
    <col min="8452" max="8452" width="25.5703125" style="58" customWidth="1"/>
    <col min="8453" max="8453" width="52.28515625" style="58" customWidth="1"/>
    <col min="8454" max="8704" width="9.140625" style="58"/>
    <col min="8705" max="8706" width="7.7109375" style="58" customWidth="1"/>
    <col min="8707" max="8707" width="60.5703125" style="58" customWidth="1"/>
    <col min="8708" max="8708" width="25.5703125" style="58" customWidth="1"/>
    <col min="8709" max="8709" width="52.28515625" style="58" customWidth="1"/>
    <col min="8710" max="8960" width="9.140625" style="58"/>
    <col min="8961" max="8962" width="7.7109375" style="58" customWidth="1"/>
    <col min="8963" max="8963" width="60.5703125" style="58" customWidth="1"/>
    <col min="8964" max="8964" width="25.5703125" style="58" customWidth="1"/>
    <col min="8965" max="8965" width="52.28515625" style="58" customWidth="1"/>
    <col min="8966" max="9216" width="9.140625" style="58"/>
    <col min="9217" max="9218" width="7.7109375" style="58" customWidth="1"/>
    <col min="9219" max="9219" width="60.5703125" style="58" customWidth="1"/>
    <col min="9220" max="9220" width="25.5703125" style="58" customWidth="1"/>
    <col min="9221" max="9221" width="52.28515625" style="58" customWidth="1"/>
    <col min="9222" max="9472" width="9.140625" style="58"/>
    <col min="9473" max="9474" width="7.7109375" style="58" customWidth="1"/>
    <col min="9475" max="9475" width="60.5703125" style="58" customWidth="1"/>
    <col min="9476" max="9476" width="25.5703125" style="58" customWidth="1"/>
    <col min="9477" max="9477" width="52.28515625" style="58" customWidth="1"/>
    <col min="9478" max="9728" width="9.140625" style="58"/>
    <col min="9729" max="9730" width="7.7109375" style="58" customWidth="1"/>
    <col min="9731" max="9731" width="60.5703125" style="58" customWidth="1"/>
    <col min="9732" max="9732" width="25.5703125" style="58" customWidth="1"/>
    <col min="9733" max="9733" width="52.28515625" style="58" customWidth="1"/>
    <col min="9734" max="9984" width="9.140625" style="58"/>
    <col min="9985" max="9986" width="7.7109375" style="58" customWidth="1"/>
    <col min="9987" max="9987" width="60.5703125" style="58" customWidth="1"/>
    <col min="9988" max="9988" width="25.5703125" style="58" customWidth="1"/>
    <col min="9989" max="9989" width="52.28515625" style="58" customWidth="1"/>
    <col min="9990" max="10240" width="9.140625" style="58"/>
    <col min="10241" max="10242" width="7.7109375" style="58" customWidth="1"/>
    <col min="10243" max="10243" width="60.5703125" style="58" customWidth="1"/>
    <col min="10244" max="10244" width="25.5703125" style="58" customWidth="1"/>
    <col min="10245" max="10245" width="52.28515625" style="58" customWidth="1"/>
    <col min="10246" max="10496" width="9.140625" style="58"/>
    <col min="10497" max="10498" width="7.7109375" style="58" customWidth="1"/>
    <col min="10499" max="10499" width="60.5703125" style="58" customWidth="1"/>
    <col min="10500" max="10500" width="25.5703125" style="58" customWidth="1"/>
    <col min="10501" max="10501" width="52.28515625" style="58" customWidth="1"/>
    <col min="10502" max="10752" width="9.140625" style="58"/>
    <col min="10753" max="10754" width="7.7109375" style="58" customWidth="1"/>
    <col min="10755" max="10755" width="60.5703125" style="58" customWidth="1"/>
    <col min="10756" max="10756" width="25.5703125" style="58" customWidth="1"/>
    <col min="10757" max="10757" width="52.28515625" style="58" customWidth="1"/>
    <col min="10758" max="11008" width="9.140625" style="58"/>
    <col min="11009" max="11010" width="7.7109375" style="58" customWidth="1"/>
    <col min="11011" max="11011" width="60.5703125" style="58" customWidth="1"/>
    <col min="11012" max="11012" width="25.5703125" style="58" customWidth="1"/>
    <col min="11013" max="11013" width="52.28515625" style="58" customWidth="1"/>
    <col min="11014" max="11264" width="9.140625" style="58"/>
    <col min="11265" max="11266" width="7.7109375" style="58" customWidth="1"/>
    <col min="11267" max="11267" width="60.5703125" style="58" customWidth="1"/>
    <col min="11268" max="11268" width="25.5703125" style="58" customWidth="1"/>
    <col min="11269" max="11269" width="52.28515625" style="58" customWidth="1"/>
    <col min="11270" max="11520" width="9.140625" style="58"/>
    <col min="11521" max="11522" width="7.7109375" style="58" customWidth="1"/>
    <col min="11523" max="11523" width="60.5703125" style="58" customWidth="1"/>
    <col min="11524" max="11524" width="25.5703125" style="58" customWidth="1"/>
    <col min="11525" max="11525" width="52.28515625" style="58" customWidth="1"/>
    <col min="11526" max="11776" width="9.140625" style="58"/>
    <col min="11777" max="11778" width="7.7109375" style="58" customWidth="1"/>
    <col min="11779" max="11779" width="60.5703125" style="58" customWidth="1"/>
    <col min="11780" max="11780" width="25.5703125" style="58" customWidth="1"/>
    <col min="11781" max="11781" width="52.28515625" style="58" customWidth="1"/>
    <col min="11782" max="12032" width="9.140625" style="58"/>
    <col min="12033" max="12034" width="7.7109375" style="58" customWidth="1"/>
    <col min="12035" max="12035" width="60.5703125" style="58" customWidth="1"/>
    <col min="12036" max="12036" width="25.5703125" style="58" customWidth="1"/>
    <col min="12037" max="12037" width="52.28515625" style="58" customWidth="1"/>
    <col min="12038" max="12288" width="9.140625" style="58"/>
    <col min="12289" max="12290" width="7.7109375" style="58" customWidth="1"/>
    <col min="12291" max="12291" width="60.5703125" style="58" customWidth="1"/>
    <col min="12292" max="12292" width="25.5703125" style="58" customWidth="1"/>
    <col min="12293" max="12293" width="52.28515625" style="58" customWidth="1"/>
    <col min="12294" max="12544" width="9.140625" style="58"/>
    <col min="12545" max="12546" width="7.7109375" style="58" customWidth="1"/>
    <col min="12547" max="12547" width="60.5703125" style="58" customWidth="1"/>
    <col min="12548" max="12548" width="25.5703125" style="58" customWidth="1"/>
    <col min="12549" max="12549" width="52.28515625" style="58" customWidth="1"/>
    <col min="12550" max="12800" width="9.140625" style="58"/>
    <col min="12801" max="12802" width="7.7109375" style="58" customWidth="1"/>
    <col min="12803" max="12803" width="60.5703125" style="58" customWidth="1"/>
    <col min="12804" max="12804" width="25.5703125" style="58" customWidth="1"/>
    <col min="12805" max="12805" width="52.28515625" style="58" customWidth="1"/>
    <col min="12806" max="13056" width="9.140625" style="58"/>
    <col min="13057" max="13058" width="7.7109375" style="58" customWidth="1"/>
    <col min="13059" max="13059" width="60.5703125" style="58" customWidth="1"/>
    <col min="13060" max="13060" width="25.5703125" style="58" customWidth="1"/>
    <col min="13061" max="13061" width="52.28515625" style="58" customWidth="1"/>
    <col min="13062" max="13312" width="9.140625" style="58"/>
    <col min="13313" max="13314" width="7.7109375" style="58" customWidth="1"/>
    <col min="13315" max="13315" width="60.5703125" style="58" customWidth="1"/>
    <col min="13316" max="13316" width="25.5703125" style="58" customWidth="1"/>
    <col min="13317" max="13317" width="52.28515625" style="58" customWidth="1"/>
    <col min="13318" max="13568" width="9.140625" style="58"/>
    <col min="13569" max="13570" width="7.7109375" style="58" customWidth="1"/>
    <col min="13571" max="13571" width="60.5703125" style="58" customWidth="1"/>
    <col min="13572" max="13572" width="25.5703125" style="58" customWidth="1"/>
    <col min="13573" max="13573" width="52.28515625" style="58" customWidth="1"/>
    <col min="13574" max="13824" width="9.140625" style="58"/>
    <col min="13825" max="13826" width="7.7109375" style="58" customWidth="1"/>
    <col min="13827" max="13827" width="60.5703125" style="58" customWidth="1"/>
    <col min="13828" max="13828" width="25.5703125" style="58" customWidth="1"/>
    <col min="13829" max="13829" width="52.28515625" style="58" customWidth="1"/>
    <col min="13830" max="14080" width="9.140625" style="58"/>
    <col min="14081" max="14082" width="7.7109375" style="58" customWidth="1"/>
    <col min="14083" max="14083" width="60.5703125" style="58" customWidth="1"/>
    <col min="14084" max="14084" width="25.5703125" style="58" customWidth="1"/>
    <col min="14085" max="14085" width="52.28515625" style="58" customWidth="1"/>
    <col min="14086" max="14336" width="9.140625" style="58"/>
    <col min="14337" max="14338" width="7.7109375" style="58" customWidth="1"/>
    <col min="14339" max="14339" width="60.5703125" style="58" customWidth="1"/>
    <col min="14340" max="14340" width="25.5703125" style="58" customWidth="1"/>
    <col min="14341" max="14341" width="52.28515625" style="58" customWidth="1"/>
    <col min="14342" max="14592" width="9.140625" style="58"/>
    <col min="14593" max="14594" width="7.7109375" style="58" customWidth="1"/>
    <col min="14595" max="14595" width="60.5703125" style="58" customWidth="1"/>
    <col min="14596" max="14596" width="25.5703125" style="58" customWidth="1"/>
    <col min="14597" max="14597" width="52.28515625" style="58" customWidth="1"/>
    <col min="14598" max="14848" width="9.140625" style="58"/>
    <col min="14849" max="14850" width="7.7109375" style="58" customWidth="1"/>
    <col min="14851" max="14851" width="60.5703125" style="58" customWidth="1"/>
    <col min="14852" max="14852" width="25.5703125" style="58" customWidth="1"/>
    <col min="14853" max="14853" width="52.28515625" style="58" customWidth="1"/>
    <col min="14854" max="15104" width="9.140625" style="58"/>
    <col min="15105" max="15106" width="7.7109375" style="58" customWidth="1"/>
    <col min="15107" max="15107" width="60.5703125" style="58" customWidth="1"/>
    <col min="15108" max="15108" width="25.5703125" style="58" customWidth="1"/>
    <col min="15109" max="15109" width="52.28515625" style="58" customWidth="1"/>
    <col min="15110" max="15360" width="9.140625" style="58"/>
    <col min="15361" max="15362" width="7.7109375" style="58" customWidth="1"/>
    <col min="15363" max="15363" width="60.5703125" style="58" customWidth="1"/>
    <col min="15364" max="15364" width="25.5703125" style="58" customWidth="1"/>
    <col min="15365" max="15365" width="52.28515625" style="58" customWidth="1"/>
    <col min="15366" max="15616" width="9.140625" style="58"/>
    <col min="15617" max="15618" width="7.7109375" style="58" customWidth="1"/>
    <col min="15619" max="15619" width="60.5703125" style="58" customWidth="1"/>
    <col min="15620" max="15620" width="25.5703125" style="58" customWidth="1"/>
    <col min="15621" max="15621" width="52.28515625" style="58" customWidth="1"/>
    <col min="15622" max="15872" width="9.140625" style="58"/>
    <col min="15873" max="15874" width="7.7109375" style="58" customWidth="1"/>
    <col min="15875" max="15875" width="60.5703125" style="58" customWidth="1"/>
    <col min="15876" max="15876" width="25.5703125" style="58" customWidth="1"/>
    <col min="15877" max="15877" width="52.28515625" style="58" customWidth="1"/>
    <col min="15878" max="16128" width="9.140625" style="58"/>
    <col min="16129" max="16130" width="7.7109375" style="58" customWidth="1"/>
    <col min="16131" max="16131" width="60.5703125" style="58" customWidth="1"/>
    <col min="16132" max="16132" width="25.5703125" style="58" customWidth="1"/>
    <col min="16133" max="16133" width="52.28515625" style="58" customWidth="1"/>
    <col min="16134" max="16384" width="9.140625" style="58"/>
  </cols>
  <sheetData>
    <row r="1" spans="1:3" ht="60" customHeight="1" x14ac:dyDescent="0.25">
      <c r="A1" s="3" t="s">
        <v>83</v>
      </c>
      <c r="B1" s="3"/>
      <c r="C1" s="3"/>
    </row>
    <row r="2" spans="1:3" ht="19.5" customHeight="1" x14ac:dyDescent="0.25">
      <c r="A2" s="6" t="s">
        <v>292</v>
      </c>
    </row>
    <row r="3" spans="1:3" ht="12.75" customHeight="1" x14ac:dyDescent="0.25">
      <c r="A3" s="1" t="s">
        <v>283</v>
      </c>
    </row>
    <row r="4" spans="1:3" ht="12.75" customHeight="1" x14ac:dyDescent="0.25"/>
    <row r="5" spans="1:3" ht="12.75" customHeight="1" x14ac:dyDescent="0.25">
      <c r="B5" s="7" t="s">
        <v>93</v>
      </c>
    </row>
    <row r="6" spans="1:3" ht="12.75" customHeight="1" x14ac:dyDescent="0.25">
      <c r="B6" s="8" t="s">
        <v>94</v>
      </c>
    </row>
    <row r="7" spans="1:3" ht="12.75" customHeight="1" x14ac:dyDescent="0.25">
      <c r="A7" s="9"/>
      <c r="B7" s="17">
        <v>8.1</v>
      </c>
      <c r="C7" s="18" t="s">
        <v>110</v>
      </c>
    </row>
    <row r="8" spans="1:3" ht="12.75" customHeight="1" x14ac:dyDescent="0.25">
      <c r="A8" s="9"/>
      <c r="B8" s="17">
        <v>8.1999999999999993</v>
      </c>
      <c r="C8" s="18" t="s">
        <v>111</v>
      </c>
    </row>
    <row r="9" spans="1:3" ht="12.75" customHeight="1" x14ac:dyDescent="0.25">
      <c r="A9" s="9"/>
      <c r="B9" s="17">
        <v>8.3000000000000007</v>
      </c>
      <c r="C9" s="18" t="s">
        <v>112</v>
      </c>
    </row>
    <row r="10" spans="1:3" ht="12.75" customHeight="1" x14ac:dyDescent="0.25">
      <c r="A10" s="9"/>
      <c r="B10" s="17">
        <v>8.4</v>
      </c>
      <c r="C10" s="18" t="s">
        <v>113</v>
      </c>
    </row>
    <row r="11" spans="1:3" ht="12.75" customHeight="1" x14ac:dyDescent="0.25">
      <c r="A11" s="9"/>
      <c r="B11" s="17">
        <v>8.5</v>
      </c>
      <c r="C11" s="18" t="s">
        <v>114</v>
      </c>
    </row>
    <row r="12" spans="1:3" ht="12.75" customHeight="1" x14ac:dyDescent="0.25">
      <c r="B12" s="17">
        <v>8.6</v>
      </c>
      <c r="C12" s="18" t="s">
        <v>115</v>
      </c>
    </row>
    <row r="13" spans="1:3" ht="12.75" customHeight="1" x14ac:dyDescent="0.25">
      <c r="B13" s="17">
        <v>8.6999999999999993</v>
      </c>
      <c r="C13" s="18" t="s">
        <v>109</v>
      </c>
    </row>
    <row r="14" spans="1:3" ht="12.75" customHeight="1" x14ac:dyDescent="0.25">
      <c r="B14" s="17">
        <v>8.8000000000000007</v>
      </c>
      <c r="C14" s="18" t="s">
        <v>116</v>
      </c>
    </row>
    <row r="15" spans="1:3" ht="12.75" customHeight="1" x14ac:dyDescent="0.25">
      <c r="B15" s="17">
        <v>8.9</v>
      </c>
      <c r="C15" s="18" t="s">
        <v>117</v>
      </c>
    </row>
    <row r="16" spans="1:3" ht="12.75" customHeight="1" x14ac:dyDescent="0.25">
      <c r="B16" s="57" t="s">
        <v>119</v>
      </c>
      <c r="C16" s="18" t="s">
        <v>118</v>
      </c>
    </row>
    <row r="17" spans="2:3" ht="12.75" customHeight="1" x14ac:dyDescent="0.25">
      <c r="B17" s="17">
        <v>8.11</v>
      </c>
      <c r="C17" s="18" t="s">
        <v>120</v>
      </c>
    </row>
    <row r="18" spans="2:3" ht="12.75" customHeight="1" x14ac:dyDescent="0.25">
      <c r="B18" s="17">
        <v>8.1199999999999992</v>
      </c>
      <c r="C18" s="18" t="s">
        <v>121</v>
      </c>
    </row>
    <row r="19" spans="2:3" ht="12.75" customHeight="1" x14ac:dyDescent="0.25">
      <c r="B19" s="17">
        <v>8.1300000000000008</v>
      </c>
      <c r="C19" s="18" t="s">
        <v>122</v>
      </c>
    </row>
    <row r="20" spans="2:3" ht="12.75" customHeight="1" x14ac:dyDescent="0.25">
      <c r="B20" s="17">
        <v>8.14</v>
      </c>
      <c r="C20" s="18" t="s">
        <v>123</v>
      </c>
    </row>
    <row r="21" spans="2:3" ht="12.75" customHeight="1" x14ac:dyDescent="0.25">
      <c r="B21" s="17">
        <v>8.15</v>
      </c>
      <c r="C21" s="18" t="s">
        <v>124</v>
      </c>
    </row>
    <row r="22" spans="2:3" ht="12.75" customHeight="1" x14ac:dyDescent="0.25">
      <c r="B22" s="17">
        <v>8.16</v>
      </c>
      <c r="C22" s="18" t="s">
        <v>125</v>
      </c>
    </row>
    <row r="23" spans="2:3" ht="12.75" customHeight="1" x14ac:dyDescent="0.25">
      <c r="B23" s="17">
        <v>8.17</v>
      </c>
      <c r="C23" s="18" t="s">
        <v>126</v>
      </c>
    </row>
    <row r="24" spans="2:3" ht="12.75" customHeight="1" x14ac:dyDescent="0.25">
      <c r="B24" s="17">
        <v>8.18</v>
      </c>
      <c r="C24" s="18" t="s">
        <v>127</v>
      </c>
    </row>
    <row r="25" spans="2:3" ht="12.75" customHeight="1" x14ac:dyDescent="0.25">
      <c r="B25" s="17">
        <v>8.19</v>
      </c>
      <c r="C25" s="18" t="s">
        <v>128</v>
      </c>
    </row>
    <row r="26" spans="2:3" ht="12.75" customHeight="1" x14ac:dyDescent="0.25">
      <c r="B26" s="57" t="s">
        <v>130</v>
      </c>
      <c r="C26" s="18" t="s">
        <v>129</v>
      </c>
    </row>
    <row r="27" spans="2:3" ht="12.75" customHeight="1" x14ac:dyDescent="0.25">
      <c r="B27" s="17">
        <v>8.2100000000000009</v>
      </c>
      <c r="C27" s="18" t="s">
        <v>131</v>
      </c>
    </row>
    <row r="28" spans="2:3" ht="12.75" customHeight="1" x14ac:dyDescent="0.25">
      <c r="B28" s="17">
        <v>8.2200000000000006</v>
      </c>
      <c r="C28" s="18" t="s">
        <v>132</v>
      </c>
    </row>
    <row r="29" spans="2:3" ht="12.75" customHeight="1" x14ac:dyDescent="0.25">
      <c r="B29" s="17">
        <v>8.23</v>
      </c>
      <c r="C29" s="18" t="s">
        <v>133</v>
      </c>
    </row>
    <row r="30" spans="2:3" ht="12.75" customHeight="1" x14ac:dyDescent="0.25">
      <c r="B30" s="17">
        <v>8.24</v>
      </c>
      <c r="C30" s="18" t="s">
        <v>134</v>
      </c>
    </row>
    <row r="31" spans="2:3" ht="12.75" customHeight="1" x14ac:dyDescent="0.25">
      <c r="B31" s="17">
        <v>8.25</v>
      </c>
      <c r="C31" s="18" t="s">
        <v>135</v>
      </c>
    </row>
    <row r="32" spans="2:3" ht="12.75" customHeight="1" x14ac:dyDescent="0.25">
      <c r="B32" s="17">
        <v>8.26</v>
      </c>
      <c r="C32" s="18" t="s">
        <v>136</v>
      </c>
    </row>
    <row r="33" spans="2:3" ht="12.75" customHeight="1" x14ac:dyDescent="0.25">
      <c r="B33" s="17">
        <v>8.27</v>
      </c>
      <c r="C33" s="18" t="s">
        <v>137</v>
      </c>
    </row>
    <row r="34" spans="2:3" ht="12.75" customHeight="1" x14ac:dyDescent="0.25">
      <c r="B34" s="17">
        <v>8.2799999999999994</v>
      </c>
      <c r="C34" s="18" t="s">
        <v>138</v>
      </c>
    </row>
    <row r="35" spans="2:3" ht="12.75" customHeight="1" x14ac:dyDescent="0.25">
      <c r="B35" s="17">
        <v>8.2899999999999991</v>
      </c>
      <c r="C35" s="18" t="s">
        <v>139</v>
      </c>
    </row>
    <row r="36" spans="2:3" ht="12.75" customHeight="1" x14ac:dyDescent="0.25">
      <c r="B36" s="57" t="s">
        <v>141</v>
      </c>
      <c r="C36" s="18" t="s">
        <v>140</v>
      </c>
    </row>
    <row r="37" spans="2:3" ht="12.75" customHeight="1" x14ac:dyDescent="0.25">
      <c r="B37" s="17">
        <v>8.31</v>
      </c>
      <c r="C37" s="18" t="s">
        <v>142</v>
      </c>
    </row>
    <row r="38" spans="2:3" ht="12.75" customHeight="1" x14ac:dyDescent="0.25">
      <c r="B38" s="17">
        <v>8.32</v>
      </c>
      <c r="C38" s="18" t="s">
        <v>143</v>
      </c>
    </row>
    <row r="39" spans="2:3" ht="12.75" customHeight="1" x14ac:dyDescent="0.25">
      <c r="B39" s="17">
        <v>8.33</v>
      </c>
      <c r="C39" s="18" t="s">
        <v>144</v>
      </c>
    </row>
    <row r="40" spans="2:3" ht="12.75" customHeight="1" x14ac:dyDescent="0.25">
      <c r="B40" s="17">
        <v>8.34</v>
      </c>
      <c r="C40" s="18" t="s">
        <v>145</v>
      </c>
    </row>
    <row r="41" spans="2:3" ht="12.75" customHeight="1" x14ac:dyDescent="0.25">
      <c r="B41" s="17">
        <v>8.35</v>
      </c>
      <c r="C41" s="18" t="s">
        <v>146</v>
      </c>
    </row>
    <row r="42" spans="2:3" ht="12.75" customHeight="1" x14ac:dyDescent="0.25">
      <c r="B42" s="17">
        <v>8.36</v>
      </c>
      <c r="C42" s="18" t="s">
        <v>147</v>
      </c>
    </row>
    <row r="43" spans="2:3" ht="12.75" customHeight="1" x14ac:dyDescent="0.25">
      <c r="B43" s="17">
        <v>8.3699999999999992</v>
      </c>
      <c r="C43" s="18" t="s">
        <v>148</v>
      </c>
    </row>
    <row r="44" spans="2:3" ht="12.75" customHeight="1" x14ac:dyDescent="0.25">
      <c r="B44" s="17">
        <v>8.3800000000000008</v>
      </c>
      <c r="C44" s="18" t="s">
        <v>149</v>
      </c>
    </row>
    <row r="45" spans="2:3" ht="12.75" customHeight="1" x14ac:dyDescent="0.25">
      <c r="B45" s="17">
        <v>8.39</v>
      </c>
      <c r="C45" s="18" t="s">
        <v>150</v>
      </c>
    </row>
    <row r="46" spans="2:3" ht="12.75" customHeight="1" x14ac:dyDescent="0.25">
      <c r="B46" s="57" t="s">
        <v>152</v>
      </c>
      <c r="C46" s="18" t="s">
        <v>151</v>
      </c>
    </row>
    <row r="47" spans="2:3" ht="12.75" customHeight="1" x14ac:dyDescent="0.25">
      <c r="B47" s="17">
        <v>8.41</v>
      </c>
      <c r="C47" s="18" t="s">
        <v>153</v>
      </c>
    </row>
    <row r="48" spans="2:3" ht="12.75" customHeight="1" x14ac:dyDescent="0.25">
      <c r="B48" s="17">
        <v>8.42</v>
      </c>
      <c r="C48" s="18" t="s">
        <v>154</v>
      </c>
    </row>
    <row r="49" spans="2:3" ht="12.75" customHeight="1" x14ac:dyDescent="0.25">
      <c r="B49" s="17">
        <v>8.43</v>
      </c>
      <c r="C49" s="18" t="s">
        <v>155</v>
      </c>
    </row>
    <row r="50" spans="2:3" ht="12.75" customHeight="1" x14ac:dyDescent="0.25">
      <c r="B50" s="17">
        <v>8.44</v>
      </c>
      <c r="C50" s="18" t="s">
        <v>156</v>
      </c>
    </row>
    <row r="51" spans="2:3" ht="12.75" customHeight="1" x14ac:dyDescent="0.25">
      <c r="B51" s="17">
        <v>8.4499999999999993</v>
      </c>
      <c r="C51" s="18" t="s">
        <v>157</v>
      </c>
    </row>
    <row r="52" spans="2:3" ht="12.75" customHeight="1" x14ac:dyDescent="0.25">
      <c r="B52" s="17">
        <v>8.4600000000000009</v>
      </c>
      <c r="C52" s="18" t="s">
        <v>158</v>
      </c>
    </row>
    <row r="53" spans="2:3" ht="12.75" customHeight="1" x14ac:dyDescent="0.25">
      <c r="B53" s="17">
        <v>8.4700000000000006</v>
      </c>
      <c r="C53" s="18" t="s">
        <v>159</v>
      </c>
    </row>
    <row r="54" spans="2:3" ht="12.75" customHeight="1" x14ac:dyDescent="0.25">
      <c r="B54" s="17">
        <v>8.48</v>
      </c>
      <c r="C54" s="18" t="s">
        <v>160</v>
      </c>
    </row>
    <row r="55" spans="2:3" ht="12.75" customHeight="1" x14ac:dyDescent="0.25">
      <c r="B55" s="17">
        <v>8.49</v>
      </c>
      <c r="C55" s="18" t="s">
        <v>161</v>
      </c>
    </row>
    <row r="56" spans="2:3" ht="12.75" customHeight="1" x14ac:dyDescent="0.25">
      <c r="B56" s="57" t="s">
        <v>163</v>
      </c>
      <c r="C56" s="18" t="s">
        <v>162</v>
      </c>
    </row>
    <row r="57" spans="2:3" ht="12.75" customHeight="1" x14ac:dyDescent="0.25">
      <c r="B57" s="17">
        <v>8.51</v>
      </c>
      <c r="C57" s="18" t="s">
        <v>164</v>
      </c>
    </row>
    <row r="58" spans="2:3" ht="12.75" customHeight="1" x14ac:dyDescent="0.25">
      <c r="B58" s="17">
        <v>8.52</v>
      </c>
      <c r="C58" s="18" t="s">
        <v>165</v>
      </c>
    </row>
    <row r="59" spans="2:3" ht="12.75" customHeight="1" x14ac:dyDescent="0.25">
      <c r="B59" s="17">
        <v>8.5299999999999994</v>
      </c>
      <c r="C59" s="18" t="s">
        <v>166</v>
      </c>
    </row>
    <row r="60" spans="2:3" ht="12.75" customHeight="1" x14ac:dyDescent="0.25">
      <c r="B60" s="17">
        <v>8.5399999999999991</v>
      </c>
      <c r="C60" s="18" t="s">
        <v>167</v>
      </c>
    </row>
    <row r="61" spans="2:3" ht="12.75" customHeight="1" x14ac:dyDescent="0.25">
      <c r="B61" s="17">
        <v>8.5500000000000007</v>
      </c>
      <c r="C61" s="18" t="s">
        <v>168</v>
      </c>
    </row>
    <row r="62" spans="2:3" ht="12.75" customHeight="1" x14ac:dyDescent="0.25">
      <c r="B62" s="17">
        <v>8.56</v>
      </c>
      <c r="C62" s="18" t="s">
        <v>169</v>
      </c>
    </row>
    <row r="63" spans="2:3" ht="12.75" customHeight="1" x14ac:dyDescent="0.25">
      <c r="B63" s="17">
        <v>8.57</v>
      </c>
      <c r="C63" s="18" t="s">
        <v>170</v>
      </c>
    </row>
    <row r="64" spans="2:3" ht="12.75" customHeight="1" x14ac:dyDescent="0.25">
      <c r="B64" s="17">
        <v>8.58</v>
      </c>
      <c r="C64" s="18" t="s">
        <v>171</v>
      </c>
    </row>
    <row r="65" spans="2:3" ht="12.75" customHeight="1" x14ac:dyDescent="0.25">
      <c r="B65" s="17">
        <v>8.59</v>
      </c>
      <c r="C65" s="18" t="s">
        <v>172</v>
      </c>
    </row>
    <row r="66" spans="2:3" ht="12.75" customHeight="1" x14ac:dyDescent="0.25">
      <c r="B66" s="57" t="s">
        <v>174</v>
      </c>
      <c r="C66" s="18" t="s">
        <v>173</v>
      </c>
    </row>
    <row r="67" spans="2:3" ht="12.75" customHeight="1" x14ac:dyDescent="0.25">
      <c r="B67" s="17">
        <v>8.61</v>
      </c>
      <c r="C67" s="18" t="s">
        <v>202</v>
      </c>
    </row>
    <row r="68" spans="2:3" ht="12.75" customHeight="1" x14ac:dyDescent="0.25">
      <c r="B68" s="17">
        <v>8.6199999999999992</v>
      </c>
      <c r="C68" s="18" t="s">
        <v>175</v>
      </c>
    </row>
    <row r="69" spans="2:3" ht="12.75" customHeight="1" x14ac:dyDescent="0.25">
      <c r="B69" s="17">
        <v>8.6300000000000008</v>
      </c>
      <c r="C69" s="18" t="s">
        <v>176</v>
      </c>
    </row>
    <row r="70" spans="2:3" ht="12.75" customHeight="1" x14ac:dyDescent="0.25">
      <c r="B70" s="17">
        <v>8.64</v>
      </c>
      <c r="C70" s="18" t="s">
        <v>177</v>
      </c>
    </row>
    <row r="71" spans="2:3" ht="12.75" customHeight="1" x14ac:dyDescent="0.25">
      <c r="B71" s="17">
        <v>8.65</v>
      </c>
      <c r="C71" s="18" t="s">
        <v>178</v>
      </c>
    </row>
    <row r="72" spans="2:3" ht="12.75" customHeight="1" x14ac:dyDescent="0.25">
      <c r="B72" s="17">
        <v>8.66</v>
      </c>
      <c r="C72" s="18" t="s">
        <v>179</v>
      </c>
    </row>
    <row r="73" spans="2:3" ht="12.75" customHeight="1" x14ac:dyDescent="0.25">
      <c r="B73" s="17">
        <v>8.67</v>
      </c>
      <c r="C73" s="18" t="s">
        <v>180</v>
      </c>
    </row>
    <row r="74" spans="2:3" ht="12.75" customHeight="1" x14ac:dyDescent="0.25">
      <c r="B74" s="17">
        <v>8.68</v>
      </c>
      <c r="C74" s="18" t="s">
        <v>181</v>
      </c>
    </row>
    <row r="75" spans="2:3" ht="12.75" customHeight="1" x14ac:dyDescent="0.25">
      <c r="B75" s="17">
        <v>8.69</v>
      </c>
      <c r="C75" s="18" t="s">
        <v>182</v>
      </c>
    </row>
    <row r="76" spans="2:3" ht="12.75" customHeight="1" x14ac:dyDescent="0.25">
      <c r="B76" s="57" t="s">
        <v>184</v>
      </c>
      <c r="C76" s="18" t="s">
        <v>183</v>
      </c>
    </row>
    <row r="77" spans="2:3" ht="12.75" customHeight="1" x14ac:dyDescent="0.25">
      <c r="B77" s="17">
        <v>8.7100000000000009</v>
      </c>
      <c r="C77" s="18" t="s">
        <v>185</v>
      </c>
    </row>
    <row r="78" spans="2:3" ht="12.75" customHeight="1" x14ac:dyDescent="0.25">
      <c r="B78" s="17">
        <v>8.7200000000000006</v>
      </c>
      <c r="C78" s="18" t="s">
        <v>186</v>
      </c>
    </row>
    <row r="79" spans="2:3" ht="12.75" customHeight="1" x14ac:dyDescent="0.25">
      <c r="B79" s="17">
        <v>8.73</v>
      </c>
      <c r="C79" s="18" t="s">
        <v>187</v>
      </c>
    </row>
    <row r="80" spans="2:3" ht="12.75" customHeight="1" x14ac:dyDescent="0.25">
      <c r="B80" s="17">
        <v>8.74</v>
      </c>
      <c r="C80" s="18" t="s">
        <v>188</v>
      </c>
    </row>
    <row r="81" spans="2:3" ht="12.75" customHeight="1" x14ac:dyDescent="0.25">
      <c r="B81" s="17">
        <v>8.75</v>
      </c>
      <c r="C81" s="18" t="s">
        <v>189</v>
      </c>
    </row>
    <row r="82" spans="2:3" ht="12.75" customHeight="1" x14ac:dyDescent="0.25">
      <c r="B82" s="17">
        <v>8.76</v>
      </c>
      <c r="C82" s="18" t="s">
        <v>190</v>
      </c>
    </row>
    <row r="83" spans="2:3" ht="12.75" customHeight="1" x14ac:dyDescent="0.25">
      <c r="B83" s="17">
        <v>8.77</v>
      </c>
      <c r="C83" s="18" t="s">
        <v>191</v>
      </c>
    </row>
    <row r="84" spans="2:3" ht="12.75" customHeight="1" x14ac:dyDescent="0.25">
      <c r="B84" s="17">
        <v>8.7799999999999994</v>
      </c>
      <c r="C84" s="18" t="s">
        <v>192</v>
      </c>
    </row>
    <row r="85" spans="2:3" ht="12.75" customHeight="1" x14ac:dyDescent="0.25">
      <c r="B85" s="17">
        <v>8.7899999999999991</v>
      </c>
      <c r="C85" s="18" t="s">
        <v>193</v>
      </c>
    </row>
    <row r="86" spans="2:3" x14ac:dyDescent="0.25">
      <c r="B86" s="10"/>
      <c r="C86" s="11"/>
    </row>
    <row r="87" spans="2:3" x14ac:dyDescent="0.25">
      <c r="B87" s="59"/>
      <c r="C87" s="59"/>
    </row>
    <row r="88" spans="2:3" ht="15.75" x14ac:dyDescent="0.25">
      <c r="B88" s="12" t="s">
        <v>95</v>
      </c>
      <c r="C88" s="13"/>
    </row>
    <row r="89" spans="2:3" ht="15.75" x14ac:dyDescent="0.25">
      <c r="B89" s="7"/>
      <c r="C89" s="59"/>
    </row>
    <row r="90" spans="2:3" x14ac:dyDescent="0.25">
      <c r="B90" s="14"/>
      <c r="C90" s="59"/>
    </row>
    <row r="91" spans="2:3" x14ac:dyDescent="0.25">
      <c r="B91" s="14"/>
      <c r="C91" s="59"/>
    </row>
    <row r="92" spans="2:3" ht="15.75" x14ac:dyDescent="0.25">
      <c r="B92" s="15" t="s">
        <v>96</v>
      </c>
      <c r="C92" s="59"/>
    </row>
    <row r="93" spans="2:3" x14ac:dyDescent="0.25">
      <c r="B93" s="16"/>
      <c r="C93" s="16"/>
    </row>
    <row r="94" spans="2:3" ht="21.95" customHeight="1" x14ac:dyDescent="0.25">
      <c r="B94" s="140" t="s">
        <v>97</v>
      </c>
      <c r="C94" s="140"/>
    </row>
    <row r="95" spans="2:3" x14ac:dyDescent="0.25">
      <c r="B95" s="16"/>
      <c r="C95" s="16"/>
    </row>
    <row r="96" spans="2:3" x14ac:dyDescent="0.25">
      <c r="B96" s="16"/>
      <c r="C96" s="16"/>
    </row>
    <row r="97" spans="2:3" x14ac:dyDescent="0.25">
      <c r="B97" s="141" t="s">
        <v>291</v>
      </c>
      <c r="C97" s="141"/>
    </row>
  </sheetData>
  <mergeCells count="2">
    <mergeCell ref="B94:C94"/>
    <mergeCell ref="B97:C97"/>
  </mergeCells>
  <hyperlinks>
    <hyperlink ref="B24:C24" r:id="rId1" display="© Commonwealth of Australia &lt;&lt;yyyy&gt;&gt;" xr:uid="{9EEE2743-77F5-45A1-96A7-47B8C820A0FC}"/>
    <hyperlink ref="B88:C88" r:id="rId2" display="More information available from the ABS web site" xr:uid="{22D831F8-F0AF-4F30-929C-A98A832A0909}"/>
    <hyperlink ref="B97:C97" r:id="rId3" display="© Commonwealth of Australia &lt;&lt;yyyy&gt;&gt;" xr:uid="{39C3C71C-9612-4597-9D45-682D6AB0329E}"/>
    <hyperlink ref="B7" location="'Table 8.1'!A1" display="8.1" xr:uid="{1EF827F8-DC63-4B84-8A14-81FD4671D0CD}"/>
    <hyperlink ref="B8" location="'Table 8.2'!A1" display="8.2" xr:uid="{713B2A6C-C80F-4B42-BA89-1DD43E758338}"/>
    <hyperlink ref="B9" location="'Table 8.3'!A1" display="8.3" xr:uid="{D8E4728A-2BA4-4B37-A36E-88E4CE62FB55}"/>
    <hyperlink ref="B10" location="'Table 8.4'!A1" display="8.4" xr:uid="{A6D2A443-0374-4773-AE41-34D9B0FADC0D}"/>
    <hyperlink ref="B11" location="'Table 8.5'!A1" display="8.5" xr:uid="{F22E8ACB-9339-47DC-9B43-ADCAC1E78DDE}"/>
    <hyperlink ref="B12" location="'Table 8.6'!A1" display="8.6" xr:uid="{9EB35BD4-6C22-4795-B7CD-087EFDD351A5}"/>
    <hyperlink ref="B13" location="'Table 8.7'!A1" display="8.7" xr:uid="{014DBEE9-A5F7-49B8-B283-1C6164685A7E}"/>
    <hyperlink ref="B14" location="'Table 8.8'!A1" display="8.8" xr:uid="{299B4F58-202A-4DBE-B616-C6F90D34A760}"/>
    <hyperlink ref="B15" location="'Table 8.9'!A1" display="8.9" xr:uid="{5CFF4BDA-75FB-410A-ADED-213E5BF20F8B}"/>
    <hyperlink ref="B16" location="'Table 8.10'!A1" display="8.10" xr:uid="{F4643859-7625-41E2-9A3A-21C81096294E}"/>
    <hyperlink ref="B17" location="'Table 8.11'!A1" display="8.11" xr:uid="{7BC8EC7B-2D0C-4C17-8DDF-14D13BD9723C}"/>
    <hyperlink ref="B18" location="'Table 8.12'!A1" display="8.12" xr:uid="{28CC8727-1C6E-481B-A34D-730327E5B1C6}"/>
    <hyperlink ref="B19" location="'Table 8.13'!A1" display="8.13" xr:uid="{ADED85B5-3839-43F3-BAB1-AB7AE0C19F66}"/>
    <hyperlink ref="B20" location="'Table 8.14'!A1" display="8.14" xr:uid="{B07800DA-520C-4691-B18B-4482872A7903}"/>
    <hyperlink ref="B21" location="'Table 8.15'!A1" display="8.15" xr:uid="{E0C4A070-E274-4947-9CF7-E1C26720333B}"/>
    <hyperlink ref="B22" location="'Table 8.16'!A1" display="8.16" xr:uid="{8E6537C9-7BA4-4097-A30E-F5DB1F5ED950}"/>
    <hyperlink ref="B23" location="'Table 8.17'!A1" display="8.17" xr:uid="{D386CF17-7229-4C9D-AD73-BD89C1E4518F}"/>
    <hyperlink ref="B24" location="'Table 8.18'!A1" display="8.18" xr:uid="{F9DD8777-3356-41BA-929A-23438A6CFCDC}"/>
    <hyperlink ref="B25" location="'Table 8.19'!A1" display="8.19" xr:uid="{864F99D8-332E-423B-A041-C9F573D9204F}"/>
    <hyperlink ref="B26" location="'Table 8.20'!A1" display="8.20" xr:uid="{69B33279-74CB-4E45-9222-CC125410449A}"/>
    <hyperlink ref="B27" location="'Table 8.21'!A1" display="8.21" xr:uid="{23624685-29A0-4AEB-9559-0F9972D620C7}"/>
    <hyperlink ref="B28" location="'Table 8.22'!A1" display="8.22" xr:uid="{219B91E0-CC91-4E40-9744-C4B9FC88F02F}"/>
    <hyperlink ref="B29" location="'Table 8.23'!A1" display="8.23" xr:uid="{B9806779-6B01-4CC8-9903-13276485AD58}"/>
    <hyperlink ref="B30" location="'Table 8.24'!A1" display="8.24" xr:uid="{9929D6AE-0CD0-48AB-AF29-546C50418040}"/>
    <hyperlink ref="B31" location="'Table 8.25'!A1" display="8.25" xr:uid="{75F63458-E8F0-4A86-BD37-F4FC841ACAA5}"/>
    <hyperlink ref="B32" location="'Table 8.26'!A1" display="8.26" xr:uid="{F3716A37-6EB1-4A37-A94B-D4E03572C52C}"/>
    <hyperlink ref="B33" location="'Table 8.27'!A1" display="8.27" xr:uid="{BC656396-96CE-4F91-B8F0-6C9915B9DE56}"/>
    <hyperlink ref="B34" location="'Table 8.28'!A1" display="8.28" xr:uid="{20BE98F1-78BF-4058-8587-A9A51D965CD3}"/>
    <hyperlink ref="B35" location="'Table 8.29'!A1" display="8.29" xr:uid="{405DDB78-E440-4460-8EE7-65F7BC8FC137}"/>
    <hyperlink ref="B36" location="'Table 8.30'!A1" display="8.30" xr:uid="{62732EF6-FA2E-4FE5-ADC6-44A5CCDF372E}"/>
    <hyperlink ref="B37" location="'Table 8.31'!A1" display="8.31" xr:uid="{B457AA36-3B9B-43B1-B848-D4B5E2590C55}"/>
    <hyperlink ref="B38" location="'Table 8.32'!A1" display="8.32" xr:uid="{75717E4A-671B-406C-9152-05B6A1E24BA1}"/>
    <hyperlink ref="B39" location="'Table 8.33'!A1" display="8.33" xr:uid="{9AB4CA83-DB5F-4BE9-ABE8-521E04DD6BBD}"/>
    <hyperlink ref="B40" location="'Table 8.34'!A1" display="8.34" xr:uid="{32A14092-D07D-4C40-B2A8-F4D4E0124D33}"/>
    <hyperlink ref="B41" location="'Table 8.35'!A1" display="8.35" xr:uid="{C656AF93-0392-4FF4-9305-E5468052C735}"/>
    <hyperlink ref="B42" location="'Table 8.36'!A1" display="8.36" xr:uid="{0CB31F3A-2A02-4481-80E7-2A9D4ED47DC5}"/>
    <hyperlink ref="B43" location="'Table 8.37'!A1" display="8.37" xr:uid="{72C2CDA6-AD38-4158-8F13-7D456B602351}"/>
    <hyperlink ref="B44" location="'Table 8.38'!A1" display="8.38" xr:uid="{BF82BB05-B7C9-49B5-8DA5-493FF5626455}"/>
    <hyperlink ref="B45" location="'Table 8.39'!A1" display="8.39" xr:uid="{0E698EE8-95AB-431C-905A-CCD630BE1280}"/>
    <hyperlink ref="B46" location="'Table 8.40'!A1" display="8.40" xr:uid="{9785C480-F54F-4011-ACE1-476BC13DCFAD}"/>
    <hyperlink ref="B47" location="'Table 8.41'!A1" display="8.41" xr:uid="{C0ECECA6-0F1B-4DC9-9B44-FBAC19744CD9}"/>
    <hyperlink ref="B48" location="'Table 8.42'!A1" display="8.42" xr:uid="{FC864980-B605-40CB-8160-ACF4FD56CA39}"/>
    <hyperlink ref="B49" location="'Table 8.43'!A1" display="8.43" xr:uid="{7E4B0EBA-8A60-43D5-A169-787289FF7C05}"/>
    <hyperlink ref="B50" location="'Table 8.44'!A1" display="8.44" xr:uid="{20B4CA1C-4153-4C93-BF6C-1296860CFDEA}"/>
    <hyperlink ref="B51" location="'Table 8.45'!A1" display="8.45" xr:uid="{7A812DC8-FD23-4D13-8C54-68AE08EB0D5B}"/>
    <hyperlink ref="B52" location="'Table 8.46'!A1" display="8.46" xr:uid="{85936A2E-4B42-467A-946E-799E9F1CB898}"/>
    <hyperlink ref="B53" location="'Table 8.47'!A1" display="8.47" xr:uid="{432C140E-E280-4BAF-9FBD-3D9E11E284E2}"/>
    <hyperlink ref="B54" location="'Table 8.48'!A1" display="8.48" xr:uid="{4ACB1ACD-0476-459E-B8A7-516ECAFA5A6A}"/>
    <hyperlink ref="B55" location="'Table 8.49'!A1" display="8.49" xr:uid="{43E39825-FDDA-4310-B08D-AD9F65FFB8F7}"/>
    <hyperlink ref="B56" location="'Table 8.50'!A1" display="8.50" xr:uid="{CB2F0A90-E32A-492A-9902-B304C60A8A23}"/>
    <hyperlink ref="B57" location="'Table 8.51'!A1" display="8.51" xr:uid="{2988B60B-4F69-48C4-9010-CF17D5268B9B}"/>
    <hyperlink ref="B58" location="'Table 8.52'!A1" display="8.52" xr:uid="{E22A0AC5-0036-4B29-9642-9C793632C17E}"/>
    <hyperlink ref="B59" location="'Table 8.53'!A1" display="8.53" xr:uid="{27E29A9E-82C6-41CF-B6EE-0CA30B89DFC5}"/>
    <hyperlink ref="B60" location="'Table 8.54'!A1" display="8.54" xr:uid="{31973E35-E7B6-4E62-8471-CB47BE549D5F}"/>
    <hyperlink ref="B61" location="'Table 8.55'!A1" display="8.55" xr:uid="{7557246A-BA36-465D-B7A7-64487D18970C}"/>
    <hyperlink ref="B62" location="'Table 8.56'!A1" display="8.56" xr:uid="{A37F0CFB-A6C6-4D28-A82B-C7FDD91D46CB}"/>
    <hyperlink ref="B63" location="'Table 8.57'!A1" display="8.57" xr:uid="{CB1A7524-0D8D-4293-8C34-0EE60E1B0C06}"/>
    <hyperlink ref="B64" location="'Table 8.58'!A1" display="8.58" xr:uid="{251E3344-921F-44A2-ADEB-67F797014854}"/>
    <hyperlink ref="B65" location="'Table 8.59'!A1" display="8.59" xr:uid="{6F1782B9-3121-42EC-8721-FF490047E6BA}"/>
    <hyperlink ref="B66" location="'Table 8.60'!A1" display="8.60" xr:uid="{CDEB892F-B8B4-4589-83C1-D2E981E76C31}"/>
    <hyperlink ref="B67" location="'Table 8.61'!A1" display="8.61" xr:uid="{CB94339C-EF30-49AB-8673-C3B89CCD6143}"/>
    <hyperlink ref="B68" location="'Table 8.62'!A1" display="8.62" xr:uid="{C78AA9A6-23DF-40D6-B2BC-B8C88319A2AB}"/>
    <hyperlink ref="B69" location="'Table 8.63'!A1" display="8.63" xr:uid="{23DB0B9D-D4AA-40CA-8FDE-7A49DC2A607A}"/>
    <hyperlink ref="B70" location="'Table 8.64'!A1" display="8.64" xr:uid="{6C96B738-2404-4C22-B5B1-B14BE8039178}"/>
    <hyperlink ref="B71" location="'Table 8.65'!A1" display="8.65" xr:uid="{D624ACA5-0AB8-454C-99DD-192C977B5204}"/>
    <hyperlink ref="B72" location="'Table 8.66'!A1" display="8.66" xr:uid="{416F1AA1-97F1-4636-B9E5-43C8A4F07B20}"/>
    <hyperlink ref="B73" location="'Table 8.67'!A1" display="8.67" xr:uid="{3EEE696B-253C-41F3-9D5E-85A46D8769FC}"/>
    <hyperlink ref="B74" location="'Table 8.68'!A1" display="8.68" xr:uid="{56ADA639-4B38-4F0B-B789-2471BF4BF906}"/>
    <hyperlink ref="B75" location="'Table 8.69'!A1" display="8.69" xr:uid="{37914BD4-9EED-42D1-9940-8CB9B39F69C8}"/>
    <hyperlink ref="B76" location="'Table 8.70'!A1" display="8.70" xr:uid="{D39A8D3A-2605-465C-A4A8-0AA21068100B}"/>
    <hyperlink ref="B77" location="'Table 8.71'!A1" display="8.71" xr:uid="{EB1F915A-204E-4C64-8167-9E93AD33837C}"/>
    <hyperlink ref="B78" location="'Table 8.72'!A1" display="8.72" xr:uid="{7B932C07-7EA2-4A1C-B21E-BF855D43A3FE}"/>
    <hyperlink ref="B79" location="'Table 8.73'!A1" display="8.73" xr:uid="{751997D4-9FBD-49B4-BADB-587138BCB39D}"/>
    <hyperlink ref="B80" location="'Table 8.74'!A1" display="8.74" xr:uid="{77BE669C-95E3-474A-A8F6-525F78B83E1C}"/>
    <hyperlink ref="B81" location="'Table 8.75'!A1" display="8.75" xr:uid="{3548684D-C49B-4A0F-9DFD-CFB3AB7C4832}"/>
    <hyperlink ref="B82" location="'Table 8.76'!A1" display="8.76" xr:uid="{CFA3ED0D-1EDF-4CFB-9314-B8FFA615B78E}"/>
    <hyperlink ref="B83" location="'Table 8.77'!A1" display="8.77" xr:uid="{34D2258D-05BF-4853-BDCC-AB07E9DAF6D6}"/>
    <hyperlink ref="B84" location="'Table 8.78'!A1" display="8.78" xr:uid="{1E61D389-C585-45AE-9FD0-005CA3797C65}"/>
    <hyperlink ref="B85" location="'Table 8.79'!A1" display="8.79" xr:uid="{6E9F50B8-6069-465D-9721-2A35B5D760EF}"/>
  </hyperlinks>
  <pageMargins left="0.7" right="0.7" top="0.75" bottom="0.75" header="0.3" footer="0.3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0449-EBC4-4DE8-AFF5-2325041CA793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117</v>
      </c>
      <c r="T1" s="103"/>
      <c r="U1" s="103"/>
      <c r="V1" s="103"/>
      <c r="W1" s="103"/>
      <c r="X1" s="103"/>
      <c r="Y1" s="104" t="s">
        <v>215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117</v>
      </c>
      <c r="Y3" s="109" t="s">
        <v>215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8.9 Boroondara,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138236</v>
      </c>
      <c r="W4" s="112">
        <v>142750</v>
      </c>
      <c r="X4" s="112">
        <v>144464</v>
      </c>
      <c r="Y4" s="112">
        <v>147375</v>
      </c>
      <c r="Z4" s="112">
        <v>143450</v>
      </c>
      <c r="AB4" s="113" t="str">
        <f>TEXT(Z4,"###,###")</f>
        <v>143,450</v>
      </c>
      <c r="AD4" s="114">
        <f>Z4/Y4-1</f>
        <v>-2.6632739609838807E-2</v>
      </c>
      <c r="AF4" s="114">
        <f>Z4/V4-1</f>
        <v>3.771810526924968E-2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67809</v>
      </c>
      <c r="W5" s="112">
        <v>69902</v>
      </c>
      <c r="X5" s="112">
        <v>70840</v>
      </c>
      <c r="Y5" s="112">
        <v>72043</v>
      </c>
      <c r="Z5" s="112">
        <v>70280</v>
      </c>
      <c r="AB5" s="113" t="str">
        <f>TEXT(Z5,"###,###")</f>
        <v>70,280</v>
      </c>
      <c r="AD5" s="114">
        <f t="shared" ref="AD5:AD9" si="0">Z5/Y5-1</f>
        <v>-2.447149618977551E-2</v>
      </c>
      <c r="AF5" s="114">
        <f t="shared" ref="AF5:AF9" si="1">Z5/V5-1</f>
        <v>3.6440590482089474E-2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70427</v>
      </c>
      <c r="W6" s="112">
        <v>72848</v>
      </c>
      <c r="X6" s="112">
        <v>73621</v>
      </c>
      <c r="Y6" s="112">
        <v>75334</v>
      </c>
      <c r="Z6" s="112">
        <v>73175</v>
      </c>
      <c r="AB6" s="113" t="str">
        <f>TEXT(Z6,"###,###")</f>
        <v>73,175</v>
      </c>
      <c r="AD6" s="114">
        <f t="shared" si="0"/>
        <v>-2.8659038415589255E-2</v>
      </c>
      <c r="AF6" s="114">
        <f t="shared" si="1"/>
        <v>3.9019126187399777E-2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97127</v>
      </c>
      <c r="W7" s="112">
        <v>98967</v>
      </c>
      <c r="X7" s="112">
        <v>100461</v>
      </c>
      <c r="Y7" s="112">
        <v>101424</v>
      </c>
      <c r="Z7" s="112">
        <v>101132</v>
      </c>
      <c r="AB7" s="113" t="str">
        <f>TEXT(Z7,"###,###")</f>
        <v>101,132</v>
      </c>
      <c r="AD7" s="114">
        <f t="shared" si="0"/>
        <v>-2.8790029973181364E-3</v>
      </c>
      <c r="AF7" s="114">
        <f t="shared" si="1"/>
        <v>4.1234672130303629E-2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143,450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101,132</v>
      </c>
      <c r="P8" s="71"/>
      <c r="S8" s="111" t="s">
        <v>86</v>
      </c>
      <c r="T8" s="112"/>
      <c r="U8" s="112"/>
      <c r="V8" s="112">
        <v>45021.5</v>
      </c>
      <c r="W8" s="112">
        <v>45830</v>
      </c>
      <c r="X8" s="112">
        <v>47786.96</v>
      </c>
      <c r="Y8" s="112">
        <v>48197</v>
      </c>
      <c r="Z8" s="112">
        <v>49556.23</v>
      </c>
      <c r="AB8" s="113" t="str">
        <f>TEXT(Z8,"$###,###")</f>
        <v>$49,556</v>
      </c>
      <c r="AD8" s="114">
        <f t="shared" si="0"/>
        <v>2.8201547814179273E-2</v>
      </c>
      <c r="AF8" s="114">
        <f t="shared" si="1"/>
        <v>0.10072365425407859</v>
      </c>
    </row>
    <row r="9" spans="1:32" x14ac:dyDescent="0.25">
      <c r="A9" s="32" t="s">
        <v>15</v>
      </c>
      <c r="B9" s="75"/>
      <c r="C9" s="76"/>
      <c r="D9" s="77">
        <f>AD104</f>
        <v>76.473335657023355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49.609421350314442</v>
      </c>
      <c r="P9" s="78" t="s">
        <v>87</v>
      </c>
      <c r="S9" s="111" t="s">
        <v>7</v>
      </c>
      <c r="T9" s="112"/>
      <c r="U9" s="112"/>
      <c r="V9" s="112">
        <v>8314487117</v>
      </c>
      <c r="W9" s="112">
        <v>8631493737</v>
      </c>
      <c r="X9" s="112">
        <v>9005780875</v>
      </c>
      <c r="Y9" s="112">
        <v>9272818255</v>
      </c>
      <c r="Z9" s="112">
        <v>9481970317</v>
      </c>
      <c r="AB9" s="113" t="str">
        <f>TEXT(Z9/1000000,"$#,###.0")&amp;" mil"</f>
        <v>$9,482.0 mil</v>
      </c>
      <c r="AD9" s="114">
        <f t="shared" si="0"/>
        <v>2.2555393220095032E-2</v>
      </c>
      <c r="AF9" s="114">
        <f t="shared" si="1"/>
        <v>0.14041554019765523</v>
      </c>
    </row>
    <row r="10" spans="1:32" x14ac:dyDescent="0.25">
      <c r="A10" s="32" t="s">
        <v>18</v>
      </c>
      <c r="B10" s="75"/>
      <c r="C10" s="76"/>
      <c r="D10" s="77">
        <f>AD105</f>
        <v>16.521436040432206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50.3895898429775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84.178103864256613</v>
      </c>
      <c r="P11" s="78" t="s">
        <v>87</v>
      </c>
      <c r="S11" s="111" t="s">
        <v>30</v>
      </c>
      <c r="T11" s="116"/>
      <c r="U11" s="116"/>
      <c r="V11" s="116">
        <v>122838</v>
      </c>
      <c r="W11" s="116">
        <v>127018</v>
      </c>
      <c r="X11" s="116">
        <v>128532</v>
      </c>
      <c r="Y11" s="116">
        <v>131319</v>
      </c>
      <c r="Z11" s="116">
        <v>127456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7.177747893841711</v>
      </c>
      <c r="P12" s="78" t="s">
        <v>87</v>
      </c>
      <c r="S12" s="111" t="s">
        <v>31</v>
      </c>
      <c r="T12" s="116"/>
      <c r="U12" s="116"/>
      <c r="V12" s="116">
        <v>15398</v>
      </c>
      <c r="W12" s="116">
        <v>15732</v>
      </c>
      <c r="X12" s="116">
        <v>15932</v>
      </c>
      <c r="Y12" s="116">
        <v>16059</v>
      </c>
      <c r="Z12" s="116">
        <v>15994</v>
      </c>
    </row>
    <row r="13" spans="1:32" ht="15" customHeight="1" x14ac:dyDescent="0.25">
      <c r="A13" s="32" t="s">
        <v>20</v>
      </c>
      <c r="B13" s="76"/>
      <c r="C13" s="76"/>
      <c r="D13" s="77">
        <f>AD108</f>
        <v>17.346810735447889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8.6392042083613489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12.75914952945277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19.526664342976645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17.742685085385993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784</v>
      </c>
      <c r="Z15" s="116">
        <v>697</v>
      </c>
      <c r="AB15" s="121">
        <f t="shared" ref="AB15:AB34" si="2">IF(Z15="np",0,Z15/$Z$34)</f>
        <v>4.8588697028212119E-3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42.949459742070403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82.257314914614014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270</v>
      </c>
      <c r="Z16" s="116">
        <v>285</v>
      </c>
      <c r="AB16" s="121">
        <f t="shared" si="2"/>
        <v>1.9867688167920306E-3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4978</v>
      </c>
      <c r="Z17" s="116">
        <v>4584</v>
      </c>
      <c r="AB17" s="121">
        <f t="shared" si="2"/>
        <v>3.1955607916402347E-2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758</v>
      </c>
      <c r="Z18" s="116">
        <v>774</v>
      </c>
      <c r="AB18" s="121">
        <f t="shared" si="2"/>
        <v>5.3956458392878303E-3</v>
      </c>
    </row>
    <row r="19" spans="1:28" x14ac:dyDescent="0.25">
      <c r="A19" s="67" t="str">
        <f>$S$1&amp;" ("&amp;$V$2&amp;" to "&amp;$Z$2&amp;")"</f>
        <v>Boroondara (2015-16 to 2019-20)</v>
      </c>
      <c r="B19" s="67"/>
      <c r="C19" s="67"/>
      <c r="D19" s="67"/>
      <c r="E19" s="67"/>
      <c r="F19" s="67"/>
      <c r="G19" s="67" t="str">
        <f>$S$1&amp;" ("&amp;$V$2&amp;" to "&amp;$Z$2&amp;")"</f>
        <v>Boroondara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5199</v>
      </c>
      <c r="Z19" s="116">
        <v>4965</v>
      </c>
      <c r="AB19" s="121">
        <f t="shared" si="2"/>
        <v>3.46116041241138E-2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5817</v>
      </c>
      <c r="Z20" s="116">
        <v>5362</v>
      </c>
      <c r="AB20" s="121">
        <f t="shared" si="2"/>
        <v>3.7379138230311817E-2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12068</v>
      </c>
      <c r="Z21" s="116">
        <v>12392</v>
      </c>
      <c r="AB21" s="121">
        <f t="shared" si="2"/>
        <v>8.6386102377848578E-2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10425</v>
      </c>
      <c r="Z22" s="116">
        <v>10183</v>
      </c>
      <c r="AB22" s="121">
        <f t="shared" si="2"/>
        <v>7.0986901268046479E-2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2936</v>
      </c>
      <c r="Z23" s="116">
        <v>2665</v>
      </c>
      <c r="AB23" s="121">
        <f t="shared" si="2"/>
        <v>1.8578031216669341E-2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3733</v>
      </c>
      <c r="Z24" s="116">
        <v>3503</v>
      </c>
      <c r="AB24" s="121">
        <f t="shared" si="2"/>
        <v>2.4419828649903452E-2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8501</v>
      </c>
      <c r="Z25" s="116">
        <v>8628</v>
      </c>
      <c r="AB25" s="121">
        <f t="shared" si="2"/>
        <v>6.0146811758882951E-2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3345</v>
      </c>
      <c r="Z26" s="116">
        <v>3253</v>
      </c>
      <c r="AB26" s="121">
        <f t="shared" si="2"/>
        <v>2.2677048986050791E-2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21147</v>
      </c>
      <c r="Z27" s="116">
        <v>20649</v>
      </c>
      <c r="AB27" s="121">
        <f t="shared" si="2"/>
        <v>0.14394662911557418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11786</v>
      </c>
      <c r="Z28" s="116">
        <v>11359</v>
      </c>
      <c r="AB28" s="121">
        <f t="shared" si="2"/>
        <v>7.9184936806809395E-2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8257</v>
      </c>
      <c r="Z29" s="116">
        <v>5351</v>
      </c>
      <c r="AB29" s="121">
        <f t="shared" si="2"/>
        <v>3.7302455925102299E-2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13725</v>
      </c>
      <c r="Z30" s="116">
        <v>15151</v>
      </c>
      <c r="AB30" s="121">
        <f t="shared" si="2"/>
        <v>0.10561941874812651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19790</v>
      </c>
      <c r="Z31" s="116">
        <v>20033</v>
      </c>
      <c r="AB31" s="121">
        <f t="shared" si="2"/>
        <v>0.13965242002384123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4081</v>
      </c>
      <c r="Z32" s="116">
        <v>4277</v>
      </c>
      <c r="AB32" s="121">
        <f t="shared" si="2"/>
        <v>2.9815474489191279E-2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3907</v>
      </c>
      <c r="Z33" s="116">
        <v>3984</v>
      </c>
      <c r="AB33" s="121">
        <f t="shared" si="2"/>
        <v>2.7772936723155964E-2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147379</v>
      </c>
      <c r="Z34" s="124">
        <v>143449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83186</v>
      </c>
      <c r="AB37" s="136">
        <f>Z37/Z40*100</f>
        <v>82.257314914614014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17943</v>
      </c>
      <c r="AB38" s="136">
        <f>Z38/Z40*100</f>
        <v>17.742685085385993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101129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42</v>
      </c>
      <c r="W44" s="116">
        <v>30</v>
      </c>
      <c r="X44" s="116">
        <v>40</v>
      </c>
      <c r="Y44" s="116">
        <v>54</v>
      </c>
      <c r="Z44" s="116">
        <v>51</v>
      </c>
    </row>
    <row r="45" spans="19:32" x14ac:dyDescent="0.25">
      <c r="S45" s="119" t="s">
        <v>38</v>
      </c>
      <c r="T45" s="119"/>
      <c r="U45" s="116"/>
      <c r="V45" s="116">
        <v>640</v>
      </c>
      <c r="W45" s="116">
        <v>756</v>
      </c>
      <c r="X45" s="116">
        <v>748</v>
      </c>
      <c r="Y45" s="116">
        <v>778</v>
      </c>
      <c r="Z45" s="116">
        <v>754</v>
      </c>
    </row>
    <row r="46" spans="19:32" x14ac:dyDescent="0.25">
      <c r="S46" s="119" t="s">
        <v>39</v>
      </c>
      <c r="T46" s="119"/>
      <c r="U46" s="116"/>
      <c r="V46" s="116">
        <v>3727</v>
      </c>
      <c r="W46" s="116">
        <v>3847</v>
      </c>
      <c r="X46" s="116">
        <v>3981</v>
      </c>
      <c r="Y46" s="116">
        <v>4190</v>
      </c>
      <c r="Z46" s="116">
        <v>3939</v>
      </c>
    </row>
    <row r="47" spans="19:32" x14ac:dyDescent="0.25">
      <c r="S47" s="119" t="s">
        <v>40</v>
      </c>
      <c r="T47" s="119"/>
      <c r="U47" s="116"/>
      <c r="V47" s="116">
        <v>7633</v>
      </c>
      <c r="W47" s="116">
        <v>8224</v>
      </c>
      <c r="X47" s="116">
        <v>8239</v>
      </c>
      <c r="Y47" s="116">
        <v>8315</v>
      </c>
      <c r="Z47" s="116">
        <v>7800</v>
      </c>
    </row>
    <row r="48" spans="19:32" x14ac:dyDescent="0.25">
      <c r="S48" s="119" t="s">
        <v>41</v>
      </c>
      <c r="T48" s="119"/>
      <c r="U48" s="116"/>
      <c r="V48" s="116">
        <v>9278</v>
      </c>
      <c r="W48" s="116">
        <v>9684</v>
      </c>
      <c r="X48" s="116">
        <v>10152</v>
      </c>
      <c r="Y48" s="116">
        <v>10422</v>
      </c>
      <c r="Z48" s="116">
        <v>9952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7431</v>
      </c>
      <c r="W49" s="116">
        <v>7640</v>
      </c>
      <c r="X49" s="116">
        <v>7681</v>
      </c>
      <c r="Y49" s="116">
        <v>7919</v>
      </c>
      <c r="Z49" s="116">
        <v>7770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Boroondara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6051</v>
      </c>
      <c r="W50" s="116">
        <v>6274</v>
      </c>
      <c r="X50" s="116">
        <v>6453</v>
      </c>
      <c r="Y50" s="116">
        <v>6683</v>
      </c>
      <c r="Z50" s="116">
        <v>6445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5987</v>
      </c>
      <c r="W51" s="116">
        <v>5981</v>
      </c>
      <c r="X51" s="116">
        <v>5968</v>
      </c>
      <c r="Y51" s="116">
        <v>6055</v>
      </c>
      <c r="Z51" s="116">
        <v>6021</v>
      </c>
    </row>
    <row r="52" spans="1:26" ht="15" customHeight="1" x14ac:dyDescent="0.25">
      <c r="S52" s="119" t="s">
        <v>45</v>
      </c>
      <c r="T52" s="119"/>
      <c r="U52" s="116"/>
      <c r="V52" s="116">
        <v>6441</v>
      </c>
      <c r="W52" s="116">
        <v>6486</v>
      </c>
      <c r="X52" s="116">
        <v>6481</v>
      </c>
      <c r="Y52" s="116">
        <v>6433</v>
      </c>
      <c r="Z52" s="116">
        <v>6262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6239</v>
      </c>
      <c r="W53" s="116">
        <v>6263</v>
      </c>
      <c r="X53" s="116">
        <v>6243</v>
      </c>
      <c r="Y53" s="116">
        <v>6119</v>
      </c>
      <c r="Z53" s="116">
        <v>6150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5301</v>
      </c>
      <c r="W54" s="116">
        <v>5457</v>
      </c>
      <c r="X54" s="116">
        <v>5532</v>
      </c>
      <c r="Y54" s="116">
        <v>5585</v>
      </c>
      <c r="Z54" s="116">
        <v>5551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3944</v>
      </c>
      <c r="W55" s="116">
        <v>4041</v>
      </c>
      <c r="X55" s="116">
        <v>4093</v>
      </c>
      <c r="Y55" s="116">
        <v>4162</v>
      </c>
      <c r="Z55" s="116">
        <v>4179</v>
      </c>
    </row>
    <row r="56" spans="1:26" ht="15" customHeight="1" x14ac:dyDescent="0.25">
      <c r="S56" s="119" t="s">
        <v>49</v>
      </c>
      <c r="T56" s="119"/>
      <c r="U56" s="116"/>
      <c r="V56" s="116">
        <v>2680</v>
      </c>
      <c r="W56" s="116">
        <v>2681</v>
      </c>
      <c r="X56" s="116">
        <v>2618</v>
      </c>
      <c r="Y56" s="116">
        <v>2694</v>
      </c>
      <c r="Z56" s="116">
        <v>2684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1350</v>
      </c>
      <c r="W57" s="116">
        <v>1510</v>
      </c>
      <c r="X57" s="116">
        <v>1517</v>
      </c>
      <c r="Y57" s="116">
        <v>1541</v>
      </c>
      <c r="Z57" s="116">
        <v>1573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547</v>
      </c>
      <c r="W58" s="116">
        <v>560</v>
      </c>
      <c r="X58" s="116">
        <v>559</v>
      </c>
      <c r="Y58" s="116">
        <v>637</v>
      </c>
      <c r="Z58" s="116">
        <v>673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285</v>
      </c>
      <c r="W59" s="116">
        <v>254</v>
      </c>
      <c r="X59" s="116">
        <v>264</v>
      </c>
      <c r="Y59" s="116">
        <v>245</v>
      </c>
      <c r="Z59" s="116">
        <v>272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227</v>
      </c>
      <c r="W60" s="116">
        <v>210</v>
      </c>
      <c r="X60" s="116">
        <v>228</v>
      </c>
      <c r="Y60" s="116">
        <v>207</v>
      </c>
      <c r="Z60" s="116">
        <v>204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67809</v>
      </c>
      <c r="W61" s="116">
        <v>69902</v>
      </c>
      <c r="X61" s="116">
        <v>70840</v>
      </c>
      <c r="Y61" s="116">
        <v>72047</v>
      </c>
      <c r="Z61" s="116">
        <v>70280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42</v>
      </c>
      <c r="W63" s="116">
        <v>34</v>
      </c>
      <c r="X63" s="116">
        <v>38</v>
      </c>
      <c r="Y63" s="116">
        <v>38</v>
      </c>
      <c r="Z63" s="116">
        <v>27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1028</v>
      </c>
      <c r="W64" s="116">
        <v>1111</v>
      </c>
      <c r="X64" s="116">
        <v>1023</v>
      </c>
      <c r="Y64" s="116">
        <v>1237</v>
      </c>
      <c r="Z64" s="116">
        <v>1120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Boroondara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4160</v>
      </c>
      <c r="W65" s="116">
        <v>4524</v>
      </c>
      <c r="X65" s="116">
        <v>4422</v>
      </c>
      <c r="Y65" s="116">
        <v>4604</v>
      </c>
      <c r="Z65" s="116">
        <v>4298</v>
      </c>
    </row>
    <row r="66" spans="1:26" x14ac:dyDescent="0.25">
      <c r="S66" s="119" t="s">
        <v>40</v>
      </c>
      <c r="T66" s="119"/>
      <c r="U66" s="116"/>
      <c r="V66" s="116">
        <v>8213</v>
      </c>
      <c r="W66" s="116">
        <v>8443</v>
      </c>
      <c r="X66" s="116">
        <v>8441</v>
      </c>
      <c r="Y66" s="116">
        <v>8765</v>
      </c>
      <c r="Z66" s="116">
        <v>8288</v>
      </c>
    </row>
    <row r="67" spans="1:26" x14ac:dyDescent="0.25">
      <c r="S67" s="119" t="s">
        <v>41</v>
      </c>
      <c r="T67" s="119"/>
      <c r="U67" s="116"/>
      <c r="V67" s="116">
        <v>9768</v>
      </c>
      <c r="W67" s="116">
        <v>10141</v>
      </c>
      <c r="X67" s="116">
        <v>10467</v>
      </c>
      <c r="Y67" s="116">
        <v>10633</v>
      </c>
      <c r="Z67" s="116">
        <v>10036</v>
      </c>
    </row>
    <row r="68" spans="1:26" x14ac:dyDescent="0.25">
      <c r="S68" s="119" t="s">
        <v>42</v>
      </c>
      <c r="T68" s="119"/>
      <c r="U68" s="116"/>
      <c r="V68" s="116">
        <v>7244</v>
      </c>
      <c r="W68" s="116">
        <v>7601</v>
      </c>
      <c r="X68" s="116">
        <v>7802</v>
      </c>
      <c r="Y68" s="116">
        <v>8113</v>
      </c>
      <c r="Z68" s="116">
        <v>7930</v>
      </c>
    </row>
    <row r="69" spans="1:26" x14ac:dyDescent="0.25">
      <c r="S69" s="119" t="s">
        <v>43</v>
      </c>
      <c r="T69" s="119"/>
      <c r="U69" s="116"/>
      <c r="V69" s="116">
        <v>6101</v>
      </c>
      <c r="W69" s="116">
        <v>6340</v>
      </c>
      <c r="X69" s="116">
        <v>6646</v>
      </c>
      <c r="Y69" s="116">
        <v>6766</v>
      </c>
      <c r="Z69" s="116">
        <v>6655</v>
      </c>
    </row>
    <row r="70" spans="1:26" x14ac:dyDescent="0.25">
      <c r="S70" s="119" t="s">
        <v>44</v>
      </c>
      <c r="T70" s="119"/>
      <c r="U70" s="116"/>
      <c r="V70" s="116">
        <v>6354</v>
      </c>
      <c r="W70" s="116">
        <v>6359</v>
      </c>
      <c r="X70" s="116">
        <v>6357</v>
      </c>
      <c r="Y70" s="116">
        <v>6430</v>
      </c>
      <c r="Z70" s="116">
        <v>6518</v>
      </c>
    </row>
    <row r="71" spans="1:26" x14ac:dyDescent="0.25">
      <c r="S71" s="119" t="s">
        <v>45</v>
      </c>
      <c r="T71" s="119"/>
      <c r="U71" s="116"/>
      <c r="V71" s="116">
        <v>7125</v>
      </c>
      <c r="W71" s="116">
        <v>7376</v>
      </c>
      <c r="X71" s="116">
        <v>7396</v>
      </c>
      <c r="Y71" s="116">
        <v>7377</v>
      </c>
      <c r="Z71" s="116">
        <v>7175</v>
      </c>
    </row>
    <row r="72" spans="1:26" x14ac:dyDescent="0.25">
      <c r="S72" s="119" t="s">
        <v>46</v>
      </c>
      <c r="T72" s="119"/>
      <c r="U72" s="116"/>
      <c r="V72" s="116">
        <v>6767</v>
      </c>
      <c r="W72" s="116">
        <v>6872</v>
      </c>
      <c r="X72" s="116">
        <v>6765</v>
      </c>
      <c r="Y72" s="116">
        <v>6697</v>
      </c>
      <c r="Z72" s="116">
        <v>6700</v>
      </c>
    </row>
    <row r="73" spans="1:26" x14ac:dyDescent="0.25">
      <c r="S73" s="119" t="s">
        <v>47</v>
      </c>
      <c r="T73" s="119"/>
      <c r="U73" s="116"/>
      <c r="V73" s="116">
        <v>5593</v>
      </c>
      <c r="W73" s="116">
        <v>5810</v>
      </c>
      <c r="X73" s="116">
        <v>5880</v>
      </c>
      <c r="Y73" s="116">
        <v>5988</v>
      </c>
      <c r="Z73" s="116">
        <v>5878</v>
      </c>
    </row>
    <row r="74" spans="1:26" x14ac:dyDescent="0.25">
      <c r="S74" s="119" t="s">
        <v>48</v>
      </c>
      <c r="T74" s="119"/>
      <c r="U74" s="116"/>
      <c r="V74" s="116">
        <v>3904</v>
      </c>
      <c r="W74" s="116">
        <v>4027</v>
      </c>
      <c r="X74" s="116">
        <v>4039</v>
      </c>
      <c r="Y74" s="116">
        <v>4231</v>
      </c>
      <c r="Z74" s="116">
        <v>4097</v>
      </c>
    </row>
    <row r="75" spans="1:26" x14ac:dyDescent="0.25">
      <c r="S75" s="119" t="s">
        <v>49</v>
      </c>
      <c r="T75" s="119"/>
      <c r="U75" s="116"/>
      <c r="V75" s="116">
        <v>2244</v>
      </c>
      <c r="W75" s="116">
        <v>2254</v>
      </c>
      <c r="X75" s="116">
        <v>2275</v>
      </c>
      <c r="Y75" s="116">
        <v>2337</v>
      </c>
      <c r="Z75" s="116">
        <v>2315</v>
      </c>
    </row>
    <row r="76" spans="1:26" x14ac:dyDescent="0.25">
      <c r="S76" s="119" t="s">
        <v>50</v>
      </c>
      <c r="T76" s="119"/>
      <c r="U76" s="116"/>
      <c r="V76" s="116">
        <v>950</v>
      </c>
      <c r="W76" s="116">
        <v>1040</v>
      </c>
      <c r="X76" s="116">
        <v>1106</v>
      </c>
      <c r="Y76" s="116">
        <v>1203</v>
      </c>
      <c r="Z76" s="116">
        <v>1252</v>
      </c>
    </row>
    <row r="77" spans="1:26" x14ac:dyDescent="0.25">
      <c r="S77" s="119" t="s">
        <v>51</v>
      </c>
      <c r="T77" s="119"/>
      <c r="U77" s="116"/>
      <c r="V77" s="116">
        <v>394</v>
      </c>
      <c r="W77" s="116">
        <v>422</v>
      </c>
      <c r="X77" s="116">
        <v>394</v>
      </c>
      <c r="Y77" s="116">
        <v>414</v>
      </c>
      <c r="Z77" s="116">
        <v>391</v>
      </c>
    </row>
    <row r="78" spans="1:26" x14ac:dyDescent="0.25">
      <c r="S78" s="119" t="s">
        <v>52</v>
      </c>
      <c r="T78" s="119"/>
      <c r="U78" s="116"/>
      <c r="V78" s="116">
        <v>233</v>
      </c>
      <c r="W78" s="116">
        <v>218</v>
      </c>
      <c r="X78" s="116">
        <v>226</v>
      </c>
      <c r="Y78" s="116">
        <v>223</v>
      </c>
      <c r="Z78" s="116">
        <v>238</v>
      </c>
    </row>
    <row r="79" spans="1:26" x14ac:dyDescent="0.25">
      <c r="S79" s="119" t="s">
        <v>53</v>
      </c>
      <c r="T79" s="119"/>
      <c r="U79" s="116"/>
      <c r="V79" s="116">
        <v>312</v>
      </c>
      <c r="W79" s="116">
        <v>276</v>
      </c>
      <c r="X79" s="116">
        <v>275</v>
      </c>
      <c r="Y79" s="116">
        <v>264</v>
      </c>
      <c r="Z79" s="116">
        <v>257</v>
      </c>
    </row>
    <row r="80" spans="1:26" x14ac:dyDescent="0.25">
      <c r="S80" s="122" t="s">
        <v>54</v>
      </c>
      <c r="T80" s="122"/>
      <c r="U80" s="116"/>
      <c r="V80" s="116">
        <v>70427</v>
      </c>
      <c r="W80" s="116">
        <v>72848</v>
      </c>
      <c r="X80" s="116">
        <v>73621</v>
      </c>
      <c r="Y80" s="116">
        <v>75333</v>
      </c>
      <c r="Z80" s="116">
        <v>73174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Boroondara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9249</v>
      </c>
      <c r="W83" s="116">
        <v>9550</v>
      </c>
      <c r="X83" s="116">
        <v>9718</v>
      </c>
      <c r="Y83" s="116">
        <v>9650</v>
      </c>
      <c r="Z83" s="116">
        <v>9982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14217</v>
      </c>
      <c r="W84" s="116">
        <v>14440</v>
      </c>
      <c r="X84" s="116">
        <v>14806</v>
      </c>
      <c r="Y84" s="116">
        <v>15413</v>
      </c>
      <c r="Z84" s="116">
        <v>15297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3069</v>
      </c>
      <c r="W85" s="116">
        <v>3147</v>
      </c>
      <c r="X85" s="116">
        <v>3288</v>
      </c>
      <c r="Y85" s="116">
        <v>3350</v>
      </c>
      <c r="Z85" s="116">
        <v>3274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143,450</v>
      </c>
      <c r="D86" s="100">
        <f t="shared" ref="D86:D91" si="4">AD4</f>
        <v>-2.6632739609838807E-2</v>
      </c>
      <c r="E86" s="101">
        <f t="shared" ref="E86:E91" si="5">AD4</f>
        <v>-2.6632739609838807E-2</v>
      </c>
      <c r="F86" s="100">
        <f t="shared" ref="F86:F91" si="6">AF4</f>
        <v>3.771810526924968E-2</v>
      </c>
      <c r="G86" s="101">
        <f t="shared" ref="G86:G91" si="7">AF4</f>
        <v>3.771810526924968E-2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2350</v>
      </c>
      <c r="W86" s="116">
        <v>2474</v>
      </c>
      <c r="X86" s="116">
        <v>2628</v>
      </c>
      <c r="Y86" s="116">
        <v>2596</v>
      </c>
      <c r="Z86" s="116">
        <v>2544</v>
      </c>
    </row>
    <row r="87" spans="1:30" ht="15" customHeight="1" x14ac:dyDescent="0.25">
      <c r="A87" s="102" t="s">
        <v>4</v>
      </c>
      <c r="B87" s="51"/>
      <c r="C87" s="61" t="str">
        <f t="shared" si="3"/>
        <v>70,280</v>
      </c>
      <c r="D87" s="100">
        <f t="shared" si="4"/>
        <v>-2.447149618977551E-2</v>
      </c>
      <c r="E87" s="101">
        <f t="shared" si="5"/>
        <v>-2.447149618977551E-2</v>
      </c>
      <c r="F87" s="100">
        <f t="shared" si="6"/>
        <v>3.6440590482089474E-2</v>
      </c>
      <c r="G87" s="101">
        <f t="shared" si="7"/>
        <v>3.6440590482089474E-2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3451</v>
      </c>
      <c r="W87" s="116">
        <v>3650</v>
      </c>
      <c r="X87" s="116">
        <v>3682</v>
      </c>
      <c r="Y87" s="116">
        <v>3644</v>
      </c>
      <c r="Z87" s="116">
        <v>3500</v>
      </c>
    </row>
    <row r="88" spans="1:30" ht="15" customHeight="1" x14ac:dyDescent="0.25">
      <c r="A88" s="102" t="s">
        <v>5</v>
      </c>
      <c r="B88" s="51"/>
      <c r="C88" s="61" t="str">
        <f t="shared" si="3"/>
        <v>73,175</v>
      </c>
      <c r="D88" s="100">
        <f t="shared" si="4"/>
        <v>-2.8659038415589255E-2</v>
      </c>
      <c r="E88" s="101">
        <f t="shared" si="5"/>
        <v>-2.8659038415589255E-2</v>
      </c>
      <c r="F88" s="100">
        <f t="shared" si="6"/>
        <v>3.9019126187399777E-2</v>
      </c>
      <c r="G88" s="101">
        <f t="shared" si="7"/>
        <v>3.9019126187399777E-2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2968</v>
      </c>
      <c r="W88" s="116">
        <v>3141</v>
      </c>
      <c r="X88" s="116">
        <v>3331</v>
      </c>
      <c r="Y88" s="116">
        <v>3256</v>
      </c>
      <c r="Z88" s="116">
        <v>3321</v>
      </c>
    </row>
    <row r="89" spans="1:30" ht="15" customHeight="1" x14ac:dyDescent="0.25">
      <c r="A89" s="51" t="s">
        <v>6</v>
      </c>
      <c r="B89" s="51"/>
      <c r="C89" s="61" t="str">
        <f t="shared" si="3"/>
        <v>101,132</v>
      </c>
      <c r="D89" s="100">
        <f t="shared" si="4"/>
        <v>-2.8790029973181364E-3</v>
      </c>
      <c r="E89" s="101">
        <f t="shared" si="5"/>
        <v>-2.8790029973181364E-3</v>
      </c>
      <c r="F89" s="100">
        <f t="shared" si="6"/>
        <v>4.1234672130303629E-2</v>
      </c>
      <c r="G89" s="101">
        <f t="shared" si="7"/>
        <v>4.1234672130303629E-2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728</v>
      </c>
      <c r="W89" s="116">
        <v>800</v>
      </c>
      <c r="X89" s="116">
        <v>887</v>
      </c>
      <c r="Y89" s="116">
        <v>868</v>
      </c>
      <c r="Z89" s="116">
        <v>822</v>
      </c>
    </row>
    <row r="90" spans="1:30" ht="15" customHeight="1" x14ac:dyDescent="0.25">
      <c r="A90" s="51" t="s">
        <v>100</v>
      </c>
      <c r="B90" s="51"/>
      <c r="C90" s="61" t="str">
        <f t="shared" si="3"/>
        <v>$49,556</v>
      </c>
      <c r="D90" s="100">
        <f t="shared" si="4"/>
        <v>2.8201547814179273E-2</v>
      </c>
      <c r="E90" s="101">
        <f t="shared" si="5"/>
        <v>2.8201547814179273E-2</v>
      </c>
      <c r="F90" s="100">
        <f t="shared" si="6"/>
        <v>0.10072365425407859</v>
      </c>
      <c r="G90" s="101">
        <f t="shared" si="7"/>
        <v>0.10072365425407859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1722</v>
      </c>
      <c r="W90" s="116">
        <v>1838</v>
      </c>
      <c r="X90" s="116">
        <v>1904</v>
      </c>
      <c r="Y90" s="116">
        <v>1910</v>
      </c>
      <c r="Z90" s="116">
        <v>1961</v>
      </c>
    </row>
    <row r="91" spans="1:30" ht="15" customHeight="1" x14ac:dyDescent="0.25">
      <c r="A91" s="51" t="s">
        <v>7</v>
      </c>
      <c r="B91" s="51"/>
      <c r="C91" s="61" t="str">
        <f t="shared" si="3"/>
        <v>$9,482.0 mil</v>
      </c>
      <c r="D91" s="100">
        <f t="shared" si="4"/>
        <v>2.2555393220095032E-2</v>
      </c>
      <c r="E91" s="101">
        <f t="shared" si="5"/>
        <v>2.2555393220095032E-2</v>
      </c>
      <c r="F91" s="100">
        <f t="shared" si="6"/>
        <v>0.14041554019765523</v>
      </c>
      <c r="G91" s="101">
        <f t="shared" si="7"/>
        <v>0.14041554019765523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48480</v>
      </c>
      <c r="W91" s="116">
        <v>49251</v>
      </c>
      <c r="X91" s="116">
        <v>49934</v>
      </c>
      <c r="Y91" s="116">
        <v>50381</v>
      </c>
      <c r="Z91" s="116">
        <v>50169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5606</v>
      </c>
      <c r="W93" s="116">
        <v>5991</v>
      </c>
      <c r="X93" s="116">
        <v>6274</v>
      </c>
      <c r="Y93" s="116">
        <v>6403</v>
      </c>
      <c r="Z93" s="116">
        <v>6780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15339</v>
      </c>
      <c r="W94" s="116">
        <v>15811</v>
      </c>
      <c r="X94" s="116">
        <v>16328</v>
      </c>
      <c r="Y94" s="116">
        <v>16694</v>
      </c>
      <c r="Z94" s="116">
        <v>16739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867</v>
      </c>
      <c r="W95" s="116">
        <v>860</v>
      </c>
      <c r="X95" s="116">
        <v>885</v>
      </c>
      <c r="Y95" s="116">
        <v>900</v>
      </c>
      <c r="Z95" s="116">
        <v>943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3492</v>
      </c>
      <c r="W96" s="116">
        <v>3751</v>
      </c>
      <c r="X96" s="116">
        <v>3984</v>
      </c>
      <c r="Y96" s="116">
        <v>4074</v>
      </c>
      <c r="Z96" s="116">
        <v>4057</v>
      </c>
    </row>
    <row r="97" spans="1:32" ht="15" customHeight="1" x14ac:dyDescent="0.25">
      <c r="S97" s="119" t="s">
        <v>199</v>
      </c>
      <c r="T97" s="119"/>
      <c r="U97" s="116"/>
      <c r="V97" s="116">
        <v>8486</v>
      </c>
      <c r="W97" s="116">
        <v>8710</v>
      </c>
      <c r="X97" s="116">
        <v>8806</v>
      </c>
      <c r="Y97" s="116">
        <v>8710</v>
      </c>
      <c r="Z97" s="116">
        <v>8380</v>
      </c>
    </row>
    <row r="98" spans="1:32" ht="15" customHeight="1" x14ac:dyDescent="0.25">
      <c r="S98" s="119" t="s">
        <v>200</v>
      </c>
      <c r="T98" s="119"/>
      <c r="U98" s="116"/>
      <c r="V98" s="116">
        <v>4009</v>
      </c>
      <c r="W98" s="116">
        <v>4127</v>
      </c>
      <c r="X98" s="116">
        <v>4314</v>
      </c>
      <c r="Y98" s="116">
        <v>4309</v>
      </c>
      <c r="Z98" s="116">
        <v>4264</v>
      </c>
    </row>
    <row r="99" spans="1:32" ht="15" customHeight="1" x14ac:dyDescent="0.25">
      <c r="S99" s="119" t="s">
        <v>201</v>
      </c>
      <c r="T99" s="119"/>
      <c r="U99" s="116"/>
      <c r="V99" s="116">
        <v>115</v>
      </c>
      <c r="W99" s="116">
        <v>122</v>
      </c>
      <c r="X99" s="116">
        <v>139</v>
      </c>
      <c r="Y99" s="116">
        <v>146</v>
      </c>
      <c r="Z99" s="116">
        <v>154</v>
      </c>
    </row>
    <row r="100" spans="1:32" ht="15" customHeight="1" x14ac:dyDescent="0.25">
      <c r="S100" s="119" t="s">
        <v>59</v>
      </c>
      <c r="T100" s="119"/>
      <c r="U100" s="116"/>
      <c r="V100" s="116">
        <v>809</v>
      </c>
      <c r="W100" s="116">
        <v>881</v>
      </c>
      <c r="X100" s="116">
        <v>883</v>
      </c>
      <c r="Y100" s="116">
        <v>930</v>
      </c>
      <c r="Z100" s="116">
        <v>933</v>
      </c>
    </row>
    <row r="101" spans="1:32" x14ac:dyDescent="0.25">
      <c r="A101" s="20"/>
      <c r="S101" s="122" t="s">
        <v>54</v>
      </c>
      <c r="T101" s="122"/>
      <c r="U101" s="116"/>
      <c r="V101" s="116">
        <v>48647</v>
      </c>
      <c r="W101" s="116">
        <v>49716</v>
      </c>
      <c r="X101" s="116">
        <v>50524</v>
      </c>
      <c r="Y101" s="116">
        <v>51045</v>
      </c>
      <c r="Z101" s="116">
        <v>50957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100128</v>
      </c>
      <c r="W104" s="116">
        <v>107517</v>
      </c>
      <c r="X104" s="116">
        <v>109655</v>
      </c>
      <c r="Y104" s="116">
        <v>111420</v>
      </c>
      <c r="Z104" s="116">
        <v>109701</v>
      </c>
      <c r="AB104" s="113" t="str">
        <f>TEXT(Z104,"###,###")</f>
        <v>109,701</v>
      </c>
      <c r="AD104" s="134">
        <f>Z104/($Z$4)*100</f>
        <v>76.473335657023355</v>
      </c>
      <c r="AF104" s="113"/>
    </row>
    <row r="105" spans="1:32" x14ac:dyDescent="0.25">
      <c r="S105" s="119" t="s">
        <v>18</v>
      </c>
      <c r="T105" s="119"/>
      <c r="U105" s="116"/>
      <c r="V105" s="116">
        <v>25163</v>
      </c>
      <c r="W105" s="116">
        <v>24488</v>
      </c>
      <c r="X105" s="116">
        <v>23849</v>
      </c>
      <c r="Y105" s="116">
        <v>25386</v>
      </c>
      <c r="Z105" s="116">
        <v>23700</v>
      </c>
      <c r="AB105" s="113" t="str">
        <f>TEXT(Z105,"###,###")</f>
        <v>23,700</v>
      </c>
      <c r="AD105" s="134">
        <f>Z105/($Z$4)*100</f>
        <v>16.521436040432206</v>
      </c>
      <c r="AF105" s="113"/>
    </row>
    <row r="106" spans="1:32" x14ac:dyDescent="0.25">
      <c r="S106" s="122" t="s">
        <v>54</v>
      </c>
      <c r="T106" s="122"/>
      <c r="U106" s="124"/>
      <c r="V106" s="124">
        <v>125291</v>
      </c>
      <c r="W106" s="124">
        <v>132005</v>
      </c>
      <c r="X106" s="124">
        <v>133504</v>
      </c>
      <c r="Y106" s="124">
        <v>136806</v>
      </c>
      <c r="Z106" s="124">
        <v>133401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21658</v>
      </c>
      <c r="W108" s="116">
        <v>23817</v>
      </c>
      <c r="X108" s="116">
        <v>26810</v>
      </c>
      <c r="Y108" s="116">
        <v>24294</v>
      </c>
      <c r="Z108" s="116">
        <v>24884</v>
      </c>
      <c r="AB108" s="113" t="str">
        <f>TEXT(Z108,"###,###")</f>
        <v>24,884</v>
      </c>
      <c r="AD108" s="134">
        <f>Z108/($Z$4)*100</f>
        <v>17.346810735447889</v>
      </c>
      <c r="AF108" s="113"/>
    </row>
    <row r="109" spans="1:32" x14ac:dyDescent="0.25">
      <c r="S109" s="119" t="s">
        <v>21</v>
      </c>
      <c r="T109" s="119"/>
      <c r="U109" s="116"/>
      <c r="V109" s="116">
        <v>17968</v>
      </c>
      <c r="W109" s="116">
        <v>18788</v>
      </c>
      <c r="X109" s="116">
        <v>18215</v>
      </c>
      <c r="Y109" s="116">
        <v>18474</v>
      </c>
      <c r="Z109" s="116">
        <v>18303</v>
      </c>
      <c r="AB109" s="113" t="str">
        <f>TEXT(Z109,"###,###")</f>
        <v>18,303</v>
      </c>
      <c r="AD109" s="134">
        <f>Z109/($Z$4)*100</f>
        <v>12.75914952945277</v>
      </c>
      <c r="AF109" s="113"/>
    </row>
    <row r="110" spans="1:32" x14ac:dyDescent="0.25">
      <c r="S110" s="119" t="s">
        <v>22</v>
      </c>
      <c r="T110" s="119"/>
      <c r="U110" s="116"/>
      <c r="V110" s="116">
        <v>27824</v>
      </c>
      <c r="W110" s="116">
        <v>29053</v>
      </c>
      <c r="X110" s="116">
        <v>27914</v>
      </c>
      <c r="Y110" s="116">
        <v>30635</v>
      </c>
      <c r="Z110" s="116">
        <v>28011</v>
      </c>
      <c r="AB110" s="113" t="str">
        <f>TEXT(Z110,"###,###")</f>
        <v>28,011</v>
      </c>
      <c r="AD110" s="134">
        <f>Z110/($Z$4)*100</f>
        <v>19.526664342976645</v>
      </c>
      <c r="AF110" s="113"/>
    </row>
    <row r="111" spans="1:32" x14ac:dyDescent="0.25">
      <c r="S111" s="119" t="s">
        <v>23</v>
      </c>
      <c r="T111" s="119"/>
      <c r="U111" s="116"/>
      <c r="V111" s="116">
        <v>57841</v>
      </c>
      <c r="W111" s="116">
        <v>60347</v>
      </c>
      <c r="X111" s="116">
        <v>60565</v>
      </c>
      <c r="Y111" s="116">
        <v>63395</v>
      </c>
      <c r="Z111" s="116">
        <v>61611</v>
      </c>
      <c r="AB111" s="113" t="str">
        <f>TEXT(Z111,"###,###")</f>
        <v>61,611</v>
      </c>
      <c r="AD111" s="134">
        <f>Z111/($Z$4)*100</f>
        <v>42.949459742070403</v>
      </c>
      <c r="AF111" s="113"/>
    </row>
    <row r="112" spans="1:32" x14ac:dyDescent="0.25">
      <c r="S112" s="122" t="s">
        <v>54</v>
      </c>
      <c r="T112" s="122"/>
      <c r="U112" s="116"/>
      <c r="V112" s="116">
        <v>138236</v>
      </c>
      <c r="W112" s="116">
        <v>142750</v>
      </c>
      <c r="X112" s="116">
        <v>144464</v>
      </c>
      <c r="Y112" s="116">
        <v>147379</v>
      </c>
      <c r="Z112" s="116">
        <v>143451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44.63</v>
      </c>
      <c r="W118" s="135">
        <v>41.5</v>
      </c>
      <c r="X118" s="135">
        <v>41.47</v>
      </c>
      <c r="Y118" s="135">
        <v>41.38</v>
      </c>
      <c r="Z118" s="135">
        <v>41.64</v>
      </c>
      <c r="AB118" s="113" t="str">
        <f>TEXT(Z118,"##.0")</f>
        <v>41.6</v>
      </c>
    </row>
    <row r="120" spans="19:32" x14ac:dyDescent="0.25">
      <c r="S120" s="105" t="s">
        <v>102</v>
      </c>
      <c r="T120" s="116"/>
      <c r="U120" s="116"/>
      <c r="V120" s="116">
        <v>81729</v>
      </c>
      <c r="W120" s="116">
        <v>83235</v>
      </c>
      <c r="X120" s="116">
        <v>84529</v>
      </c>
      <c r="Y120" s="116">
        <v>85366</v>
      </c>
      <c r="Z120" s="116">
        <v>85131</v>
      </c>
      <c r="AB120" s="113" t="str">
        <f>TEXT(Z120,"###,###")</f>
        <v>85,131</v>
      </c>
    </row>
    <row r="121" spans="19:32" x14ac:dyDescent="0.25">
      <c r="S121" s="105" t="s">
        <v>103</v>
      </c>
      <c r="T121" s="116"/>
      <c r="U121" s="116"/>
      <c r="V121" s="116">
        <v>7299</v>
      </c>
      <c r="W121" s="116">
        <v>7311</v>
      </c>
      <c r="X121" s="116">
        <v>7414</v>
      </c>
      <c r="Y121" s="116">
        <v>7334</v>
      </c>
      <c r="Z121" s="116">
        <v>7259</v>
      </c>
      <c r="AB121" s="113" t="str">
        <f>TEXT(Z121,"###,###")</f>
        <v>7,259</v>
      </c>
    </row>
    <row r="122" spans="19:32" x14ac:dyDescent="0.25">
      <c r="S122" s="105" t="s">
        <v>104</v>
      </c>
      <c r="T122" s="116"/>
      <c r="U122" s="116"/>
      <c r="V122" s="116">
        <v>8100</v>
      </c>
      <c r="W122" s="116">
        <v>8421</v>
      </c>
      <c r="X122" s="116">
        <v>8524</v>
      </c>
      <c r="Y122" s="116">
        <v>8720</v>
      </c>
      <c r="Z122" s="116">
        <v>8737</v>
      </c>
      <c r="AB122" s="113" t="str">
        <f>TEXT(Z122,"###,###")</f>
        <v>8,737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89829</v>
      </c>
      <c r="W124" s="116">
        <v>91656</v>
      </c>
      <c r="X124" s="116">
        <v>93053</v>
      </c>
      <c r="Y124" s="116">
        <v>94086</v>
      </c>
      <c r="Z124" s="116">
        <v>93868</v>
      </c>
      <c r="AB124" s="113" t="str">
        <f>TEXT(Z124,"###,###")</f>
        <v>93,868</v>
      </c>
      <c r="AD124" s="131">
        <f>Z124/$Z$7*100</f>
        <v>92.817308072617962</v>
      </c>
    </row>
    <row r="125" spans="19:32" x14ac:dyDescent="0.25">
      <c r="S125" s="105" t="s">
        <v>106</v>
      </c>
      <c r="T125" s="116"/>
      <c r="U125" s="116"/>
      <c r="V125" s="116">
        <v>15399</v>
      </c>
      <c r="W125" s="116">
        <v>15732</v>
      </c>
      <c r="X125" s="116">
        <v>15938</v>
      </c>
      <c r="Y125" s="116">
        <v>16054</v>
      </c>
      <c r="Z125" s="116">
        <v>15996</v>
      </c>
      <c r="AB125" s="113" t="str">
        <f>TEXT(Z125,"###,###")</f>
        <v>15,996</v>
      </c>
      <c r="AD125" s="131">
        <f>Z125/$Z$7*100</f>
        <v>15.816952102203061</v>
      </c>
    </row>
    <row r="127" spans="19:32" x14ac:dyDescent="0.25">
      <c r="S127" s="105" t="s">
        <v>107</v>
      </c>
      <c r="T127" s="116"/>
      <c r="U127" s="116"/>
      <c r="V127" s="116">
        <v>48480</v>
      </c>
      <c r="W127" s="116">
        <v>49251</v>
      </c>
      <c r="X127" s="116">
        <v>49934</v>
      </c>
      <c r="Y127" s="116">
        <v>50383</v>
      </c>
      <c r="Z127" s="116">
        <v>50171</v>
      </c>
      <c r="AB127" s="113" t="str">
        <f>TEXT(Z127,"###,###")</f>
        <v>50,171</v>
      </c>
      <c r="AD127" s="131">
        <f>Z127/$Z$7*100</f>
        <v>49.609421350314442</v>
      </c>
    </row>
    <row r="128" spans="19:32" x14ac:dyDescent="0.25">
      <c r="S128" s="105" t="s">
        <v>108</v>
      </c>
      <c r="T128" s="116"/>
      <c r="U128" s="116"/>
      <c r="V128" s="116">
        <v>48647</v>
      </c>
      <c r="W128" s="116">
        <v>49716</v>
      </c>
      <c r="X128" s="116">
        <v>50524</v>
      </c>
      <c r="Y128" s="116">
        <v>51046</v>
      </c>
      <c r="Z128" s="116">
        <v>50960</v>
      </c>
      <c r="AB128" s="113" t="str">
        <f>TEXT(Z128,"###,###")</f>
        <v>50,960</v>
      </c>
      <c r="AD128" s="131">
        <f>Z128/$Z$7*100</f>
        <v>50.3895898429775</v>
      </c>
    </row>
    <row r="130" spans="19:20" x14ac:dyDescent="0.25">
      <c r="S130" s="105" t="s">
        <v>286</v>
      </c>
      <c r="T130" s="131">
        <v>84.178103864256613</v>
      </c>
    </row>
    <row r="131" spans="19:20" x14ac:dyDescent="0.25">
      <c r="S131" s="105" t="s">
        <v>287</v>
      </c>
      <c r="T131" s="131">
        <v>7.177747893841711</v>
      </c>
    </row>
    <row r="132" spans="19:20" x14ac:dyDescent="0.25">
      <c r="S132" s="105" t="s">
        <v>288</v>
      </c>
      <c r="T132" s="131">
        <v>8.6392042083613489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34686D-C2D6-493D-9EFC-480F42936F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ACDC4E1-1583-4725-AE61-F087D252C1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5AE2E57-BC6A-422B-9C4E-8D6E30387D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08BA638-1EB2-438F-917F-A24658C2DB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1C76-E87F-4E6B-9751-2608C30A3698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118</v>
      </c>
      <c r="T1" s="103"/>
      <c r="U1" s="103"/>
      <c r="V1" s="103"/>
      <c r="W1" s="103"/>
      <c r="X1" s="103"/>
      <c r="Y1" s="104" t="s">
        <v>119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118</v>
      </c>
      <c r="Y3" s="109" t="s">
        <v>119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8.10 Brimbank,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136546</v>
      </c>
      <c r="W4" s="112">
        <v>143592</v>
      </c>
      <c r="X4" s="112">
        <v>150082</v>
      </c>
      <c r="Y4" s="112">
        <v>153860</v>
      </c>
      <c r="Z4" s="112">
        <v>149763</v>
      </c>
      <c r="AB4" s="113" t="str">
        <f>TEXT(Z4,"###,###")</f>
        <v>149,763</v>
      </c>
      <c r="AD4" s="114">
        <f>Z4/Y4-1</f>
        <v>-2.662810347068767E-2</v>
      </c>
      <c r="AF4" s="114">
        <f>Z4/V4-1</f>
        <v>9.6795219193531956E-2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75733</v>
      </c>
      <c r="W5" s="112">
        <v>80045</v>
      </c>
      <c r="X5" s="112">
        <v>84030</v>
      </c>
      <c r="Y5" s="112">
        <v>85373</v>
      </c>
      <c r="Z5" s="112">
        <v>82522</v>
      </c>
      <c r="AB5" s="113" t="str">
        <f>TEXT(Z5,"###,###")</f>
        <v>82,522</v>
      </c>
      <c r="AD5" s="114">
        <f t="shared" ref="AD5:AD9" si="0">Z5/Y5-1</f>
        <v>-3.3394632963583359E-2</v>
      </c>
      <c r="AF5" s="114">
        <f t="shared" ref="AF5:AF9" si="1">Z5/V5-1</f>
        <v>8.9643880474826076E-2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60813</v>
      </c>
      <c r="W6" s="112">
        <v>63547</v>
      </c>
      <c r="X6" s="112">
        <v>66052</v>
      </c>
      <c r="Y6" s="112">
        <v>68482</v>
      </c>
      <c r="Z6" s="112">
        <v>67247</v>
      </c>
      <c r="AB6" s="113" t="str">
        <f>TEXT(Z6,"###,###")</f>
        <v>67,247</v>
      </c>
      <c r="AD6" s="114">
        <f t="shared" si="0"/>
        <v>-1.803393592476854E-2</v>
      </c>
      <c r="AF6" s="114">
        <f t="shared" si="1"/>
        <v>0.10579974676467208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100943</v>
      </c>
      <c r="W7" s="112">
        <v>103717</v>
      </c>
      <c r="X7" s="112">
        <v>106328</v>
      </c>
      <c r="Y7" s="112">
        <v>108613</v>
      </c>
      <c r="Z7" s="112">
        <v>107951</v>
      </c>
      <c r="AB7" s="113" t="str">
        <f>TEXT(Z7,"###,###")</f>
        <v>107,951</v>
      </c>
      <c r="AD7" s="114">
        <f t="shared" si="0"/>
        <v>-6.0950346643587894E-3</v>
      </c>
      <c r="AF7" s="114">
        <f t="shared" si="1"/>
        <v>6.9425319239570848E-2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149,763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107,951</v>
      </c>
      <c r="P8" s="71"/>
      <c r="S8" s="111" t="s">
        <v>86</v>
      </c>
      <c r="T8" s="112"/>
      <c r="U8" s="112"/>
      <c r="V8" s="112">
        <v>40063.72</v>
      </c>
      <c r="W8" s="112">
        <v>40167.5</v>
      </c>
      <c r="X8" s="112">
        <v>41280.89</v>
      </c>
      <c r="Y8" s="112">
        <v>41273.040000000001</v>
      </c>
      <c r="Z8" s="112">
        <v>41309.120000000003</v>
      </c>
      <c r="AB8" s="113" t="str">
        <f>TEXT(Z8,"$###,###")</f>
        <v>$41,309</v>
      </c>
      <c r="AD8" s="114">
        <f t="shared" si="0"/>
        <v>8.7417839829595501E-4</v>
      </c>
      <c r="AF8" s="114">
        <f t="shared" si="1"/>
        <v>3.108548082903928E-2</v>
      </c>
    </row>
    <row r="9" spans="1:32" x14ac:dyDescent="0.25">
      <c r="A9" s="32" t="s">
        <v>15</v>
      </c>
      <c r="B9" s="75"/>
      <c r="C9" s="76"/>
      <c r="D9" s="77">
        <f>AD104</f>
        <v>82.802828468980991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54.898981945512318</v>
      </c>
      <c r="P9" s="78" t="s">
        <v>87</v>
      </c>
      <c r="S9" s="111" t="s">
        <v>7</v>
      </c>
      <c r="T9" s="112"/>
      <c r="U9" s="112"/>
      <c r="V9" s="112">
        <v>4759774450</v>
      </c>
      <c r="W9" s="112">
        <v>4985251041</v>
      </c>
      <c r="X9" s="112">
        <v>5310071156</v>
      </c>
      <c r="Y9" s="112">
        <v>5557107729</v>
      </c>
      <c r="Z9" s="112">
        <v>5675274865</v>
      </c>
      <c r="AB9" s="113" t="str">
        <f>TEXT(Z9/1000000,"$#,###.0")&amp;" mil"</f>
        <v>$5,675.3 mil</v>
      </c>
      <c r="AD9" s="114">
        <f t="shared" si="0"/>
        <v>2.1264143465015151E-2</v>
      </c>
      <c r="AF9" s="114">
        <f t="shared" si="1"/>
        <v>0.19234113393755448</v>
      </c>
    </row>
    <row r="10" spans="1:32" x14ac:dyDescent="0.25">
      <c r="A10" s="32" t="s">
        <v>18</v>
      </c>
      <c r="B10" s="75"/>
      <c r="C10" s="76"/>
      <c r="D10" s="77">
        <f>AD105</f>
        <v>10.664182742065798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45.102870746912949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86.038109883187744</v>
      </c>
      <c r="P11" s="78" t="s">
        <v>87</v>
      </c>
      <c r="S11" s="111" t="s">
        <v>30</v>
      </c>
      <c r="T11" s="116"/>
      <c r="U11" s="116"/>
      <c r="V11" s="116">
        <v>123660</v>
      </c>
      <c r="W11" s="116">
        <v>129924</v>
      </c>
      <c r="X11" s="116">
        <v>135727</v>
      </c>
      <c r="Y11" s="116">
        <v>138695</v>
      </c>
      <c r="Z11" s="116">
        <v>134701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7.1226760289390549</v>
      </c>
      <c r="P12" s="78" t="s">
        <v>87</v>
      </c>
      <c r="S12" s="111" t="s">
        <v>31</v>
      </c>
      <c r="T12" s="116"/>
      <c r="U12" s="116"/>
      <c r="V12" s="116">
        <v>12886</v>
      </c>
      <c r="W12" s="116">
        <v>13668</v>
      </c>
      <c r="X12" s="116">
        <v>14355</v>
      </c>
      <c r="Y12" s="116">
        <v>15161</v>
      </c>
      <c r="Z12" s="116">
        <v>15064</v>
      </c>
    </row>
    <row r="13" spans="1:32" ht="15" customHeight="1" x14ac:dyDescent="0.25">
      <c r="A13" s="32" t="s">
        <v>20</v>
      </c>
      <c r="B13" s="76"/>
      <c r="C13" s="76"/>
      <c r="D13" s="77">
        <f>AD108</f>
        <v>15.563924333780706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6.8345823568100341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11.653746252412144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21.763720010950635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16.737533464876932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768</v>
      </c>
      <c r="Z15" s="116">
        <v>793</v>
      </c>
      <c r="AB15" s="121">
        <f t="shared" ref="AB15:AB34" si="2">IF(Z15="np",0,Z15/$Z$34)</f>
        <v>5.2950328185199279E-3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43.763145770317102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83.262466535123068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132</v>
      </c>
      <c r="Z16" s="116">
        <v>112</v>
      </c>
      <c r="AB16" s="121">
        <f t="shared" si="2"/>
        <v>7.4784826692841358E-4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11517</v>
      </c>
      <c r="Z17" s="116">
        <v>10751</v>
      </c>
      <c r="AB17" s="121">
        <f t="shared" si="2"/>
        <v>7.1786756408458705E-2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965</v>
      </c>
      <c r="Z18" s="116">
        <v>1003</v>
      </c>
      <c r="AB18" s="121">
        <f t="shared" si="2"/>
        <v>6.6972483190107035E-3</v>
      </c>
    </row>
    <row r="19" spans="1:28" x14ac:dyDescent="0.25">
      <c r="A19" s="67" t="str">
        <f>$S$1&amp;" ("&amp;$V$2&amp;" to "&amp;$Z$2&amp;")"</f>
        <v>Brimbank (2015-16 to 2019-20)</v>
      </c>
      <c r="B19" s="67"/>
      <c r="C19" s="67"/>
      <c r="D19" s="67"/>
      <c r="E19" s="67"/>
      <c r="F19" s="67"/>
      <c r="G19" s="67" t="str">
        <f>$S$1&amp;" ("&amp;$V$2&amp;" to "&amp;$Z$2&amp;")"</f>
        <v>Brimbank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9830</v>
      </c>
      <c r="Z19" s="116">
        <v>9573</v>
      </c>
      <c r="AB19" s="121">
        <f t="shared" si="2"/>
        <v>6.3920995172372347E-2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6648</v>
      </c>
      <c r="Z20" s="116">
        <v>6133</v>
      </c>
      <c r="AB20" s="121">
        <f t="shared" si="2"/>
        <v>4.0951369830999645E-2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14386</v>
      </c>
      <c r="Z21" s="116">
        <v>14413</v>
      </c>
      <c r="AB21" s="121">
        <f t="shared" si="2"/>
        <v>9.6238723850350219E-2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11654</v>
      </c>
      <c r="Z22" s="116">
        <v>12520</v>
      </c>
      <c r="AB22" s="121">
        <f t="shared" si="2"/>
        <v>8.3598752695926232E-2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11123</v>
      </c>
      <c r="Z23" s="116">
        <v>10638</v>
      </c>
      <c r="AB23" s="121">
        <f t="shared" si="2"/>
        <v>7.1032230924861287E-2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1769</v>
      </c>
      <c r="Z24" s="116">
        <v>1660</v>
      </c>
      <c r="AB24" s="121">
        <f t="shared" si="2"/>
        <v>1.108417967054613E-2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6360</v>
      </c>
      <c r="Z25" s="116">
        <v>6412</v>
      </c>
      <c r="AB25" s="121">
        <f t="shared" si="2"/>
        <v>4.2814313281651674E-2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2375</v>
      </c>
      <c r="Z26" s="116">
        <v>2210</v>
      </c>
      <c r="AB26" s="121">
        <f t="shared" si="2"/>
        <v>1.475664883849816E-2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9121</v>
      </c>
      <c r="Z27" s="116">
        <v>8599</v>
      </c>
      <c r="AB27" s="121">
        <f t="shared" si="2"/>
        <v>5.7417386136762755E-2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24132</v>
      </c>
      <c r="Z28" s="116">
        <v>23057</v>
      </c>
      <c r="AB28" s="121">
        <f t="shared" si="2"/>
        <v>0.15395658473721813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9039</v>
      </c>
      <c r="Z29" s="116">
        <v>6177</v>
      </c>
      <c r="AB29" s="121">
        <f t="shared" si="2"/>
        <v>4.1245167364435807E-2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5499</v>
      </c>
      <c r="Z30" s="116">
        <v>7209</v>
      </c>
      <c r="AB30" s="121">
        <f t="shared" si="2"/>
        <v>4.813605496684762E-2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14004</v>
      </c>
      <c r="Z31" s="116">
        <v>14647</v>
      </c>
      <c r="AB31" s="121">
        <f t="shared" si="2"/>
        <v>9.7801192550897087E-2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2695</v>
      </c>
      <c r="Z32" s="116">
        <v>2816</v>
      </c>
      <c r="AB32" s="121">
        <f t="shared" si="2"/>
        <v>1.8803042139914398E-2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6453</v>
      </c>
      <c r="Z33" s="116">
        <v>6514</v>
      </c>
      <c r="AB33" s="121">
        <f t="shared" si="2"/>
        <v>4.349538938189005E-2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153858</v>
      </c>
      <c r="Z34" s="124">
        <v>149763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89881</v>
      </c>
      <c r="AB37" s="136">
        <f>Z37/Z40*100</f>
        <v>83.262466535123068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18068</v>
      </c>
      <c r="AB38" s="136">
        <f>Z38/Z40*100</f>
        <v>16.737533464876932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107949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13</v>
      </c>
      <c r="W44" s="116">
        <v>9</v>
      </c>
      <c r="X44" s="116">
        <v>11</v>
      </c>
      <c r="Y44" s="116">
        <v>13</v>
      </c>
      <c r="Z44" s="116">
        <v>13</v>
      </c>
    </row>
    <row r="45" spans="19:32" x14ac:dyDescent="0.25">
      <c r="S45" s="119" t="s">
        <v>38</v>
      </c>
      <c r="T45" s="119"/>
      <c r="U45" s="116"/>
      <c r="V45" s="116">
        <v>1026</v>
      </c>
      <c r="W45" s="116">
        <v>952</v>
      </c>
      <c r="X45" s="116">
        <v>967</v>
      </c>
      <c r="Y45" s="116">
        <v>1047</v>
      </c>
      <c r="Z45" s="116">
        <v>1035</v>
      </c>
    </row>
    <row r="46" spans="19:32" x14ac:dyDescent="0.25">
      <c r="S46" s="119" t="s">
        <v>39</v>
      </c>
      <c r="T46" s="119"/>
      <c r="U46" s="116"/>
      <c r="V46" s="116">
        <v>4166</v>
      </c>
      <c r="W46" s="116">
        <v>4162</v>
      </c>
      <c r="X46" s="116">
        <v>4223</v>
      </c>
      <c r="Y46" s="116">
        <v>4436</v>
      </c>
      <c r="Z46" s="116">
        <v>4005</v>
      </c>
    </row>
    <row r="47" spans="19:32" x14ac:dyDescent="0.25">
      <c r="S47" s="119" t="s">
        <v>40</v>
      </c>
      <c r="T47" s="119"/>
      <c r="U47" s="116"/>
      <c r="V47" s="116">
        <v>8819</v>
      </c>
      <c r="W47" s="116">
        <v>9703</v>
      </c>
      <c r="X47" s="116">
        <v>10173</v>
      </c>
      <c r="Y47" s="116">
        <v>10290</v>
      </c>
      <c r="Z47" s="116">
        <v>9557</v>
      </c>
    </row>
    <row r="48" spans="19:32" x14ac:dyDescent="0.25">
      <c r="S48" s="119" t="s">
        <v>41</v>
      </c>
      <c r="T48" s="119"/>
      <c r="U48" s="116"/>
      <c r="V48" s="116">
        <v>11520</v>
      </c>
      <c r="W48" s="116">
        <v>12351</v>
      </c>
      <c r="X48" s="116">
        <v>13281</v>
      </c>
      <c r="Y48" s="116">
        <v>14024</v>
      </c>
      <c r="Z48" s="116">
        <v>13858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10601</v>
      </c>
      <c r="W49" s="116">
        <v>11341</v>
      </c>
      <c r="X49" s="116">
        <v>11636</v>
      </c>
      <c r="Y49" s="116">
        <v>11730</v>
      </c>
      <c r="Z49" s="116">
        <v>11297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Brimbank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8455</v>
      </c>
      <c r="W50" s="116">
        <v>9084</v>
      </c>
      <c r="X50" s="116">
        <v>9720</v>
      </c>
      <c r="Y50" s="116">
        <v>9791</v>
      </c>
      <c r="Z50" s="116">
        <v>9362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7253</v>
      </c>
      <c r="W51" s="116">
        <v>7470</v>
      </c>
      <c r="X51" s="116">
        <v>7707</v>
      </c>
      <c r="Y51" s="116">
        <v>7789</v>
      </c>
      <c r="Z51" s="116">
        <v>7630</v>
      </c>
    </row>
    <row r="52" spans="1:26" ht="15" customHeight="1" x14ac:dyDescent="0.25">
      <c r="S52" s="119" t="s">
        <v>45</v>
      </c>
      <c r="T52" s="119"/>
      <c r="U52" s="116"/>
      <c r="V52" s="116">
        <v>6606</v>
      </c>
      <c r="W52" s="116">
        <v>6982</v>
      </c>
      <c r="X52" s="116">
        <v>7227</v>
      </c>
      <c r="Y52" s="116">
        <v>7087</v>
      </c>
      <c r="Z52" s="116">
        <v>6858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6225</v>
      </c>
      <c r="W53" s="116">
        <v>6362</v>
      </c>
      <c r="X53" s="116">
        <v>6771</v>
      </c>
      <c r="Y53" s="116">
        <v>6584</v>
      </c>
      <c r="Z53" s="116">
        <v>6345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5110</v>
      </c>
      <c r="W54" s="116">
        <v>5385</v>
      </c>
      <c r="X54" s="116">
        <v>5683</v>
      </c>
      <c r="Y54" s="116">
        <v>5724</v>
      </c>
      <c r="Z54" s="116">
        <v>5577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3565</v>
      </c>
      <c r="W55" s="116">
        <v>3796</v>
      </c>
      <c r="X55" s="116">
        <v>3959</v>
      </c>
      <c r="Y55" s="116">
        <v>4085</v>
      </c>
      <c r="Z55" s="116">
        <v>4108</v>
      </c>
    </row>
    <row r="56" spans="1:26" ht="15" customHeight="1" x14ac:dyDescent="0.25">
      <c r="S56" s="119" t="s">
        <v>49</v>
      </c>
      <c r="T56" s="119"/>
      <c r="U56" s="116"/>
      <c r="V56" s="116">
        <v>1613</v>
      </c>
      <c r="W56" s="116">
        <v>1615</v>
      </c>
      <c r="X56" s="116">
        <v>1683</v>
      </c>
      <c r="Y56" s="116">
        <v>1815</v>
      </c>
      <c r="Z56" s="116">
        <v>1877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464</v>
      </c>
      <c r="W57" s="116">
        <v>538</v>
      </c>
      <c r="X57" s="116">
        <v>567</v>
      </c>
      <c r="Y57" s="116">
        <v>627</v>
      </c>
      <c r="Z57" s="116">
        <v>674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165</v>
      </c>
      <c r="W58" s="116">
        <v>167</v>
      </c>
      <c r="X58" s="116">
        <v>199</v>
      </c>
      <c r="Y58" s="116">
        <v>192</v>
      </c>
      <c r="Z58" s="116">
        <v>191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85</v>
      </c>
      <c r="W59" s="116">
        <v>83</v>
      </c>
      <c r="X59" s="116">
        <v>86</v>
      </c>
      <c r="Y59" s="116">
        <v>89</v>
      </c>
      <c r="Z59" s="116">
        <v>86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43</v>
      </c>
      <c r="W60" s="116">
        <v>44</v>
      </c>
      <c r="X60" s="116">
        <v>47</v>
      </c>
      <c r="Y60" s="116">
        <v>45</v>
      </c>
      <c r="Z60" s="116">
        <v>53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75733</v>
      </c>
      <c r="W61" s="116">
        <v>80045</v>
      </c>
      <c r="X61" s="116">
        <v>84030</v>
      </c>
      <c r="Y61" s="116">
        <v>85375</v>
      </c>
      <c r="Z61" s="116">
        <v>82519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8</v>
      </c>
      <c r="W63" s="116">
        <v>15</v>
      </c>
      <c r="X63" s="116">
        <v>14</v>
      </c>
      <c r="Y63" s="116">
        <v>10</v>
      </c>
      <c r="Z63" s="116">
        <v>11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1337</v>
      </c>
      <c r="W64" s="116">
        <v>1368</v>
      </c>
      <c r="X64" s="116">
        <v>1388</v>
      </c>
      <c r="Y64" s="116">
        <v>1397</v>
      </c>
      <c r="Z64" s="116">
        <v>1226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Brimbank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3675</v>
      </c>
      <c r="W65" s="116">
        <v>3920</v>
      </c>
      <c r="X65" s="116">
        <v>4028</v>
      </c>
      <c r="Y65" s="116">
        <v>4231</v>
      </c>
      <c r="Z65" s="116">
        <v>3992</v>
      </c>
    </row>
    <row r="66" spans="1:26" x14ac:dyDescent="0.25">
      <c r="S66" s="119" t="s">
        <v>40</v>
      </c>
      <c r="T66" s="119"/>
      <c r="U66" s="116"/>
      <c r="V66" s="116">
        <v>7454</v>
      </c>
      <c r="W66" s="116">
        <v>7868</v>
      </c>
      <c r="X66" s="116">
        <v>8185</v>
      </c>
      <c r="Y66" s="116">
        <v>8585</v>
      </c>
      <c r="Z66" s="116">
        <v>8183</v>
      </c>
    </row>
    <row r="67" spans="1:26" x14ac:dyDescent="0.25">
      <c r="S67" s="119" t="s">
        <v>41</v>
      </c>
      <c r="T67" s="119"/>
      <c r="U67" s="116"/>
      <c r="V67" s="116">
        <v>9247</v>
      </c>
      <c r="W67" s="116">
        <v>10009</v>
      </c>
      <c r="X67" s="116">
        <v>10342</v>
      </c>
      <c r="Y67" s="116">
        <v>10894</v>
      </c>
      <c r="Z67" s="116">
        <v>10596</v>
      </c>
    </row>
    <row r="68" spans="1:26" x14ac:dyDescent="0.25">
      <c r="S68" s="119" t="s">
        <v>42</v>
      </c>
      <c r="T68" s="119"/>
      <c r="U68" s="116"/>
      <c r="V68" s="116">
        <v>7825</v>
      </c>
      <c r="W68" s="116">
        <v>8120</v>
      </c>
      <c r="X68" s="116">
        <v>8489</v>
      </c>
      <c r="Y68" s="116">
        <v>8812</v>
      </c>
      <c r="Z68" s="116">
        <v>8718</v>
      </c>
    </row>
    <row r="69" spans="1:26" x14ac:dyDescent="0.25">
      <c r="S69" s="119" t="s">
        <v>43</v>
      </c>
      <c r="T69" s="119"/>
      <c r="U69" s="116"/>
      <c r="V69" s="116">
        <v>6175</v>
      </c>
      <c r="W69" s="116">
        <v>6479</v>
      </c>
      <c r="X69" s="116">
        <v>6758</v>
      </c>
      <c r="Y69" s="116">
        <v>7149</v>
      </c>
      <c r="Z69" s="116">
        <v>7191</v>
      </c>
    </row>
    <row r="70" spans="1:26" x14ac:dyDescent="0.25">
      <c r="S70" s="119" t="s">
        <v>44</v>
      </c>
      <c r="T70" s="119"/>
      <c r="U70" s="116"/>
      <c r="V70" s="116">
        <v>5971</v>
      </c>
      <c r="W70" s="116">
        <v>5874</v>
      </c>
      <c r="X70" s="116">
        <v>6097</v>
      </c>
      <c r="Y70" s="116">
        <v>6151</v>
      </c>
      <c r="Z70" s="116">
        <v>6019</v>
      </c>
    </row>
    <row r="71" spans="1:26" x14ac:dyDescent="0.25">
      <c r="S71" s="119" t="s">
        <v>45</v>
      </c>
      <c r="T71" s="119"/>
      <c r="U71" s="116"/>
      <c r="V71" s="116">
        <v>5672</v>
      </c>
      <c r="W71" s="116">
        <v>5924</v>
      </c>
      <c r="X71" s="116">
        <v>6241</v>
      </c>
      <c r="Y71" s="116">
        <v>6380</v>
      </c>
      <c r="Z71" s="116">
        <v>6225</v>
      </c>
    </row>
    <row r="72" spans="1:26" x14ac:dyDescent="0.25">
      <c r="S72" s="119" t="s">
        <v>46</v>
      </c>
      <c r="T72" s="119"/>
      <c r="U72" s="116"/>
      <c r="V72" s="116">
        <v>5206</v>
      </c>
      <c r="W72" s="116">
        <v>5340</v>
      </c>
      <c r="X72" s="116">
        <v>5482</v>
      </c>
      <c r="Y72" s="116">
        <v>5595</v>
      </c>
      <c r="Z72" s="116">
        <v>5560</v>
      </c>
    </row>
    <row r="73" spans="1:26" x14ac:dyDescent="0.25">
      <c r="S73" s="119" t="s">
        <v>47</v>
      </c>
      <c r="T73" s="119"/>
      <c r="U73" s="116"/>
      <c r="V73" s="116">
        <v>4261</v>
      </c>
      <c r="W73" s="116">
        <v>4432</v>
      </c>
      <c r="X73" s="116">
        <v>4473</v>
      </c>
      <c r="Y73" s="116">
        <v>4501</v>
      </c>
      <c r="Z73" s="116">
        <v>4488</v>
      </c>
    </row>
    <row r="74" spans="1:26" x14ac:dyDescent="0.25">
      <c r="S74" s="119" t="s">
        <v>48</v>
      </c>
      <c r="T74" s="119"/>
      <c r="U74" s="116"/>
      <c r="V74" s="116">
        <v>2506</v>
      </c>
      <c r="W74" s="116">
        <v>2626</v>
      </c>
      <c r="X74" s="116">
        <v>2763</v>
      </c>
      <c r="Y74" s="116">
        <v>2956</v>
      </c>
      <c r="Z74" s="116">
        <v>3136</v>
      </c>
    </row>
    <row r="75" spans="1:26" x14ac:dyDescent="0.25">
      <c r="S75" s="119" t="s">
        <v>49</v>
      </c>
      <c r="T75" s="119"/>
      <c r="U75" s="116"/>
      <c r="V75" s="116">
        <v>947</v>
      </c>
      <c r="W75" s="116">
        <v>1015</v>
      </c>
      <c r="X75" s="116">
        <v>1111</v>
      </c>
      <c r="Y75" s="116">
        <v>1156</v>
      </c>
      <c r="Z75" s="116">
        <v>1183</v>
      </c>
    </row>
    <row r="76" spans="1:26" x14ac:dyDescent="0.25">
      <c r="S76" s="119" t="s">
        <v>50</v>
      </c>
      <c r="T76" s="119"/>
      <c r="U76" s="116"/>
      <c r="V76" s="116">
        <v>247</v>
      </c>
      <c r="W76" s="116">
        <v>280</v>
      </c>
      <c r="X76" s="116">
        <v>354</v>
      </c>
      <c r="Y76" s="116">
        <v>387</v>
      </c>
      <c r="Z76" s="116">
        <v>431</v>
      </c>
    </row>
    <row r="77" spans="1:26" x14ac:dyDescent="0.25">
      <c r="S77" s="119" t="s">
        <v>51</v>
      </c>
      <c r="T77" s="119"/>
      <c r="U77" s="116"/>
      <c r="V77" s="116">
        <v>140</v>
      </c>
      <c r="W77" s="116">
        <v>137</v>
      </c>
      <c r="X77" s="116">
        <v>144</v>
      </c>
      <c r="Y77" s="116">
        <v>147</v>
      </c>
      <c r="Z77" s="116">
        <v>139</v>
      </c>
    </row>
    <row r="78" spans="1:26" x14ac:dyDescent="0.25">
      <c r="S78" s="119" t="s">
        <v>52</v>
      </c>
      <c r="T78" s="119"/>
      <c r="U78" s="116"/>
      <c r="V78" s="116">
        <v>81</v>
      </c>
      <c r="W78" s="116">
        <v>73</v>
      </c>
      <c r="X78" s="116">
        <v>68</v>
      </c>
      <c r="Y78" s="116">
        <v>72</v>
      </c>
      <c r="Z78" s="116">
        <v>82</v>
      </c>
    </row>
    <row r="79" spans="1:26" x14ac:dyDescent="0.25">
      <c r="S79" s="119" t="s">
        <v>53</v>
      </c>
      <c r="T79" s="119"/>
      <c r="U79" s="116"/>
      <c r="V79" s="116">
        <v>53</v>
      </c>
      <c r="W79" s="116">
        <v>66</v>
      </c>
      <c r="X79" s="116">
        <v>68</v>
      </c>
      <c r="Y79" s="116">
        <v>72</v>
      </c>
      <c r="Z79" s="116">
        <v>65</v>
      </c>
    </row>
    <row r="80" spans="1:26" x14ac:dyDescent="0.25">
      <c r="S80" s="122" t="s">
        <v>54</v>
      </c>
      <c r="T80" s="122"/>
      <c r="U80" s="116"/>
      <c r="V80" s="116">
        <v>60813</v>
      </c>
      <c r="W80" s="116">
        <v>63547</v>
      </c>
      <c r="X80" s="116">
        <v>66052</v>
      </c>
      <c r="Y80" s="116">
        <v>68485</v>
      </c>
      <c r="Z80" s="116">
        <v>67250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Brimbank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4904</v>
      </c>
      <c r="W83" s="116">
        <v>5219</v>
      </c>
      <c r="X83" s="116">
        <v>5329</v>
      </c>
      <c r="Y83" s="116">
        <v>5224</v>
      </c>
      <c r="Z83" s="116">
        <v>5284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5413</v>
      </c>
      <c r="W84" s="116">
        <v>5645</v>
      </c>
      <c r="X84" s="116">
        <v>5945</v>
      </c>
      <c r="Y84" s="116">
        <v>6264</v>
      </c>
      <c r="Z84" s="116">
        <v>6310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8804</v>
      </c>
      <c r="W85" s="116">
        <v>9087</v>
      </c>
      <c r="X85" s="116">
        <v>9479</v>
      </c>
      <c r="Y85" s="116">
        <v>9507</v>
      </c>
      <c r="Z85" s="116">
        <v>9333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149,763</v>
      </c>
      <c r="D86" s="100">
        <f t="shared" ref="D86:D91" si="4">AD4</f>
        <v>-2.662810347068767E-2</v>
      </c>
      <c r="E86" s="101">
        <f t="shared" ref="E86:E91" si="5">AD4</f>
        <v>-2.662810347068767E-2</v>
      </c>
      <c r="F86" s="100">
        <f t="shared" ref="F86:F91" si="6">AF4</f>
        <v>9.6795219193531956E-2</v>
      </c>
      <c r="G86" s="101">
        <f t="shared" ref="G86:G91" si="7">AF4</f>
        <v>9.6795219193531956E-2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2680</v>
      </c>
      <c r="W86" s="116">
        <v>2779</v>
      </c>
      <c r="X86" s="116">
        <v>2975</v>
      </c>
      <c r="Y86" s="116">
        <v>3094</v>
      </c>
      <c r="Z86" s="116">
        <v>3153</v>
      </c>
    </row>
    <row r="87" spans="1:30" ht="15" customHeight="1" x14ac:dyDescent="0.25">
      <c r="A87" s="102" t="s">
        <v>4</v>
      </c>
      <c r="B87" s="51"/>
      <c r="C87" s="61" t="str">
        <f t="shared" si="3"/>
        <v>82,522</v>
      </c>
      <c r="D87" s="100">
        <f t="shared" si="4"/>
        <v>-3.3394632963583359E-2</v>
      </c>
      <c r="E87" s="101">
        <f t="shared" si="5"/>
        <v>-3.3394632963583359E-2</v>
      </c>
      <c r="F87" s="100">
        <f t="shared" si="6"/>
        <v>8.9643880474826076E-2</v>
      </c>
      <c r="G87" s="101">
        <f t="shared" si="7"/>
        <v>8.9643880474826076E-2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3300</v>
      </c>
      <c r="W87" s="116">
        <v>3420</v>
      </c>
      <c r="X87" s="116">
        <v>3547</v>
      </c>
      <c r="Y87" s="116">
        <v>3509</v>
      </c>
      <c r="Z87" s="116">
        <v>3514</v>
      </c>
    </row>
    <row r="88" spans="1:30" ht="15" customHeight="1" x14ac:dyDescent="0.25">
      <c r="A88" s="102" t="s">
        <v>5</v>
      </c>
      <c r="B88" s="51"/>
      <c r="C88" s="61" t="str">
        <f t="shared" si="3"/>
        <v>67,247</v>
      </c>
      <c r="D88" s="100">
        <f t="shared" si="4"/>
        <v>-1.803393592476854E-2</v>
      </c>
      <c r="E88" s="101">
        <f t="shared" si="5"/>
        <v>-1.803393592476854E-2</v>
      </c>
      <c r="F88" s="100">
        <f t="shared" si="6"/>
        <v>0.10579974676467208</v>
      </c>
      <c r="G88" s="101">
        <f t="shared" si="7"/>
        <v>0.10579974676467208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2846</v>
      </c>
      <c r="W88" s="116">
        <v>2905</v>
      </c>
      <c r="X88" s="116">
        <v>3064</v>
      </c>
      <c r="Y88" s="116">
        <v>3112</v>
      </c>
      <c r="Z88" s="116">
        <v>3061</v>
      </c>
    </row>
    <row r="89" spans="1:30" ht="15" customHeight="1" x14ac:dyDescent="0.25">
      <c r="A89" s="51" t="s">
        <v>6</v>
      </c>
      <c r="B89" s="51"/>
      <c r="C89" s="61" t="str">
        <f t="shared" si="3"/>
        <v>107,951</v>
      </c>
      <c r="D89" s="100">
        <f t="shared" si="4"/>
        <v>-6.0950346643587894E-3</v>
      </c>
      <c r="E89" s="101">
        <f t="shared" si="5"/>
        <v>-6.0950346643587894E-3</v>
      </c>
      <c r="F89" s="100">
        <f t="shared" si="6"/>
        <v>6.9425319239570848E-2</v>
      </c>
      <c r="G89" s="101">
        <f t="shared" si="7"/>
        <v>6.9425319239570848E-2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7019</v>
      </c>
      <c r="W89" s="116">
        <v>7290</v>
      </c>
      <c r="X89" s="116">
        <v>7536</v>
      </c>
      <c r="Y89" s="116">
        <v>7732</v>
      </c>
      <c r="Z89" s="116">
        <v>7383</v>
      </c>
    </row>
    <row r="90" spans="1:30" ht="15" customHeight="1" x14ac:dyDescent="0.25">
      <c r="A90" s="51" t="s">
        <v>100</v>
      </c>
      <c r="B90" s="51"/>
      <c r="C90" s="61" t="str">
        <f t="shared" si="3"/>
        <v>$41,309</v>
      </c>
      <c r="D90" s="100">
        <f t="shared" si="4"/>
        <v>8.7417839829595501E-4</v>
      </c>
      <c r="E90" s="101">
        <f t="shared" si="5"/>
        <v>8.7417839829595501E-4</v>
      </c>
      <c r="F90" s="100">
        <f t="shared" si="6"/>
        <v>3.108548082903928E-2</v>
      </c>
      <c r="G90" s="101">
        <f t="shared" si="7"/>
        <v>3.108548082903928E-2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9180</v>
      </c>
      <c r="W90" s="116">
        <v>9371</v>
      </c>
      <c r="X90" s="116">
        <v>9652</v>
      </c>
      <c r="Y90" s="116">
        <v>10006</v>
      </c>
      <c r="Z90" s="116">
        <v>9818</v>
      </c>
    </row>
    <row r="91" spans="1:30" ht="15" customHeight="1" x14ac:dyDescent="0.25">
      <c r="A91" s="51" t="s">
        <v>7</v>
      </c>
      <c r="B91" s="51"/>
      <c r="C91" s="61" t="str">
        <f t="shared" si="3"/>
        <v>$5,675.3 mil</v>
      </c>
      <c r="D91" s="100">
        <f t="shared" si="4"/>
        <v>2.1264143465015151E-2</v>
      </c>
      <c r="E91" s="101">
        <f t="shared" si="5"/>
        <v>2.1264143465015151E-2</v>
      </c>
      <c r="F91" s="100">
        <f t="shared" si="6"/>
        <v>0.19234113393755448</v>
      </c>
      <c r="G91" s="101">
        <f t="shared" si="7"/>
        <v>0.19234113393755448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55903</v>
      </c>
      <c r="W91" s="116">
        <v>57369</v>
      </c>
      <c r="X91" s="116">
        <v>58756</v>
      </c>
      <c r="Y91" s="116">
        <v>59923</v>
      </c>
      <c r="Z91" s="116">
        <v>59261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3365</v>
      </c>
      <c r="W93" s="116">
        <v>3668</v>
      </c>
      <c r="X93" s="116">
        <v>3823</v>
      </c>
      <c r="Y93" s="116">
        <v>3849</v>
      </c>
      <c r="Z93" s="116">
        <v>3933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6831</v>
      </c>
      <c r="W94" s="116">
        <v>7261</v>
      </c>
      <c r="X94" s="116">
        <v>7596</v>
      </c>
      <c r="Y94" s="116">
        <v>7907</v>
      </c>
      <c r="Z94" s="116">
        <v>7984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1509</v>
      </c>
      <c r="W95" s="116">
        <v>1623</v>
      </c>
      <c r="X95" s="116">
        <v>1658</v>
      </c>
      <c r="Y95" s="116">
        <v>1669</v>
      </c>
      <c r="Z95" s="116">
        <v>1638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5791</v>
      </c>
      <c r="W96" s="116">
        <v>6103</v>
      </c>
      <c r="X96" s="116">
        <v>6643</v>
      </c>
      <c r="Y96" s="116">
        <v>7197</v>
      </c>
      <c r="Z96" s="116">
        <v>7406</v>
      </c>
    </row>
    <row r="97" spans="1:32" ht="15" customHeight="1" x14ac:dyDescent="0.25">
      <c r="S97" s="119" t="s">
        <v>199</v>
      </c>
      <c r="T97" s="119"/>
      <c r="U97" s="116"/>
      <c r="V97" s="116">
        <v>7895</v>
      </c>
      <c r="W97" s="116">
        <v>8092</v>
      </c>
      <c r="X97" s="116">
        <v>8129</v>
      </c>
      <c r="Y97" s="116">
        <v>8090</v>
      </c>
      <c r="Z97" s="116">
        <v>7884</v>
      </c>
    </row>
    <row r="98" spans="1:32" ht="15" customHeight="1" x14ac:dyDescent="0.25">
      <c r="S98" s="119" t="s">
        <v>200</v>
      </c>
      <c r="T98" s="119"/>
      <c r="U98" s="116"/>
      <c r="V98" s="116">
        <v>4855</v>
      </c>
      <c r="W98" s="116">
        <v>4966</v>
      </c>
      <c r="X98" s="116">
        <v>5215</v>
      </c>
      <c r="Y98" s="116">
        <v>5174</v>
      </c>
      <c r="Z98" s="116">
        <v>5150</v>
      </c>
    </row>
    <row r="99" spans="1:32" ht="15" customHeight="1" x14ac:dyDescent="0.25">
      <c r="S99" s="119" t="s">
        <v>201</v>
      </c>
      <c r="T99" s="119"/>
      <c r="U99" s="116"/>
      <c r="V99" s="116">
        <v>1082</v>
      </c>
      <c r="W99" s="116">
        <v>1212</v>
      </c>
      <c r="X99" s="116">
        <v>1293</v>
      </c>
      <c r="Y99" s="116">
        <v>1345</v>
      </c>
      <c r="Z99" s="116">
        <v>1349</v>
      </c>
    </row>
    <row r="100" spans="1:32" ht="15" customHeight="1" x14ac:dyDescent="0.25">
      <c r="S100" s="119" t="s">
        <v>59</v>
      </c>
      <c r="T100" s="119"/>
      <c r="U100" s="116"/>
      <c r="V100" s="116">
        <v>5043</v>
      </c>
      <c r="W100" s="116">
        <v>5249</v>
      </c>
      <c r="X100" s="116">
        <v>5645</v>
      </c>
      <c r="Y100" s="116">
        <v>6090</v>
      </c>
      <c r="Z100" s="116">
        <v>6194</v>
      </c>
    </row>
    <row r="101" spans="1:32" x14ac:dyDescent="0.25">
      <c r="A101" s="20"/>
      <c r="S101" s="122" t="s">
        <v>54</v>
      </c>
      <c r="T101" s="122"/>
      <c r="U101" s="116"/>
      <c r="V101" s="116">
        <v>45040</v>
      </c>
      <c r="W101" s="116">
        <v>46348</v>
      </c>
      <c r="X101" s="116">
        <v>47572</v>
      </c>
      <c r="Y101" s="116">
        <v>48689</v>
      </c>
      <c r="Z101" s="116">
        <v>48689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107826</v>
      </c>
      <c r="W104" s="116">
        <v>116097</v>
      </c>
      <c r="X104" s="116">
        <v>122907</v>
      </c>
      <c r="Y104" s="116">
        <v>125900</v>
      </c>
      <c r="Z104" s="116">
        <v>124008</v>
      </c>
      <c r="AB104" s="113" t="str">
        <f>TEXT(Z104,"###,###")</f>
        <v>124,008</v>
      </c>
      <c r="AD104" s="134">
        <f>Z104/($Z$4)*100</f>
        <v>82.802828468980991</v>
      </c>
      <c r="AF104" s="113"/>
    </row>
    <row r="105" spans="1:32" x14ac:dyDescent="0.25">
      <c r="S105" s="119" t="s">
        <v>18</v>
      </c>
      <c r="T105" s="119"/>
      <c r="U105" s="116"/>
      <c r="V105" s="116">
        <v>15944</v>
      </c>
      <c r="W105" s="116">
        <v>16007</v>
      </c>
      <c r="X105" s="116">
        <v>15741</v>
      </c>
      <c r="Y105" s="116">
        <v>17200</v>
      </c>
      <c r="Z105" s="116">
        <v>15971</v>
      </c>
      <c r="AB105" s="113" t="str">
        <f>TEXT(Z105,"###,###")</f>
        <v>15,971</v>
      </c>
      <c r="AD105" s="134">
        <f>Z105/($Z$4)*100</f>
        <v>10.664182742065798</v>
      </c>
      <c r="AF105" s="113"/>
    </row>
    <row r="106" spans="1:32" x14ac:dyDescent="0.25">
      <c r="S106" s="122" t="s">
        <v>54</v>
      </c>
      <c r="T106" s="122"/>
      <c r="U106" s="124"/>
      <c r="V106" s="124">
        <v>123770</v>
      </c>
      <c r="W106" s="124">
        <v>132104</v>
      </c>
      <c r="X106" s="124">
        <v>138648</v>
      </c>
      <c r="Y106" s="124">
        <v>143100</v>
      </c>
      <c r="Z106" s="124">
        <v>139979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17819</v>
      </c>
      <c r="W108" s="116">
        <v>19240</v>
      </c>
      <c r="X108" s="116">
        <v>24490</v>
      </c>
      <c r="Y108" s="116">
        <v>22856</v>
      </c>
      <c r="Z108" s="116">
        <v>23309</v>
      </c>
      <c r="AB108" s="113" t="str">
        <f>TEXT(Z108,"###,###")</f>
        <v>23,309</v>
      </c>
      <c r="AD108" s="134">
        <f>Z108/($Z$4)*100</f>
        <v>15.563924333780706</v>
      </c>
      <c r="AF108" s="113"/>
    </row>
    <row r="109" spans="1:32" x14ac:dyDescent="0.25">
      <c r="S109" s="119" t="s">
        <v>21</v>
      </c>
      <c r="T109" s="119"/>
      <c r="U109" s="116"/>
      <c r="V109" s="116">
        <v>16343</v>
      </c>
      <c r="W109" s="116">
        <v>18091</v>
      </c>
      <c r="X109" s="116">
        <v>18524</v>
      </c>
      <c r="Y109" s="116">
        <v>17222</v>
      </c>
      <c r="Z109" s="116">
        <v>17453</v>
      </c>
      <c r="AB109" s="113" t="str">
        <f>TEXT(Z109,"###,###")</f>
        <v>17,453</v>
      </c>
      <c r="AD109" s="134">
        <f>Z109/($Z$4)*100</f>
        <v>11.653746252412144</v>
      </c>
      <c r="AF109" s="113"/>
    </row>
    <row r="110" spans="1:32" x14ac:dyDescent="0.25">
      <c r="S110" s="119" t="s">
        <v>22</v>
      </c>
      <c r="T110" s="119"/>
      <c r="U110" s="116"/>
      <c r="V110" s="116">
        <v>30498</v>
      </c>
      <c r="W110" s="116">
        <v>32178</v>
      </c>
      <c r="X110" s="116">
        <v>31848</v>
      </c>
      <c r="Y110" s="116">
        <v>34970</v>
      </c>
      <c r="Z110" s="116">
        <v>32594</v>
      </c>
      <c r="AB110" s="113" t="str">
        <f>TEXT(Z110,"###,###")</f>
        <v>32,594</v>
      </c>
      <c r="AD110" s="134">
        <f>Z110/($Z$4)*100</f>
        <v>21.763720010950635</v>
      </c>
      <c r="AF110" s="113"/>
    </row>
    <row r="111" spans="1:32" x14ac:dyDescent="0.25">
      <c r="S111" s="119" t="s">
        <v>23</v>
      </c>
      <c r="T111" s="119"/>
      <c r="U111" s="116"/>
      <c r="V111" s="116">
        <v>59110</v>
      </c>
      <c r="W111" s="116">
        <v>62595</v>
      </c>
      <c r="X111" s="116">
        <v>63786</v>
      </c>
      <c r="Y111" s="116">
        <v>68058</v>
      </c>
      <c r="Z111" s="116">
        <v>65541</v>
      </c>
      <c r="AB111" s="113" t="str">
        <f>TEXT(Z111,"###,###")</f>
        <v>65,541</v>
      </c>
      <c r="AD111" s="134">
        <f>Z111/($Z$4)*100</f>
        <v>43.763145770317102</v>
      </c>
      <c r="AF111" s="113"/>
    </row>
    <row r="112" spans="1:32" x14ac:dyDescent="0.25">
      <c r="S112" s="122" t="s">
        <v>54</v>
      </c>
      <c r="T112" s="122"/>
      <c r="U112" s="116"/>
      <c r="V112" s="116">
        <v>136546</v>
      </c>
      <c r="W112" s="116">
        <v>143592</v>
      </c>
      <c r="X112" s="116">
        <v>150082</v>
      </c>
      <c r="Y112" s="116">
        <v>153855</v>
      </c>
      <c r="Z112" s="116">
        <v>149769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39.93</v>
      </c>
      <c r="W118" s="135">
        <v>38.880000000000003</v>
      </c>
      <c r="X118" s="135">
        <v>38.909999999999997</v>
      </c>
      <c r="Y118" s="135">
        <v>38.85</v>
      </c>
      <c r="Z118" s="135">
        <v>39.1</v>
      </c>
      <c r="AB118" s="113" t="str">
        <f>TEXT(Z118,"##.0")</f>
        <v>39.1</v>
      </c>
    </row>
    <row r="120" spans="19:32" x14ac:dyDescent="0.25">
      <c r="S120" s="105" t="s">
        <v>102</v>
      </c>
      <c r="T120" s="116"/>
      <c r="U120" s="116"/>
      <c r="V120" s="116">
        <v>88057</v>
      </c>
      <c r="W120" s="116">
        <v>90049</v>
      </c>
      <c r="X120" s="116">
        <v>91973</v>
      </c>
      <c r="Y120" s="116">
        <v>93444</v>
      </c>
      <c r="Z120" s="116">
        <v>92879</v>
      </c>
      <c r="AB120" s="113" t="str">
        <f>TEXT(Z120,"###,###")</f>
        <v>92,879</v>
      </c>
    </row>
    <row r="121" spans="19:32" x14ac:dyDescent="0.25">
      <c r="S121" s="105" t="s">
        <v>103</v>
      </c>
      <c r="T121" s="116"/>
      <c r="U121" s="116"/>
      <c r="V121" s="116">
        <v>7255</v>
      </c>
      <c r="W121" s="116">
        <v>7423</v>
      </c>
      <c r="X121" s="116">
        <v>7524</v>
      </c>
      <c r="Y121" s="116">
        <v>7854</v>
      </c>
      <c r="Z121" s="116">
        <v>7689</v>
      </c>
      <c r="AB121" s="113" t="str">
        <f>TEXT(Z121,"###,###")</f>
        <v>7,689</v>
      </c>
    </row>
    <row r="122" spans="19:32" x14ac:dyDescent="0.25">
      <c r="S122" s="105" t="s">
        <v>104</v>
      </c>
      <c r="T122" s="116"/>
      <c r="U122" s="116"/>
      <c r="V122" s="116">
        <v>5631</v>
      </c>
      <c r="W122" s="116">
        <v>6245</v>
      </c>
      <c r="X122" s="116">
        <v>6830</v>
      </c>
      <c r="Y122" s="116">
        <v>7315</v>
      </c>
      <c r="Z122" s="116">
        <v>7378</v>
      </c>
      <c r="AB122" s="113" t="str">
        <f>TEXT(Z122,"###,###")</f>
        <v>7,378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93688</v>
      </c>
      <c r="W124" s="116">
        <v>96294</v>
      </c>
      <c r="X124" s="116">
        <v>98803</v>
      </c>
      <c r="Y124" s="116">
        <v>100759</v>
      </c>
      <c r="Z124" s="116">
        <v>100257</v>
      </c>
      <c r="AB124" s="113" t="str">
        <f>TEXT(Z124,"###,###")</f>
        <v>100,257</v>
      </c>
      <c r="AD124" s="131">
        <f>Z124/$Z$7*100</f>
        <v>92.872692239997775</v>
      </c>
    </row>
    <row r="125" spans="19:32" x14ac:dyDescent="0.25">
      <c r="S125" s="105" t="s">
        <v>106</v>
      </c>
      <c r="T125" s="116"/>
      <c r="U125" s="116"/>
      <c r="V125" s="116">
        <v>12886</v>
      </c>
      <c r="W125" s="116">
        <v>13668</v>
      </c>
      <c r="X125" s="116">
        <v>14354</v>
      </c>
      <c r="Y125" s="116">
        <v>15169</v>
      </c>
      <c r="Z125" s="116">
        <v>15067</v>
      </c>
      <c r="AB125" s="113" t="str">
        <f>TEXT(Z125,"###,###")</f>
        <v>15,067</v>
      </c>
      <c r="AD125" s="131">
        <f>Z125/$Z$7*100</f>
        <v>13.957258385749091</v>
      </c>
    </row>
    <row r="127" spans="19:32" x14ac:dyDescent="0.25">
      <c r="S127" s="105" t="s">
        <v>107</v>
      </c>
      <c r="T127" s="116"/>
      <c r="U127" s="116"/>
      <c r="V127" s="116">
        <v>55903</v>
      </c>
      <c r="W127" s="116">
        <v>57369</v>
      </c>
      <c r="X127" s="116">
        <v>58756</v>
      </c>
      <c r="Y127" s="116">
        <v>59919</v>
      </c>
      <c r="Z127" s="116">
        <v>59264</v>
      </c>
      <c r="AB127" s="113" t="str">
        <f>TEXT(Z127,"###,###")</f>
        <v>59,264</v>
      </c>
      <c r="AD127" s="131">
        <f>Z127/$Z$7*100</f>
        <v>54.898981945512318</v>
      </c>
    </row>
    <row r="128" spans="19:32" x14ac:dyDescent="0.25">
      <c r="S128" s="105" t="s">
        <v>108</v>
      </c>
      <c r="T128" s="116"/>
      <c r="U128" s="116"/>
      <c r="V128" s="116">
        <v>45040</v>
      </c>
      <c r="W128" s="116">
        <v>46348</v>
      </c>
      <c r="X128" s="116">
        <v>47572</v>
      </c>
      <c r="Y128" s="116">
        <v>48688</v>
      </c>
      <c r="Z128" s="116">
        <v>48689</v>
      </c>
      <c r="AB128" s="113" t="str">
        <f>TEXT(Z128,"###,###")</f>
        <v>48,689</v>
      </c>
      <c r="AD128" s="131">
        <f>Z128/$Z$7*100</f>
        <v>45.102870746912949</v>
      </c>
    </row>
    <row r="130" spans="19:20" x14ac:dyDescent="0.25">
      <c r="S130" s="105" t="s">
        <v>286</v>
      </c>
      <c r="T130" s="131">
        <v>86.038109883187744</v>
      </c>
    </row>
    <row r="131" spans="19:20" x14ac:dyDescent="0.25">
      <c r="S131" s="105" t="s">
        <v>287</v>
      </c>
      <c r="T131" s="131">
        <v>7.1226760289390549</v>
      </c>
    </row>
    <row r="132" spans="19:20" x14ac:dyDescent="0.25">
      <c r="S132" s="105" t="s">
        <v>288</v>
      </c>
      <c r="T132" s="131">
        <v>6.8345823568100341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DAF7437-4B53-4E7E-AB71-8FC01B206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3E1B1-D933-4CD2-AAE3-2E0CA460A4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CE9AB94-AD64-44E9-AA11-269C13AFE6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C0AB45-09F7-4D3C-A11F-81463EF629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2EAB5-DE4C-4F1E-8A18-F1BF62A3CE6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120</v>
      </c>
      <c r="T1" s="103"/>
      <c r="U1" s="103"/>
      <c r="V1" s="103"/>
      <c r="W1" s="103"/>
      <c r="X1" s="103"/>
      <c r="Y1" s="104" t="s">
        <v>216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120</v>
      </c>
      <c r="Y3" s="109" t="s">
        <v>216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8.11 Buloke,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4218</v>
      </c>
      <c r="W4" s="112">
        <v>4600</v>
      </c>
      <c r="X4" s="112">
        <v>4952</v>
      </c>
      <c r="Y4" s="112">
        <v>4599</v>
      </c>
      <c r="Z4" s="112">
        <v>5030</v>
      </c>
      <c r="AB4" s="113" t="str">
        <f>TEXT(Z4,"###,###")</f>
        <v>5,030</v>
      </c>
      <c r="AD4" s="114">
        <f>Z4/Y4-1</f>
        <v>9.3716025222874588E-2</v>
      </c>
      <c r="AF4" s="114">
        <f>Z4/V4-1</f>
        <v>0.19250829777145562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2182</v>
      </c>
      <c r="W5" s="112">
        <v>2419</v>
      </c>
      <c r="X5" s="112">
        <v>2664</v>
      </c>
      <c r="Y5" s="112">
        <v>2407</v>
      </c>
      <c r="Z5" s="112">
        <v>2670</v>
      </c>
      <c r="AB5" s="113" t="str">
        <f>TEXT(Z5,"###,###")</f>
        <v>2,670</v>
      </c>
      <c r="AD5" s="114">
        <f t="shared" ref="AD5:AD9" si="0">Z5/Y5-1</f>
        <v>0.10926464478604081</v>
      </c>
      <c r="AF5" s="114">
        <f t="shared" ref="AF5:AF9" si="1">Z5/V5-1</f>
        <v>0.22364802933088912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2040</v>
      </c>
      <c r="W6" s="112">
        <v>2181</v>
      </c>
      <c r="X6" s="112">
        <v>2289</v>
      </c>
      <c r="Y6" s="112">
        <v>2198</v>
      </c>
      <c r="Z6" s="112">
        <v>2365</v>
      </c>
      <c r="AB6" s="113" t="str">
        <f>TEXT(Z6,"###,###")</f>
        <v>2,365</v>
      </c>
      <c r="AD6" s="114">
        <f t="shared" si="0"/>
        <v>7.5978161965423174E-2</v>
      </c>
      <c r="AF6" s="114">
        <f t="shared" si="1"/>
        <v>0.15931372549019618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2930</v>
      </c>
      <c r="W7" s="112">
        <v>3131</v>
      </c>
      <c r="X7" s="112">
        <v>3419</v>
      </c>
      <c r="Y7" s="112">
        <v>3143</v>
      </c>
      <c r="Z7" s="112">
        <v>3416</v>
      </c>
      <c r="AB7" s="113" t="str">
        <f>TEXT(Z7,"###,###")</f>
        <v>3,416</v>
      </c>
      <c r="AD7" s="114">
        <f t="shared" si="0"/>
        <v>8.6859688195991103E-2</v>
      </c>
      <c r="AF7" s="114">
        <f t="shared" si="1"/>
        <v>0.16587030716723539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5,030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3,416</v>
      </c>
      <c r="P8" s="71"/>
      <c r="S8" s="111" t="s">
        <v>86</v>
      </c>
      <c r="T8" s="112"/>
      <c r="U8" s="112"/>
      <c r="V8" s="112">
        <v>27432.33</v>
      </c>
      <c r="W8" s="112">
        <v>27004.54</v>
      </c>
      <c r="X8" s="112">
        <v>29997.759999999998</v>
      </c>
      <c r="Y8" s="112">
        <v>31400</v>
      </c>
      <c r="Z8" s="112">
        <v>30455.06</v>
      </c>
      <c r="AB8" s="113" t="str">
        <f>TEXT(Z8,"$###,###")</f>
        <v>$30,455</v>
      </c>
      <c r="AD8" s="114">
        <f t="shared" si="0"/>
        <v>-3.009363057324832E-2</v>
      </c>
      <c r="AF8" s="114">
        <f t="shared" si="1"/>
        <v>0.11018859863525998</v>
      </c>
    </row>
    <row r="9" spans="1:32" x14ac:dyDescent="0.25">
      <c r="A9" s="32" t="s">
        <v>15</v>
      </c>
      <c r="B9" s="75"/>
      <c r="C9" s="76"/>
      <c r="D9" s="77">
        <f>AD104</f>
        <v>57.514910536779325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54.800936768149889</v>
      </c>
      <c r="P9" s="78" t="s">
        <v>87</v>
      </c>
      <c r="S9" s="111" t="s">
        <v>7</v>
      </c>
      <c r="T9" s="112"/>
      <c r="U9" s="112"/>
      <c r="V9" s="112">
        <v>92158467</v>
      </c>
      <c r="W9" s="112">
        <v>132501100</v>
      </c>
      <c r="X9" s="112">
        <v>162976003</v>
      </c>
      <c r="Y9" s="112">
        <v>139630960</v>
      </c>
      <c r="Z9" s="112">
        <v>174951049</v>
      </c>
      <c r="AB9" s="113" t="str">
        <f>TEXT(Z9/1000000,"$#,###.0")&amp;" mil"</f>
        <v>$175.0 mil</v>
      </c>
      <c r="AD9" s="114">
        <f t="shared" si="0"/>
        <v>0.25295313446244294</v>
      </c>
      <c r="AF9" s="114">
        <f t="shared" si="1"/>
        <v>0.89837195317061869</v>
      </c>
    </row>
    <row r="10" spans="1:32" x14ac:dyDescent="0.25">
      <c r="A10" s="32" t="s">
        <v>18</v>
      </c>
      <c r="B10" s="75"/>
      <c r="C10" s="76"/>
      <c r="D10" s="77">
        <f>AD105</f>
        <v>21.848906560636184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45.169789227166277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64.461358313817328</v>
      </c>
      <c r="P11" s="78" t="s">
        <v>87</v>
      </c>
      <c r="S11" s="111" t="s">
        <v>30</v>
      </c>
      <c r="T11" s="116"/>
      <c r="U11" s="116"/>
      <c r="V11" s="116">
        <v>3268</v>
      </c>
      <c r="W11" s="116">
        <v>3547</v>
      </c>
      <c r="X11" s="116">
        <v>3702</v>
      </c>
      <c r="Y11" s="116">
        <v>3512</v>
      </c>
      <c r="Z11" s="116">
        <v>3816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20.579625292740047</v>
      </c>
      <c r="P12" s="78" t="s">
        <v>87</v>
      </c>
      <c r="S12" s="111" t="s">
        <v>31</v>
      </c>
      <c r="T12" s="116"/>
      <c r="U12" s="116"/>
      <c r="V12" s="116">
        <v>957</v>
      </c>
      <c r="W12" s="116">
        <v>1053</v>
      </c>
      <c r="X12" s="116">
        <v>1247</v>
      </c>
      <c r="Y12" s="116">
        <v>1093</v>
      </c>
      <c r="Z12" s="116">
        <v>1218</v>
      </c>
    </row>
    <row r="13" spans="1:32" ht="15" customHeight="1" x14ac:dyDescent="0.25">
      <c r="A13" s="32" t="s">
        <v>20</v>
      </c>
      <c r="B13" s="76"/>
      <c r="C13" s="76"/>
      <c r="D13" s="77">
        <f>AD108</f>
        <v>21.789264413518886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14.929742388758783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15.864811133200796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15.705765407554672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17.886416861826699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675</v>
      </c>
      <c r="Z15" s="116">
        <v>817</v>
      </c>
      <c r="AB15" s="121">
        <f t="shared" ref="AB15:AB34" si="2">IF(Z15="np",0,Z15/$Z$34)</f>
        <v>0.16245774507854444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25.844930417495032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82.113583138173311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</v>
      </c>
      <c r="Z16" s="116">
        <v>3</v>
      </c>
      <c r="AB16" s="121">
        <f t="shared" si="2"/>
        <v>5.9654006760787438E-4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226</v>
      </c>
      <c r="Z17" s="116">
        <v>254</v>
      </c>
      <c r="AB17" s="121">
        <f t="shared" si="2"/>
        <v>5.0507059057466691E-2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23</v>
      </c>
      <c r="Z18" s="116">
        <v>22</v>
      </c>
      <c r="AB18" s="121">
        <f t="shared" si="2"/>
        <v>4.374627162457745E-3</v>
      </c>
    </row>
    <row r="19" spans="1:28" x14ac:dyDescent="0.25">
      <c r="A19" s="67" t="str">
        <f>$S$1&amp;" ("&amp;$V$2&amp;" to "&amp;$Z$2&amp;")"</f>
        <v>Buloke (2015-16 to 2019-20)</v>
      </c>
      <c r="B19" s="67"/>
      <c r="C19" s="67"/>
      <c r="D19" s="67"/>
      <c r="E19" s="67"/>
      <c r="F19" s="67"/>
      <c r="G19" s="67" t="str">
        <f>$S$1&amp;" ("&amp;$V$2&amp;" to "&amp;$Z$2&amp;")"</f>
        <v>Buloke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216</v>
      </c>
      <c r="Z19" s="116">
        <v>216</v>
      </c>
      <c r="AB19" s="121">
        <f t="shared" si="2"/>
        <v>4.295088486776695E-2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180</v>
      </c>
      <c r="Z20" s="116">
        <v>236</v>
      </c>
      <c r="AB20" s="121">
        <f t="shared" si="2"/>
        <v>4.6927818651819449E-2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286</v>
      </c>
      <c r="Z21" s="116">
        <v>282</v>
      </c>
      <c r="AB21" s="121">
        <f t="shared" si="2"/>
        <v>5.6074766355140186E-2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127</v>
      </c>
      <c r="Z22" s="116">
        <v>190</v>
      </c>
      <c r="AB22" s="121">
        <f t="shared" si="2"/>
        <v>3.7780870948498704E-2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212</v>
      </c>
      <c r="Z23" s="116">
        <v>238</v>
      </c>
      <c r="AB23" s="121">
        <f t="shared" si="2"/>
        <v>4.7325512030224698E-2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</v>
      </c>
      <c r="Z24" s="116">
        <v>12</v>
      </c>
      <c r="AB24" s="121">
        <f t="shared" si="2"/>
        <v>2.3861602704314975E-3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101</v>
      </c>
      <c r="Z25" s="116">
        <v>101</v>
      </c>
      <c r="AB25" s="121">
        <f t="shared" si="2"/>
        <v>2.0083515609465103E-2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51</v>
      </c>
      <c r="Z26" s="116">
        <v>54</v>
      </c>
      <c r="AB26" s="121">
        <f t="shared" si="2"/>
        <v>1.0737721216941738E-2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131</v>
      </c>
      <c r="Z27" s="116">
        <v>135</v>
      </c>
      <c r="AB27" s="121">
        <f t="shared" si="2"/>
        <v>2.6844303042354346E-2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212</v>
      </c>
      <c r="Z28" s="116">
        <v>238</v>
      </c>
      <c r="AB28" s="121">
        <f t="shared" si="2"/>
        <v>4.7325512030224698E-2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482</v>
      </c>
      <c r="Z29" s="116">
        <v>259</v>
      </c>
      <c r="AB29" s="121">
        <f t="shared" si="2"/>
        <v>5.1501292503479817E-2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227</v>
      </c>
      <c r="Z30" s="116">
        <v>408</v>
      </c>
      <c r="AB30" s="121">
        <f t="shared" si="2"/>
        <v>8.1129449194670911E-2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563</v>
      </c>
      <c r="Z31" s="116">
        <v>599</v>
      </c>
      <c r="AB31" s="121">
        <f t="shared" si="2"/>
        <v>0.11910916683237224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71</v>
      </c>
      <c r="Z32" s="116">
        <v>88</v>
      </c>
      <c r="AB32" s="121">
        <f t="shared" si="2"/>
        <v>1.749850864983098E-2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113</v>
      </c>
      <c r="Z33" s="116">
        <v>119</v>
      </c>
      <c r="AB33" s="121">
        <f t="shared" si="2"/>
        <v>2.3662756015112349E-2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4601</v>
      </c>
      <c r="Z34" s="124">
        <v>5029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2805</v>
      </c>
      <c r="AB37" s="136">
        <f>Z37/Z40*100</f>
        <v>82.113583138173311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611</v>
      </c>
      <c r="AB38" s="136">
        <f>Z38/Z40*100</f>
        <v>17.886416861826699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3416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</v>
      </c>
      <c r="W44" s="116">
        <v>11</v>
      </c>
      <c r="X44" s="116">
        <v>6</v>
      </c>
      <c r="Y44" s="116">
        <v>15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52</v>
      </c>
      <c r="W45" s="116">
        <v>81</v>
      </c>
      <c r="X45" s="116">
        <v>76</v>
      </c>
      <c r="Y45" s="116">
        <v>54</v>
      </c>
      <c r="Z45" s="116">
        <v>92</v>
      </c>
    </row>
    <row r="46" spans="19:32" x14ac:dyDescent="0.25">
      <c r="S46" s="119" t="s">
        <v>39</v>
      </c>
      <c r="T46" s="119"/>
      <c r="U46" s="116"/>
      <c r="V46" s="116">
        <v>128</v>
      </c>
      <c r="W46" s="116">
        <v>146</v>
      </c>
      <c r="X46" s="116">
        <v>188</v>
      </c>
      <c r="Y46" s="116">
        <v>184</v>
      </c>
      <c r="Z46" s="116">
        <v>212</v>
      </c>
    </row>
    <row r="47" spans="19:32" x14ac:dyDescent="0.25">
      <c r="S47" s="119" t="s">
        <v>40</v>
      </c>
      <c r="T47" s="119"/>
      <c r="U47" s="116"/>
      <c r="V47" s="116">
        <v>247</v>
      </c>
      <c r="W47" s="116">
        <v>269</v>
      </c>
      <c r="X47" s="116">
        <v>255</v>
      </c>
      <c r="Y47" s="116">
        <v>229</v>
      </c>
      <c r="Z47" s="116">
        <v>230</v>
      </c>
    </row>
    <row r="48" spans="19:32" x14ac:dyDescent="0.25">
      <c r="S48" s="119" t="s">
        <v>41</v>
      </c>
      <c r="T48" s="119"/>
      <c r="U48" s="116"/>
      <c r="V48" s="116">
        <v>168</v>
      </c>
      <c r="W48" s="116">
        <v>191</v>
      </c>
      <c r="X48" s="116">
        <v>255</v>
      </c>
      <c r="Y48" s="116">
        <v>250</v>
      </c>
      <c r="Z48" s="116">
        <v>277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154</v>
      </c>
      <c r="W49" s="116">
        <v>163</v>
      </c>
      <c r="X49" s="116">
        <v>193</v>
      </c>
      <c r="Y49" s="116">
        <v>173</v>
      </c>
      <c r="Z49" s="116">
        <v>195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Buloke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143</v>
      </c>
      <c r="W50" s="116">
        <v>154</v>
      </c>
      <c r="X50" s="116">
        <v>156</v>
      </c>
      <c r="Y50" s="116">
        <v>134</v>
      </c>
      <c r="Z50" s="116">
        <v>150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168</v>
      </c>
      <c r="W51" s="116">
        <v>172</v>
      </c>
      <c r="X51" s="116">
        <v>178</v>
      </c>
      <c r="Y51" s="116">
        <v>143</v>
      </c>
      <c r="Z51" s="116">
        <v>169</v>
      </c>
    </row>
    <row r="52" spans="1:26" ht="15" customHeight="1" x14ac:dyDescent="0.25">
      <c r="S52" s="119" t="s">
        <v>45</v>
      </c>
      <c r="T52" s="119"/>
      <c r="U52" s="116"/>
      <c r="V52" s="116">
        <v>207</v>
      </c>
      <c r="W52" s="116">
        <v>230</v>
      </c>
      <c r="X52" s="116">
        <v>221</v>
      </c>
      <c r="Y52" s="116">
        <v>199</v>
      </c>
      <c r="Z52" s="116">
        <v>192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203</v>
      </c>
      <c r="W53" s="116">
        <v>248</v>
      </c>
      <c r="X53" s="116">
        <v>260</v>
      </c>
      <c r="Y53" s="116">
        <v>256</v>
      </c>
      <c r="Z53" s="116">
        <v>265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217</v>
      </c>
      <c r="W54" s="116">
        <v>222</v>
      </c>
      <c r="X54" s="116">
        <v>239</v>
      </c>
      <c r="Y54" s="116">
        <v>211</v>
      </c>
      <c r="Z54" s="116">
        <v>247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223</v>
      </c>
      <c r="W55" s="116">
        <v>222</v>
      </c>
      <c r="X55" s="116">
        <v>239</v>
      </c>
      <c r="Y55" s="116">
        <v>226</v>
      </c>
      <c r="Z55" s="116">
        <v>249</v>
      </c>
    </row>
    <row r="56" spans="1:26" ht="15" customHeight="1" x14ac:dyDescent="0.25">
      <c r="S56" s="119" t="s">
        <v>49</v>
      </c>
      <c r="T56" s="119"/>
      <c r="U56" s="116"/>
      <c r="V56" s="116">
        <v>134</v>
      </c>
      <c r="W56" s="116">
        <v>156</v>
      </c>
      <c r="X56" s="116">
        <v>176</v>
      </c>
      <c r="Y56" s="116">
        <v>163</v>
      </c>
      <c r="Z56" s="116">
        <v>179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59</v>
      </c>
      <c r="W57" s="116">
        <v>61</v>
      </c>
      <c r="X57" s="116">
        <v>96</v>
      </c>
      <c r="Y57" s="116">
        <v>77</v>
      </c>
      <c r="Z57" s="116">
        <v>105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46</v>
      </c>
      <c r="W58" s="116">
        <v>53</v>
      </c>
      <c r="X58" s="116">
        <v>58</v>
      </c>
      <c r="Y58" s="116">
        <v>45</v>
      </c>
      <c r="Z58" s="116">
        <v>44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13</v>
      </c>
      <c r="W59" s="116">
        <v>18</v>
      </c>
      <c r="X59" s="116">
        <v>25</v>
      </c>
      <c r="Y59" s="116">
        <v>31</v>
      </c>
      <c r="Z59" s="116">
        <v>36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19</v>
      </c>
      <c r="W60" s="116">
        <v>22</v>
      </c>
      <c r="X60" s="116">
        <v>24</v>
      </c>
      <c r="Y60" s="116">
        <v>18</v>
      </c>
      <c r="Z60" s="116">
        <v>27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2179</v>
      </c>
      <c r="W61" s="116">
        <v>2419</v>
      </c>
      <c r="X61" s="116">
        <v>2663</v>
      </c>
      <c r="Y61" s="116">
        <v>2404</v>
      </c>
      <c r="Z61" s="116">
        <v>2665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4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56</v>
      </c>
      <c r="W64" s="116">
        <v>51</v>
      </c>
      <c r="X64" s="116">
        <v>47</v>
      </c>
      <c r="Y64" s="116">
        <v>34</v>
      </c>
      <c r="Z64" s="116">
        <v>42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Buloke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114</v>
      </c>
      <c r="W65" s="116">
        <v>133</v>
      </c>
      <c r="X65" s="116">
        <v>154</v>
      </c>
      <c r="Y65" s="116">
        <v>159</v>
      </c>
      <c r="Z65" s="116">
        <v>180</v>
      </c>
    </row>
    <row r="66" spans="1:26" x14ac:dyDescent="0.25">
      <c r="S66" s="119" t="s">
        <v>40</v>
      </c>
      <c r="T66" s="119"/>
      <c r="U66" s="116"/>
      <c r="V66" s="116">
        <v>181</v>
      </c>
      <c r="W66" s="116">
        <v>203</v>
      </c>
      <c r="X66" s="116">
        <v>226</v>
      </c>
      <c r="Y66" s="116">
        <v>195</v>
      </c>
      <c r="Z66" s="116">
        <v>202</v>
      </c>
    </row>
    <row r="67" spans="1:26" x14ac:dyDescent="0.25">
      <c r="S67" s="119" t="s">
        <v>41</v>
      </c>
      <c r="T67" s="119"/>
      <c r="U67" s="116"/>
      <c r="V67" s="116">
        <v>206</v>
      </c>
      <c r="W67" s="116">
        <v>199</v>
      </c>
      <c r="X67" s="116">
        <v>170</v>
      </c>
      <c r="Y67" s="116">
        <v>187</v>
      </c>
      <c r="Z67" s="116">
        <v>229</v>
      </c>
    </row>
    <row r="68" spans="1:26" x14ac:dyDescent="0.25">
      <c r="S68" s="119" t="s">
        <v>42</v>
      </c>
      <c r="T68" s="119"/>
      <c r="U68" s="116"/>
      <c r="V68" s="116">
        <v>122</v>
      </c>
      <c r="W68" s="116">
        <v>117</v>
      </c>
      <c r="X68" s="116">
        <v>148</v>
      </c>
      <c r="Y68" s="116">
        <v>162</v>
      </c>
      <c r="Z68" s="116">
        <v>183</v>
      </c>
    </row>
    <row r="69" spans="1:26" x14ac:dyDescent="0.25">
      <c r="S69" s="119" t="s">
        <v>43</v>
      </c>
      <c r="T69" s="119"/>
      <c r="U69" s="116"/>
      <c r="V69" s="116">
        <v>126</v>
      </c>
      <c r="W69" s="116">
        <v>144</v>
      </c>
      <c r="X69" s="116">
        <v>144</v>
      </c>
      <c r="Y69" s="116">
        <v>147</v>
      </c>
      <c r="Z69" s="116">
        <v>153</v>
      </c>
    </row>
    <row r="70" spans="1:26" x14ac:dyDescent="0.25">
      <c r="S70" s="119" t="s">
        <v>44</v>
      </c>
      <c r="T70" s="119"/>
      <c r="U70" s="116"/>
      <c r="V70" s="116">
        <v>167</v>
      </c>
      <c r="W70" s="116">
        <v>172</v>
      </c>
      <c r="X70" s="116">
        <v>173</v>
      </c>
      <c r="Y70" s="116">
        <v>148</v>
      </c>
      <c r="Z70" s="116">
        <v>171</v>
      </c>
    </row>
    <row r="71" spans="1:26" x14ac:dyDescent="0.25">
      <c r="S71" s="119" t="s">
        <v>45</v>
      </c>
      <c r="T71" s="119"/>
      <c r="U71" s="116"/>
      <c r="V71" s="116">
        <v>205</v>
      </c>
      <c r="W71" s="116">
        <v>229</v>
      </c>
      <c r="X71" s="116">
        <v>265</v>
      </c>
      <c r="Y71" s="116">
        <v>241</v>
      </c>
      <c r="Z71" s="116">
        <v>240</v>
      </c>
    </row>
    <row r="72" spans="1:26" x14ac:dyDescent="0.25">
      <c r="S72" s="119" t="s">
        <v>46</v>
      </c>
      <c r="T72" s="119"/>
      <c r="U72" s="116"/>
      <c r="V72" s="116">
        <v>253</v>
      </c>
      <c r="W72" s="116">
        <v>283</v>
      </c>
      <c r="X72" s="116">
        <v>230</v>
      </c>
      <c r="Y72" s="116">
        <v>212</v>
      </c>
      <c r="Z72" s="116">
        <v>233</v>
      </c>
    </row>
    <row r="73" spans="1:26" x14ac:dyDescent="0.25">
      <c r="S73" s="119" t="s">
        <v>47</v>
      </c>
      <c r="T73" s="119"/>
      <c r="U73" s="116"/>
      <c r="V73" s="116">
        <v>263</v>
      </c>
      <c r="W73" s="116">
        <v>257</v>
      </c>
      <c r="X73" s="116">
        <v>270</v>
      </c>
      <c r="Y73" s="116">
        <v>255</v>
      </c>
      <c r="Z73" s="116">
        <v>259</v>
      </c>
    </row>
    <row r="74" spans="1:26" x14ac:dyDescent="0.25">
      <c r="S74" s="119" t="s">
        <v>48</v>
      </c>
      <c r="T74" s="119"/>
      <c r="U74" s="116"/>
      <c r="V74" s="116">
        <v>142</v>
      </c>
      <c r="W74" s="116">
        <v>173</v>
      </c>
      <c r="X74" s="116">
        <v>194</v>
      </c>
      <c r="Y74" s="116">
        <v>225</v>
      </c>
      <c r="Z74" s="116">
        <v>227</v>
      </c>
    </row>
    <row r="75" spans="1:26" x14ac:dyDescent="0.25">
      <c r="S75" s="119" t="s">
        <v>49</v>
      </c>
      <c r="T75" s="119"/>
      <c r="U75" s="116"/>
      <c r="V75" s="116">
        <v>92</v>
      </c>
      <c r="W75" s="116">
        <v>106</v>
      </c>
      <c r="X75" s="116">
        <v>124</v>
      </c>
      <c r="Y75" s="116">
        <v>102</v>
      </c>
      <c r="Z75" s="116">
        <v>96</v>
      </c>
    </row>
    <row r="76" spans="1:26" x14ac:dyDescent="0.25">
      <c r="S76" s="119" t="s">
        <v>50</v>
      </c>
      <c r="T76" s="119"/>
      <c r="U76" s="116"/>
      <c r="V76" s="116">
        <v>42</v>
      </c>
      <c r="W76" s="116">
        <v>48</v>
      </c>
      <c r="X76" s="116">
        <v>60</v>
      </c>
      <c r="Y76" s="116">
        <v>56</v>
      </c>
      <c r="Z76" s="116">
        <v>68</v>
      </c>
    </row>
    <row r="77" spans="1:26" x14ac:dyDescent="0.25">
      <c r="S77" s="119" t="s">
        <v>51</v>
      </c>
      <c r="T77" s="119"/>
      <c r="U77" s="116"/>
      <c r="V77" s="116">
        <v>29</v>
      </c>
      <c r="W77" s="116">
        <v>29</v>
      </c>
      <c r="X77" s="116">
        <v>35</v>
      </c>
      <c r="Y77" s="116">
        <v>35</v>
      </c>
      <c r="Z77" s="116">
        <v>29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13</v>
      </c>
      <c r="X78" s="116">
        <v>19</v>
      </c>
      <c r="Y78" s="116">
        <v>16</v>
      </c>
      <c r="Z78" s="116">
        <v>28</v>
      </c>
    </row>
    <row r="79" spans="1:26" x14ac:dyDescent="0.25">
      <c r="S79" s="119" t="s">
        <v>53</v>
      </c>
      <c r="T79" s="119"/>
      <c r="U79" s="116"/>
      <c r="V79" s="116">
        <v>18</v>
      </c>
      <c r="W79" s="116">
        <v>22</v>
      </c>
      <c r="X79" s="116">
        <v>19</v>
      </c>
      <c r="Y79" s="116">
        <v>16</v>
      </c>
      <c r="Z79" s="116">
        <v>20</v>
      </c>
    </row>
    <row r="80" spans="1:26" x14ac:dyDescent="0.25">
      <c r="S80" s="122" t="s">
        <v>54</v>
      </c>
      <c r="T80" s="122"/>
      <c r="U80" s="116"/>
      <c r="V80" s="116">
        <v>2036</v>
      </c>
      <c r="W80" s="116">
        <v>2181</v>
      </c>
      <c r="X80" s="116">
        <v>2288</v>
      </c>
      <c r="Y80" s="116">
        <v>2199</v>
      </c>
      <c r="Z80" s="116">
        <v>2364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Buloke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146</v>
      </c>
      <c r="W83" s="116">
        <v>156</v>
      </c>
      <c r="X83" s="116">
        <v>179</v>
      </c>
      <c r="Y83" s="116">
        <v>182</v>
      </c>
      <c r="Z83" s="116">
        <v>191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121</v>
      </c>
      <c r="W84" s="116">
        <v>130</v>
      </c>
      <c r="X84" s="116">
        <v>112</v>
      </c>
      <c r="Y84" s="116">
        <v>121</v>
      </c>
      <c r="Z84" s="116">
        <v>120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214</v>
      </c>
      <c r="W85" s="116">
        <v>218</v>
      </c>
      <c r="X85" s="116">
        <v>217</v>
      </c>
      <c r="Y85" s="116">
        <v>218</v>
      </c>
      <c r="Z85" s="116">
        <v>228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5,030</v>
      </c>
      <c r="D86" s="100">
        <f t="shared" ref="D86:D91" si="4">AD4</f>
        <v>9.3716025222874588E-2</v>
      </c>
      <c r="E86" s="101">
        <f t="shared" ref="E86:E91" si="5">AD4</f>
        <v>9.3716025222874588E-2</v>
      </c>
      <c r="F86" s="100">
        <f t="shared" ref="F86:F91" si="6">AF4</f>
        <v>0.19250829777145562</v>
      </c>
      <c r="G86" s="101">
        <f t="shared" ref="G86:G91" si="7">AF4</f>
        <v>0.19250829777145562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39</v>
      </c>
      <c r="W86" s="116">
        <v>42</v>
      </c>
      <c r="X86" s="116">
        <v>43</v>
      </c>
      <c r="Y86" s="116">
        <v>46</v>
      </c>
      <c r="Z86" s="116">
        <v>43</v>
      </c>
    </row>
    <row r="87" spans="1:30" ht="15" customHeight="1" x14ac:dyDescent="0.25">
      <c r="A87" s="102" t="s">
        <v>4</v>
      </c>
      <c r="B87" s="51"/>
      <c r="C87" s="61" t="str">
        <f t="shared" si="3"/>
        <v>2,670</v>
      </c>
      <c r="D87" s="100">
        <f t="shared" si="4"/>
        <v>0.10926464478604081</v>
      </c>
      <c r="E87" s="101">
        <f t="shared" si="5"/>
        <v>0.10926464478604081</v>
      </c>
      <c r="F87" s="100">
        <f t="shared" si="6"/>
        <v>0.22364802933088912</v>
      </c>
      <c r="G87" s="101">
        <f t="shared" si="7"/>
        <v>0.22364802933088912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39</v>
      </c>
      <c r="W87" s="116">
        <v>39</v>
      </c>
      <c r="X87" s="116">
        <v>33</v>
      </c>
      <c r="Y87" s="116">
        <v>38</v>
      </c>
      <c r="Z87" s="116">
        <v>31</v>
      </c>
    </row>
    <row r="88" spans="1:30" ht="15" customHeight="1" x14ac:dyDescent="0.25">
      <c r="A88" s="102" t="s">
        <v>5</v>
      </c>
      <c r="B88" s="51"/>
      <c r="C88" s="61" t="str">
        <f t="shared" si="3"/>
        <v>2,365</v>
      </c>
      <c r="D88" s="100">
        <f t="shared" si="4"/>
        <v>7.5978161965423174E-2</v>
      </c>
      <c r="E88" s="101">
        <f t="shared" si="5"/>
        <v>7.5978161965423174E-2</v>
      </c>
      <c r="F88" s="100">
        <f t="shared" si="6"/>
        <v>0.15931372549019618</v>
      </c>
      <c r="G88" s="101">
        <f t="shared" si="7"/>
        <v>0.15931372549019618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39</v>
      </c>
      <c r="W88" s="116">
        <v>41</v>
      </c>
      <c r="X88" s="116">
        <v>45</v>
      </c>
      <c r="Y88" s="116">
        <v>31</v>
      </c>
      <c r="Z88" s="116">
        <v>39</v>
      </c>
    </row>
    <row r="89" spans="1:30" ht="15" customHeight="1" x14ac:dyDescent="0.25">
      <c r="A89" s="51" t="s">
        <v>6</v>
      </c>
      <c r="B89" s="51"/>
      <c r="C89" s="61" t="str">
        <f t="shared" si="3"/>
        <v>3,416</v>
      </c>
      <c r="D89" s="100">
        <f t="shared" si="4"/>
        <v>8.6859688195991103E-2</v>
      </c>
      <c r="E89" s="101">
        <f t="shared" si="5"/>
        <v>8.6859688195991103E-2</v>
      </c>
      <c r="F89" s="100">
        <f t="shared" si="6"/>
        <v>0.16587030716723539</v>
      </c>
      <c r="G89" s="101">
        <f t="shared" si="7"/>
        <v>0.16587030716723539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144</v>
      </c>
      <c r="W89" s="116">
        <v>166</v>
      </c>
      <c r="X89" s="116">
        <v>210</v>
      </c>
      <c r="Y89" s="116">
        <v>206</v>
      </c>
      <c r="Z89" s="116">
        <v>210</v>
      </c>
    </row>
    <row r="90" spans="1:30" ht="15" customHeight="1" x14ac:dyDescent="0.25">
      <c r="A90" s="51" t="s">
        <v>100</v>
      </c>
      <c r="B90" s="51"/>
      <c r="C90" s="61" t="str">
        <f t="shared" si="3"/>
        <v>$30,455</v>
      </c>
      <c r="D90" s="100">
        <f t="shared" si="4"/>
        <v>-3.009363057324832E-2</v>
      </c>
      <c r="E90" s="101">
        <f t="shared" si="5"/>
        <v>-3.009363057324832E-2</v>
      </c>
      <c r="F90" s="100">
        <f t="shared" si="6"/>
        <v>0.11018859863525998</v>
      </c>
      <c r="G90" s="101">
        <f t="shared" si="7"/>
        <v>0.11018859863525998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276</v>
      </c>
      <c r="W90" s="116">
        <v>324</v>
      </c>
      <c r="X90" s="116">
        <v>329</v>
      </c>
      <c r="Y90" s="116">
        <v>318</v>
      </c>
      <c r="Z90" s="116">
        <v>342</v>
      </c>
    </row>
    <row r="91" spans="1:30" ht="15" customHeight="1" x14ac:dyDescent="0.25">
      <c r="A91" s="51" t="s">
        <v>7</v>
      </c>
      <c r="B91" s="51"/>
      <c r="C91" s="61" t="str">
        <f t="shared" si="3"/>
        <v>$175.0 mil</v>
      </c>
      <c r="D91" s="100">
        <f t="shared" si="4"/>
        <v>0.25295313446244294</v>
      </c>
      <c r="E91" s="101">
        <f t="shared" si="5"/>
        <v>0.25295313446244294</v>
      </c>
      <c r="F91" s="100">
        <f t="shared" si="6"/>
        <v>0.89837195317061869</v>
      </c>
      <c r="G91" s="101">
        <f t="shared" si="7"/>
        <v>0.89837195317061869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1558</v>
      </c>
      <c r="W91" s="116">
        <v>1686</v>
      </c>
      <c r="X91" s="116">
        <v>1882</v>
      </c>
      <c r="Y91" s="116">
        <v>1704</v>
      </c>
      <c r="Z91" s="116">
        <v>1873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65</v>
      </c>
      <c r="W93" s="116">
        <v>70</v>
      </c>
      <c r="X93" s="116">
        <v>91</v>
      </c>
      <c r="Y93" s="116">
        <v>101</v>
      </c>
      <c r="Z93" s="116">
        <v>111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294</v>
      </c>
      <c r="W94" s="116">
        <v>309</v>
      </c>
      <c r="X94" s="116">
        <v>327</v>
      </c>
      <c r="Y94" s="116">
        <v>315</v>
      </c>
      <c r="Z94" s="116">
        <v>330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27</v>
      </c>
      <c r="W95" s="116">
        <v>27</v>
      </c>
      <c r="X95" s="116">
        <v>33</v>
      </c>
      <c r="Y95" s="116">
        <v>23</v>
      </c>
      <c r="Z95" s="116">
        <v>28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192</v>
      </c>
      <c r="W96" s="116">
        <v>190</v>
      </c>
      <c r="X96" s="116">
        <v>186</v>
      </c>
      <c r="Y96" s="116">
        <v>202</v>
      </c>
      <c r="Z96" s="116">
        <v>207</v>
      </c>
    </row>
    <row r="97" spans="1:32" ht="15" customHeight="1" x14ac:dyDescent="0.25">
      <c r="S97" s="119" t="s">
        <v>199</v>
      </c>
      <c r="T97" s="119"/>
      <c r="U97" s="116"/>
      <c r="V97" s="116">
        <v>205</v>
      </c>
      <c r="W97" s="116">
        <v>216</v>
      </c>
      <c r="X97" s="116">
        <v>194</v>
      </c>
      <c r="Y97" s="116">
        <v>169</v>
      </c>
      <c r="Z97" s="116">
        <v>184</v>
      </c>
    </row>
    <row r="98" spans="1:32" ht="15" customHeight="1" x14ac:dyDescent="0.25">
      <c r="S98" s="119" t="s">
        <v>200</v>
      </c>
      <c r="T98" s="119"/>
      <c r="U98" s="116"/>
      <c r="V98" s="116">
        <v>102</v>
      </c>
      <c r="W98" s="116">
        <v>96</v>
      </c>
      <c r="X98" s="116">
        <v>106</v>
      </c>
      <c r="Y98" s="116">
        <v>116</v>
      </c>
      <c r="Z98" s="116">
        <v>119</v>
      </c>
    </row>
    <row r="99" spans="1:32" ht="15" customHeight="1" x14ac:dyDescent="0.25">
      <c r="S99" s="119" t="s">
        <v>201</v>
      </c>
      <c r="T99" s="119"/>
      <c r="U99" s="116"/>
      <c r="V99" s="116">
        <v>9</v>
      </c>
      <c r="W99" s="116">
        <v>25</v>
      </c>
      <c r="X99" s="116">
        <v>22</v>
      </c>
      <c r="Y99" s="116">
        <v>16</v>
      </c>
      <c r="Z99" s="116">
        <v>33</v>
      </c>
    </row>
    <row r="100" spans="1:32" ht="15" customHeight="1" x14ac:dyDescent="0.25">
      <c r="S100" s="119" t="s">
        <v>59</v>
      </c>
      <c r="T100" s="119"/>
      <c r="U100" s="116"/>
      <c r="V100" s="116">
        <v>129</v>
      </c>
      <c r="W100" s="116">
        <v>143</v>
      </c>
      <c r="X100" s="116">
        <v>172</v>
      </c>
      <c r="Y100" s="116">
        <v>149</v>
      </c>
      <c r="Z100" s="116">
        <v>177</v>
      </c>
    </row>
    <row r="101" spans="1:32" x14ac:dyDescent="0.25">
      <c r="A101" s="20"/>
      <c r="S101" s="122" t="s">
        <v>54</v>
      </c>
      <c r="T101" s="122"/>
      <c r="U101" s="116"/>
      <c r="V101" s="116">
        <v>1368</v>
      </c>
      <c r="W101" s="116">
        <v>1445</v>
      </c>
      <c r="X101" s="116">
        <v>1537</v>
      </c>
      <c r="Y101" s="116">
        <v>1439</v>
      </c>
      <c r="Z101" s="116">
        <v>1541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2343</v>
      </c>
      <c r="W104" s="116">
        <v>2637</v>
      </c>
      <c r="X104" s="116">
        <v>2816</v>
      </c>
      <c r="Y104" s="116">
        <v>2554</v>
      </c>
      <c r="Z104" s="116">
        <v>2893</v>
      </c>
      <c r="AB104" s="113" t="str">
        <f>TEXT(Z104,"###,###")</f>
        <v>2,893</v>
      </c>
      <c r="AD104" s="134">
        <f>Z104/($Z$4)*100</f>
        <v>57.514910536779325</v>
      </c>
      <c r="AF104" s="113"/>
    </row>
    <row r="105" spans="1:32" x14ac:dyDescent="0.25">
      <c r="S105" s="119" t="s">
        <v>18</v>
      </c>
      <c r="T105" s="119"/>
      <c r="U105" s="116"/>
      <c r="V105" s="116">
        <v>1023</v>
      </c>
      <c r="W105" s="116">
        <v>1030</v>
      </c>
      <c r="X105" s="116">
        <v>1007</v>
      </c>
      <c r="Y105" s="116">
        <v>1100</v>
      </c>
      <c r="Z105" s="116">
        <v>1099</v>
      </c>
      <c r="AB105" s="113" t="str">
        <f>TEXT(Z105,"###,###")</f>
        <v>1,099</v>
      </c>
      <c r="AD105" s="134">
        <f>Z105/($Z$4)*100</f>
        <v>21.848906560636184</v>
      </c>
      <c r="AF105" s="113"/>
    </row>
    <row r="106" spans="1:32" x14ac:dyDescent="0.25">
      <c r="S106" s="122" t="s">
        <v>54</v>
      </c>
      <c r="T106" s="122"/>
      <c r="U106" s="124"/>
      <c r="V106" s="124">
        <v>3366</v>
      </c>
      <c r="W106" s="124">
        <v>3667</v>
      </c>
      <c r="X106" s="124">
        <v>3823</v>
      </c>
      <c r="Y106" s="124">
        <v>3654</v>
      </c>
      <c r="Z106" s="124">
        <v>3992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875</v>
      </c>
      <c r="W108" s="116">
        <v>999</v>
      </c>
      <c r="X108" s="116">
        <v>1086</v>
      </c>
      <c r="Y108" s="116">
        <v>928</v>
      </c>
      <c r="Z108" s="116">
        <v>1096</v>
      </c>
      <c r="AB108" s="113" t="str">
        <f>TEXT(Z108,"###,###")</f>
        <v>1,096</v>
      </c>
      <c r="AD108" s="134">
        <f>Z108/($Z$4)*100</f>
        <v>21.789264413518886</v>
      </c>
      <c r="AF108" s="113"/>
    </row>
    <row r="109" spans="1:32" x14ac:dyDescent="0.25">
      <c r="S109" s="119" t="s">
        <v>21</v>
      </c>
      <c r="T109" s="119"/>
      <c r="U109" s="116"/>
      <c r="V109" s="116">
        <v>690</v>
      </c>
      <c r="W109" s="116">
        <v>722</v>
      </c>
      <c r="X109" s="116">
        <v>691</v>
      </c>
      <c r="Y109" s="116">
        <v>686</v>
      </c>
      <c r="Z109" s="116">
        <v>798</v>
      </c>
      <c r="AB109" s="113" t="str">
        <f>TEXT(Z109,"###,###")</f>
        <v>798</v>
      </c>
      <c r="AD109" s="134">
        <f>Z109/($Z$4)*100</f>
        <v>15.864811133200796</v>
      </c>
      <c r="AF109" s="113"/>
    </row>
    <row r="110" spans="1:32" x14ac:dyDescent="0.25">
      <c r="S110" s="119" t="s">
        <v>22</v>
      </c>
      <c r="T110" s="119"/>
      <c r="U110" s="116"/>
      <c r="V110" s="116">
        <v>662</v>
      </c>
      <c r="W110" s="116">
        <v>664</v>
      </c>
      <c r="X110" s="116">
        <v>818</v>
      </c>
      <c r="Y110" s="116">
        <v>793</v>
      </c>
      <c r="Z110" s="116">
        <v>790</v>
      </c>
      <c r="AB110" s="113" t="str">
        <f>TEXT(Z110,"###,###")</f>
        <v>790</v>
      </c>
      <c r="AD110" s="134">
        <f>Z110/($Z$4)*100</f>
        <v>15.705765407554672</v>
      </c>
      <c r="AF110" s="113"/>
    </row>
    <row r="111" spans="1:32" x14ac:dyDescent="0.25">
      <c r="S111" s="119" t="s">
        <v>23</v>
      </c>
      <c r="T111" s="119"/>
      <c r="U111" s="116"/>
      <c r="V111" s="116">
        <v>1147</v>
      </c>
      <c r="W111" s="116">
        <v>1282</v>
      </c>
      <c r="X111" s="116">
        <v>1224</v>
      </c>
      <c r="Y111" s="116">
        <v>1240</v>
      </c>
      <c r="Z111" s="116">
        <v>1300</v>
      </c>
      <c r="AB111" s="113" t="str">
        <f>TEXT(Z111,"###,###")</f>
        <v>1,300</v>
      </c>
      <c r="AD111" s="134">
        <f>Z111/($Z$4)*100</f>
        <v>25.844930417495032</v>
      </c>
      <c r="AF111" s="113"/>
    </row>
    <row r="112" spans="1:32" x14ac:dyDescent="0.25">
      <c r="S112" s="122" t="s">
        <v>54</v>
      </c>
      <c r="T112" s="122"/>
      <c r="U112" s="116"/>
      <c r="V112" s="116">
        <v>4218</v>
      </c>
      <c r="W112" s="116">
        <v>4600</v>
      </c>
      <c r="X112" s="116">
        <v>4953</v>
      </c>
      <c r="Y112" s="116">
        <v>4605</v>
      </c>
      <c r="Z112" s="116">
        <v>5032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44.73</v>
      </c>
      <c r="W118" s="135">
        <v>45.69</v>
      </c>
      <c r="X118" s="135">
        <v>46.11</v>
      </c>
      <c r="Y118" s="135">
        <v>45.85</v>
      </c>
      <c r="Z118" s="135">
        <v>45.99</v>
      </c>
      <c r="AB118" s="113" t="str">
        <f>TEXT(Z118,"##.0")</f>
        <v>46.0</v>
      </c>
    </row>
    <row r="120" spans="19:32" x14ac:dyDescent="0.25">
      <c r="S120" s="105" t="s">
        <v>102</v>
      </c>
      <c r="T120" s="116"/>
      <c r="U120" s="116"/>
      <c r="V120" s="116">
        <v>1973</v>
      </c>
      <c r="W120" s="116">
        <v>2078</v>
      </c>
      <c r="X120" s="116">
        <v>2175</v>
      </c>
      <c r="Y120" s="116">
        <v>2048</v>
      </c>
      <c r="Z120" s="116">
        <v>2202</v>
      </c>
      <c r="AB120" s="113" t="str">
        <f>TEXT(Z120,"###,###")</f>
        <v>2,202</v>
      </c>
    </row>
    <row r="121" spans="19:32" x14ac:dyDescent="0.25">
      <c r="S121" s="105" t="s">
        <v>103</v>
      </c>
      <c r="T121" s="116"/>
      <c r="U121" s="116"/>
      <c r="V121" s="116">
        <v>541</v>
      </c>
      <c r="W121" s="116">
        <v>588</v>
      </c>
      <c r="X121" s="116">
        <v>736</v>
      </c>
      <c r="Y121" s="116">
        <v>607</v>
      </c>
      <c r="Z121" s="116">
        <v>703</v>
      </c>
      <c r="AB121" s="113" t="str">
        <f>TEXT(Z121,"###,###")</f>
        <v>703</v>
      </c>
    </row>
    <row r="122" spans="19:32" x14ac:dyDescent="0.25">
      <c r="S122" s="105" t="s">
        <v>104</v>
      </c>
      <c r="T122" s="116"/>
      <c r="U122" s="116"/>
      <c r="V122" s="116">
        <v>414</v>
      </c>
      <c r="W122" s="116">
        <v>465</v>
      </c>
      <c r="X122" s="116">
        <v>519</v>
      </c>
      <c r="Y122" s="116">
        <v>482</v>
      </c>
      <c r="Z122" s="116">
        <v>510</v>
      </c>
      <c r="AB122" s="113" t="str">
        <f>TEXT(Z122,"###,###")</f>
        <v>510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2387</v>
      </c>
      <c r="W124" s="116">
        <v>2543</v>
      </c>
      <c r="X124" s="116">
        <v>2694</v>
      </c>
      <c r="Y124" s="116">
        <v>2530</v>
      </c>
      <c r="Z124" s="116">
        <v>2712</v>
      </c>
      <c r="AB124" s="113" t="str">
        <f>TEXT(Z124,"###,###")</f>
        <v>2,712</v>
      </c>
      <c r="AD124" s="131">
        <f>Z124/$Z$7*100</f>
        <v>79.391100702576111</v>
      </c>
    </row>
    <row r="125" spans="19:32" x14ac:dyDescent="0.25">
      <c r="S125" s="105" t="s">
        <v>106</v>
      </c>
      <c r="T125" s="116"/>
      <c r="U125" s="116"/>
      <c r="V125" s="116">
        <v>955</v>
      </c>
      <c r="W125" s="116">
        <v>1053</v>
      </c>
      <c r="X125" s="116">
        <v>1255</v>
      </c>
      <c r="Y125" s="116">
        <v>1089</v>
      </c>
      <c r="Z125" s="116">
        <v>1213</v>
      </c>
      <c r="AB125" s="113" t="str">
        <f>TEXT(Z125,"###,###")</f>
        <v>1,213</v>
      </c>
      <c r="AD125" s="131">
        <f>Z125/$Z$7*100</f>
        <v>35.50936768149883</v>
      </c>
    </row>
    <row r="127" spans="19:32" x14ac:dyDescent="0.25">
      <c r="S127" s="105" t="s">
        <v>107</v>
      </c>
      <c r="T127" s="116"/>
      <c r="U127" s="116"/>
      <c r="V127" s="116">
        <v>1559</v>
      </c>
      <c r="W127" s="116">
        <v>1686</v>
      </c>
      <c r="X127" s="116">
        <v>1880</v>
      </c>
      <c r="Y127" s="116">
        <v>1704</v>
      </c>
      <c r="Z127" s="116">
        <v>1872</v>
      </c>
      <c r="AB127" s="113" t="str">
        <f>TEXT(Z127,"###,###")</f>
        <v>1,872</v>
      </c>
      <c r="AD127" s="131">
        <f>Z127/$Z$7*100</f>
        <v>54.800936768149889</v>
      </c>
    </row>
    <row r="128" spans="19:32" x14ac:dyDescent="0.25">
      <c r="S128" s="105" t="s">
        <v>108</v>
      </c>
      <c r="T128" s="116"/>
      <c r="U128" s="116"/>
      <c r="V128" s="116">
        <v>1373</v>
      </c>
      <c r="W128" s="116">
        <v>1445</v>
      </c>
      <c r="X128" s="116">
        <v>1540</v>
      </c>
      <c r="Y128" s="116">
        <v>1439</v>
      </c>
      <c r="Z128" s="116">
        <v>1543</v>
      </c>
      <c r="AB128" s="113" t="str">
        <f>TEXT(Z128,"###,###")</f>
        <v>1,543</v>
      </c>
      <c r="AD128" s="131">
        <f>Z128/$Z$7*100</f>
        <v>45.169789227166277</v>
      </c>
    </row>
    <row r="130" spans="19:20" x14ac:dyDescent="0.25">
      <c r="S130" s="105" t="s">
        <v>286</v>
      </c>
      <c r="T130" s="131">
        <v>64.461358313817328</v>
      </c>
    </row>
    <row r="131" spans="19:20" x14ac:dyDescent="0.25">
      <c r="S131" s="105" t="s">
        <v>287</v>
      </c>
      <c r="T131" s="131">
        <v>20.579625292740047</v>
      </c>
    </row>
    <row r="132" spans="19:20" x14ac:dyDescent="0.25">
      <c r="S132" s="105" t="s">
        <v>288</v>
      </c>
      <c r="T132" s="131">
        <v>14.929742388758783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A1E03-52EB-4530-B1BC-714CFCCB2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AAD15A-3F49-4DA3-8CD1-46115CA56E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BA1D894-D0B7-40E8-BC6D-A83678A8D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D37101-EF95-4F3A-9CF7-9FD889EC8C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BC777-9E3C-47FB-8ACC-2752C72D52F9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121</v>
      </c>
      <c r="T1" s="103"/>
      <c r="U1" s="103"/>
      <c r="V1" s="103"/>
      <c r="W1" s="103"/>
      <c r="X1" s="103"/>
      <c r="Y1" s="104" t="s">
        <v>217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121</v>
      </c>
      <c r="Y3" s="109" t="s">
        <v>217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8.12 Campaspe,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27901</v>
      </c>
      <c r="W4" s="112">
        <v>28912</v>
      </c>
      <c r="X4" s="112">
        <v>30231</v>
      </c>
      <c r="Y4" s="112">
        <v>30051</v>
      </c>
      <c r="Z4" s="112">
        <v>30128</v>
      </c>
      <c r="AB4" s="113" t="str">
        <f>TEXT(Z4,"###,###")</f>
        <v>30,128</v>
      </c>
      <c r="AD4" s="114">
        <f>Z4/Y4-1</f>
        <v>2.5623107384113997E-3</v>
      </c>
      <c r="AF4" s="114">
        <f>Z4/V4-1</f>
        <v>7.9817927672843236E-2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14141</v>
      </c>
      <c r="W5" s="112">
        <v>14785</v>
      </c>
      <c r="X5" s="112">
        <v>15609</v>
      </c>
      <c r="Y5" s="112">
        <v>15109</v>
      </c>
      <c r="Z5" s="112">
        <v>15214</v>
      </c>
      <c r="AB5" s="113" t="str">
        <f>TEXT(Z5,"###,###")</f>
        <v>15,214</v>
      </c>
      <c r="AD5" s="114">
        <f t="shared" ref="AD5:AD9" si="0">Z5/Y5-1</f>
        <v>6.9495002978356979E-3</v>
      </c>
      <c r="AF5" s="114">
        <f t="shared" ref="AF5:AF9" si="1">Z5/V5-1</f>
        <v>7.5878650731914243E-2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13760</v>
      </c>
      <c r="W6" s="112">
        <v>14127</v>
      </c>
      <c r="X6" s="112">
        <v>14622</v>
      </c>
      <c r="Y6" s="112">
        <v>14947</v>
      </c>
      <c r="Z6" s="112">
        <v>14913</v>
      </c>
      <c r="AB6" s="113" t="str">
        <f>TEXT(Z6,"###,###")</f>
        <v>14,913</v>
      </c>
      <c r="AD6" s="114">
        <f t="shared" si="0"/>
        <v>-2.2747039539706693E-3</v>
      </c>
      <c r="AF6" s="114">
        <f t="shared" si="1"/>
        <v>8.3793604651162701E-2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19611</v>
      </c>
      <c r="W7" s="112">
        <v>20036</v>
      </c>
      <c r="X7" s="112">
        <v>20984</v>
      </c>
      <c r="Y7" s="112">
        <v>20904</v>
      </c>
      <c r="Z7" s="112">
        <v>21290</v>
      </c>
      <c r="AB7" s="113" t="str">
        <f>TEXT(Z7,"###,###")</f>
        <v>21,290</v>
      </c>
      <c r="AD7" s="114">
        <f t="shared" si="0"/>
        <v>1.8465365480290874E-2</v>
      </c>
      <c r="AF7" s="114">
        <f t="shared" si="1"/>
        <v>8.5615215950231915E-2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30,128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21,290</v>
      </c>
      <c r="P8" s="71"/>
      <c r="S8" s="111" t="s">
        <v>86</v>
      </c>
      <c r="T8" s="112"/>
      <c r="U8" s="112"/>
      <c r="V8" s="112">
        <v>35031.43</v>
      </c>
      <c r="W8" s="112">
        <v>35795.360000000001</v>
      </c>
      <c r="X8" s="112">
        <v>37244.089999999997</v>
      </c>
      <c r="Y8" s="112">
        <v>37830.93</v>
      </c>
      <c r="Z8" s="112">
        <v>39303.21</v>
      </c>
      <c r="AB8" s="113" t="str">
        <f>TEXT(Z8,"$###,###")</f>
        <v>$39,303</v>
      </c>
      <c r="AD8" s="114">
        <f t="shared" si="0"/>
        <v>3.8917362063264127E-2</v>
      </c>
      <c r="AF8" s="114">
        <f t="shared" si="1"/>
        <v>0.12194135380713833</v>
      </c>
    </row>
    <row r="9" spans="1:32" x14ac:dyDescent="0.25">
      <c r="A9" s="32" t="s">
        <v>15</v>
      </c>
      <c r="B9" s="75"/>
      <c r="C9" s="76"/>
      <c r="D9" s="77">
        <f>AD104</f>
        <v>73.413436006372805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51.897604509159237</v>
      </c>
      <c r="P9" s="78" t="s">
        <v>87</v>
      </c>
      <c r="S9" s="111" t="s">
        <v>7</v>
      </c>
      <c r="T9" s="112"/>
      <c r="U9" s="112"/>
      <c r="V9" s="112">
        <v>832212761</v>
      </c>
      <c r="W9" s="112">
        <v>875578854</v>
      </c>
      <c r="X9" s="112">
        <v>975536923</v>
      </c>
      <c r="Y9" s="112">
        <v>986384872</v>
      </c>
      <c r="Z9" s="112">
        <v>1043041063</v>
      </c>
      <c r="AB9" s="113" t="str">
        <f>TEXT(Z9/1000000,"$#,###.0")&amp;" mil"</f>
        <v>$1,043.0 mil</v>
      </c>
      <c r="AD9" s="114">
        <f t="shared" si="0"/>
        <v>5.7438219713491279E-2</v>
      </c>
      <c r="AF9" s="114">
        <f t="shared" si="1"/>
        <v>0.25333461811696489</v>
      </c>
    </row>
    <row r="10" spans="1:32" x14ac:dyDescent="0.25">
      <c r="A10" s="32" t="s">
        <v>18</v>
      </c>
      <c r="B10" s="75"/>
      <c r="C10" s="76"/>
      <c r="D10" s="77">
        <f>AD105</f>
        <v>14.607673924588424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48.097698449976519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79.060591827148897</v>
      </c>
      <c r="P11" s="78" t="s">
        <v>87</v>
      </c>
      <c r="S11" s="111" t="s">
        <v>30</v>
      </c>
      <c r="T11" s="116"/>
      <c r="U11" s="116"/>
      <c r="V11" s="116">
        <v>23719</v>
      </c>
      <c r="W11" s="116">
        <v>24602</v>
      </c>
      <c r="X11" s="116">
        <v>25653</v>
      </c>
      <c r="Y11" s="116">
        <v>25797</v>
      </c>
      <c r="Z11" s="116">
        <v>25668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11.850634100516674</v>
      </c>
      <c r="P12" s="78" t="s">
        <v>87</v>
      </c>
      <c r="S12" s="111" t="s">
        <v>31</v>
      </c>
      <c r="T12" s="116"/>
      <c r="U12" s="116"/>
      <c r="V12" s="116">
        <v>4180</v>
      </c>
      <c r="W12" s="116">
        <v>4310</v>
      </c>
      <c r="X12" s="116">
        <v>4575</v>
      </c>
      <c r="Y12" s="116">
        <v>4252</v>
      </c>
      <c r="Z12" s="116">
        <v>4457</v>
      </c>
    </row>
    <row r="13" spans="1:32" ht="15" customHeight="1" x14ac:dyDescent="0.25">
      <c r="A13" s="32" t="s">
        <v>20</v>
      </c>
      <c r="B13" s="76"/>
      <c r="C13" s="76"/>
      <c r="D13" s="77">
        <f>AD108</f>
        <v>15.639936271906532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9.1028651949271957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18.461232076473713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24.08722782793415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17.453162417241867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2571</v>
      </c>
      <c r="Z15" s="116">
        <v>2664</v>
      </c>
      <c r="AB15" s="121">
        <f t="shared" ref="AB15:AB34" si="2">IF(Z15="np",0,Z15/$Z$34)</f>
        <v>8.8416860272153994E-2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29.533988316516197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82.546837582758144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95</v>
      </c>
      <c r="Z16" s="116">
        <v>100</v>
      </c>
      <c r="AB16" s="121">
        <f t="shared" si="2"/>
        <v>3.318951211417192E-3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2638</v>
      </c>
      <c r="Z17" s="116">
        <v>2467</v>
      </c>
      <c r="AB17" s="121">
        <f t="shared" si="2"/>
        <v>8.1878526385662134E-2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260</v>
      </c>
      <c r="Z18" s="116">
        <v>292</v>
      </c>
      <c r="AB18" s="121">
        <f t="shared" si="2"/>
        <v>9.6913375373382012E-3</v>
      </c>
    </row>
    <row r="19" spans="1:28" x14ac:dyDescent="0.25">
      <c r="A19" s="67" t="str">
        <f>$S$1&amp;" ("&amp;$V$2&amp;" to "&amp;$Z$2&amp;")"</f>
        <v>Campaspe (2015-16 to 2019-20)</v>
      </c>
      <c r="B19" s="67"/>
      <c r="C19" s="67"/>
      <c r="D19" s="67"/>
      <c r="E19" s="67"/>
      <c r="F19" s="67"/>
      <c r="G19" s="67" t="str">
        <f>$S$1&amp;" ("&amp;$V$2&amp;" to "&amp;$Z$2&amp;")"</f>
        <v>Campaspe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2104</v>
      </c>
      <c r="Z19" s="116">
        <v>2110</v>
      </c>
      <c r="AB19" s="121">
        <f t="shared" si="2"/>
        <v>7.0029870560902749E-2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726</v>
      </c>
      <c r="Z20" s="116">
        <v>785</v>
      </c>
      <c r="AB20" s="121">
        <f t="shared" si="2"/>
        <v>2.6053767009624959E-2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2777</v>
      </c>
      <c r="Z21" s="116">
        <v>2857</v>
      </c>
      <c r="AB21" s="121">
        <f t="shared" si="2"/>
        <v>9.4822436110189173E-2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2419</v>
      </c>
      <c r="Z22" s="116">
        <v>2457</v>
      </c>
      <c r="AB22" s="121">
        <f t="shared" si="2"/>
        <v>8.1546631264520414E-2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1058</v>
      </c>
      <c r="Z23" s="116">
        <v>1116</v>
      </c>
      <c r="AB23" s="121">
        <f t="shared" si="2"/>
        <v>3.7039495519415863E-2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145</v>
      </c>
      <c r="Z24" s="116">
        <v>150</v>
      </c>
      <c r="AB24" s="121">
        <f t="shared" si="2"/>
        <v>4.9784268171257882E-3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847</v>
      </c>
      <c r="Z25" s="116">
        <v>885</v>
      </c>
      <c r="AB25" s="121">
        <f t="shared" si="2"/>
        <v>2.9372718221042152E-2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550</v>
      </c>
      <c r="Z26" s="116">
        <v>509</v>
      </c>
      <c r="AB26" s="121">
        <f t="shared" si="2"/>
        <v>1.6893461666113507E-2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1088</v>
      </c>
      <c r="Z27" s="116">
        <v>1036</v>
      </c>
      <c r="AB27" s="121">
        <f t="shared" si="2"/>
        <v>3.4384334550282114E-2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1803</v>
      </c>
      <c r="Z28" s="116">
        <v>1850</v>
      </c>
      <c r="AB28" s="121">
        <f t="shared" si="2"/>
        <v>6.1400597411218054E-2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1904</v>
      </c>
      <c r="Z29" s="116">
        <v>1156</v>
      </c>
      <c r="AB29" s="121">
        <f t="shared" si="2"/>
        <v>3.8367076003982745E-2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1279</v>
      </c>
      <c r="Z30" s="116">
        <v>1879</v>
      </c>
      <c r="AB30" s="121">
        <f t="shared" si="2"/>
        <v>6.2363093262529042E-2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3784</v>
      </c>
      <c r="Z31" s="116">
        <v>3916</v>
      </c>
      <c r="AB31" s="121">
        <f t="shared" si="2"/>
        <v>0.12997012943909725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378</v>
      </c>
      <c r="Z32" s="116">
        <v>415</v>
      </c>
      <c r="AB32" s="121">
        <f t="shared" si="2"/>
        <v>1.3773647527381347E-2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883</v>
      </c>
      <c r="Z33" s="116">
        <v>875</v>
      </c>
      <c r="AB33" s="121">
        <f t="shared" si="2"/>
        <v>2.9040823099900432E-2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30048</v>
      </c>
      <c r="Z34" s="124">
        <v>30130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17580</v>
      </c>
      <c r="AB37" s="136">
        <f>Z37/Z40*100</f>
        <v>82.546837582758144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3717</v>
      </c>
      <c r="AB38" s="136">
        <f>Z38/Z40*100</f>
        <v>17.453162417241867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21297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13</v>
      </c>
      <c r="X44" s="116">
        <v>11</v>
      </c>
      <c r="Y44" s="116">
        <v>13</v>
      </c>
      <c r="Z44" s="116">
        <v>20</v>
      </c>
    </row>
    <row r="45" spans="19:32" x14ac:dyDescent="0.25">
      <c r="S45" s="119" t="s">
        <v>38</v>
      </c>
      <c r="T45" s="119"/>
      <c r="U45" s="116"/>
      <c r="V45" s="116">
        <v>396</v>
      </c>
      <c r="W45" s="116">
        <v>418</v>
      </c>
      <c r="X45" s="116">
        <v>394</v>
      </c>
      <c r="Y45" s="116">
        <v>380</v>
      </c>
      <c r="Z45" s="116">
        <v>410</v>
      </c>
    </row>
    <row r="46" spans="19:32" x14ac:dyDescent="0.25">
      <c r="S46" s="119" t="s">
        <v>39</v>
      </c>
      <c r="T46" s="119"/>
      <c r="U46" s="116"/>
      <c r="V46" s="116">
        <v>1005</v>
      </c>
      <c r="W46" s="116">
        <v>1113</v>
      </c>
      <c r="X46" s="116">
        <v>1138</v>
      </c>
      <c r="Y46" s="116">
        <v>1015</v>
      </c>
      <c r="Z46" s="116">
        <v>965</v>
      </c>
    </row>
    <row r="47" spans="19:32" x14ac:dyDescent="0.25">
      <c r="S47" s="119" t="s">
        <v>40</v>
      </c>
      <c r="T47" s="119"/>
      <c r="U47" s="116"/>
      <c r="V47" s="116">
        <v>1415</v>
      </c>
      <c r="W47" s="116">
        <v>1415</v>
      </c>
      <c r="X47" s="116">
        <v>1596</v>
      </c>
      <c r="Y47" s="116">
        <v>1528</v>
      </c>
      <c r="Z47" s="116">
        <v>1484</v>
      </c>
    </row>
    <row r="48" spans="19:32" x14ac:dyDescent="0.25">
      <c r="S48" s="119" t="s">
        <v>41</v>
      </c>
      <c r="T48" s="119"/>
      <c r="U48" s="116"/>
      <c r="V48" s="116">
        <v>1424</v>
      </c>
      <c r="W48" s="116">
        <v>1535</v>
      </c>
      <c r="X48" s="116">
        <v>1663</v>
      </c>
      <c r="Y48" s="116">
        <v>1760</v>
      </c>
      <c r="Z48" s="116">
        <v>1762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1284</v>
      </c>
      <c r="W49" s="116">
        <v>1257</v>
      </c>
      <c r="X49" s="116">
        <v>1293</v>
      </c>
      <c r="Y49" s="116">
        <v>1282</v>
      </c>
      <c r="Z49" s="116">
        <v>1313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Campaspe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1019</v>
      </c>
      <c r="W50" s="116">
        <v>1056</v>
      </c>
      <c r="X50" s="116">
        <v>1133</v>
      </c>
      <c r="Y50" s="116">
        <v>1149</v>
      </c>
      <c r="Z50" s="116">
        <v>1206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1305</v>
      </c>
      <c r="W51" s="116">
        <v>1270</v>
      </c>
      <c r="X51" s="116">
        <v>1236</v>
      </c>
      <c r="Y51" s="116">
        <v>1150</v>
      </c>
      <c r="Z51" s="116">
        <v>1085</v>
      </c>
    </row>
    <row r="52" spans="1:26" ht="15" customHeight="1" x14ac:dyDescent="0.25">
      <c r="S52" s="119" t="s">
        <v>45</v>
      </c>
      <c r="T52" s="119"/>
      <c r="U52" s="116"/>
      <c r="V52" s="116">
        <v>1361</v>
      </c>
      <c r="W52" s="116">
        <v>1402</v>
      </c>
      <c r="X52" s="116">
        <v>1451</v>
      </c>
      <c r="Y52" s="116">
        <v>1366</v>
      </c>
      <c r="Z52" s="116">
        <v>1371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1373</v>
      </c>
      <c r="W53" s="116">
        <v>1424</v>
      </c>
      <c r="X53" s="116">
        <v>1479</v>
      </c>
      <c r="Y53" s="116">
        <v>1334</v>
      </c>
      <c r="Z53" s="116">
        <v>1387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1428</v>
      </c>
      <c r="W54" s="116">
        <v>1501</v>
      </c>
      <c r="X54" s="116">
        <v>1605</v>
      </c>
      <c r="Y54" s="116">
        <v>1507</v>
      </c>
      <c r="Z54" s="116">
        <v>1459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1031</v>
      </c>
      <c r="W55" s="116">
        <v>1161</v>
      </c>
      <c r="X55" s="116">
        <v>1242</v>
      </c>
      <c r="Y55" s="116">
        <v>1308</v>
      </c>
      <c r="Z55" s="116">
        <v>1373</v>
      </c>
    </row>
    <row r="56" spans="1:26" ht="15" customHeight="1" x14ac:dyDescent="0.25">
      <c r="S56" s="119" t="s">
        <v>49</v>
      </c>
      <c r="T56" s="119"/>
      <c r="U56" s="116"/>
      <c r="V56" s="116">
        <v>626</v>
      </c>
      <c r="W56" s="116">
        <v>686</v>
      </c>
      <c r="X56" s="116">
        <v>724</v>
      </c>
      <c r="Y56" s="116">
        <v>725</v>
      </c>
      <c r="Z56" s="116">
        <v>745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240</v>
      </c>
      <c r="W57" s="116">
        <v>284</v>
      </c>
      <c r="X57" s="116">
        <v>334</v>
      </c>
      <c r="Y57" s="116">
        <v>315</v>
      </c>
      <c r="Z57" s="116">
        <v>339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130</v>
      </c>
      <c r="W58" s="116">
        <v>152</v>
      </c>
      <c r="X58" s="116">
        <v>167</v>
      </c>
      <c r="Y58" s="116">
        <v>172</v>
      </c>
      <c r="Z58" s="116">
        <v>182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57</v>
      </c>
      <c r="W59" s="116">
        <v>55</v>
      </c>
      <c r="X59" s="116">
        <v>74</v>
      </c>
      <c r="Y59" s="116">
        <v>67</v>
      </c>
      <c r="Z59" s="116">
        <v>80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38</v>
      </c>
      <c r="W60" s="116">
        <v>42</v>
      </c>
      <c r="X60" s="116">
        <v>46</v>
      </c>
      <c r="Y60" s="116">
        <v>44</v>
      </c>
      <c r="Z60" s="116">
        <v>41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14141</v>
      </c>
      <c r="W61" s="116">
        <v>14785</v>
      </c>
      <c r="X61" s="116">
        <v>15609</v>
      </c>
      <c r="Y61" s="116">
        <v>15109</v>
      </c>
      <c r="Z61" s="116">
        <v>15217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</v>
      </c>
      <c r="W63" s="116">
        <v>10</v>
      </c>
      <c r="X63" s="116">
        <v>16</v>
      </c>
      <c r="Y63" s="116">
        <v>14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386</v>
      </c>
      <c r="W64" s="116">
        <v>382</v>
      </c>
      <c r="X64" s="116">
        <v>420</v>
      </c>
      <c r="Y64" s="116">
        <v>403</v>
      </c>
      <c r="Z64" s="116">
        <v>396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Campaspe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1075</v>
      </c>
      <c r="W65" s="116">
        <v>1080</v>
      </c>
      <c r="X65" s="116">
        <v>1043</v>
      </c>
      <c r="Y65" s="116">
        <v>1176</v>
      </c>
      <c r="Z65" s="116">
        <v>1001</v>
      </c>
    </row>
    <row r="66" spans="1:26" x14ac:dyDescent="0.25">
      <c r="S66" s="119" t="s">
        <v>40</v>
      </c>
      <c r="T66" s="119"/>
      <c r="U66" s="116"/>
      <c r="V66" s="116">
        <v>1271</v>
      </c>
      <c r="W66" s="116">
        <v>1339</v>
      </c>
      <c r="X66" s="116">
        <v>1455</v>
      </c>
      <c r="Y66" s="116">
        <v>1462</v>
      </c>
      <c r="Z66" s="116">
        <v>1427</v>
      </c>
    </row>
    <row r="67" spans="1:26" x14ac:dyDescent="0.25">
      <c r="S67" s="119" t="s">
        <v>41</v>
      </c>
      <c r="T67" s="119"/>
      <c r="U67" s="116"/>
      <c r="V67" s="116">
        <v>1340</v>
      </c>
      <c r="W67" s="116">
        <v>1373</v>
      </c>
      <c r="X67" s="116">
        <v>1451</v>
      </c>
      <c r="Y67" s="116">
        <v>1502</v>
      </c>
      <c r="Z67" s="116">
        <v>1512</v>
      </c>
    </row>
    <row r="68" spans="1:26" x14ac:dyDescent="0.25">
      <c r="S68" s="119" t="s">
        <v>42</v>
      </c>
      <c r="T68" s="119"/>
      <c r="U68" s="116"/>
      <c r="V68" s="116">
        <v>1088</v>
      </c>
      <c r="W68" s="116">
        <v>1136</v>
      </c>
      <c r="X68" s="116">
        <v>1163</v>
      </c>
      <c r="Y68" s="116">
        <v>1203</v>
      </c>
      <c r="Z68" s="116">
        <v>1307</v>
      </c>
    </row>
    <row r="69" spans="1:26" x14ac:dyDescent="0.25">
      <c r="S69" s="119" t="s">
        <v>43</v>
      </c>
      <c r="T69" s="119"/>
      <c r="U69" s="116"/>
      <c r="V69" s="116">
        <v>1103</v>
      </c>
      <c r="W69" s="116">
        <v>1075</v>
      </c>
      <c r="X69" s="116">
        <v>1110</v>
      </c>
      <c r="Y69" s="116">
        <v>1147</v>
      </c>
      <c r="Z69" s="116">
        <v>1209</v>
      </c>
    </row>
    <row r="70" spans="1:26" x14ac:dyDescent="0.25">
      <c r="S70" s="119" t="s">
        <v>44</v>
      </c>
      <c r="T70" s="119"/>
      <c r="U70" s="116"/>
      <c r="V70" s="116">
        <v>1335</v>
      </c>
      <c r="W70" s="116">
        <v>1363</v>
      </c>
      <c r="X70" s="116">
        <v>1309</v>
      </c>
      <c r="Y70" s="116">
        <v>1274</v>
      </c>
      <c r="Z70" s="116">
        <v>1242</v>
      </c>
    </row>
    <row r="71" spans="1:26" x14ac:dyDescent="0.25">
      <c r="S71" s="119" t="s">
        <v>45</v>
      </c>
      <c r="T71" s="119"/>
      <c r="U71" s="116"/>
      <c r="V71" s="116">
        <v>1505</v>
      </c>
      <c r="W71" s="116">
        <v>1539</v>
      </c>
      <c r="X71" s="116">
        <v>1540</v>
      </c>
      <c r="Y71" s="116">
        <v>1524</v>
      </c>
      <c r="Z71" s="116">
        <v>1516</v>
      </c>
    </row>
    <row r="72" spans="1:26" x14ac:dyDescent="0.25">
      <c r="S72" s="119" t="s">
        <v>46</v>
      </c>
      <c r="T72" s="119"/>
      <c r="U72" s="116"/>
      <c r="V72" s="116">
        <v>1563</v>
      </c>
      <c r="W72" s="116">
        <v>1540</v>
      </c>
      <c r="X72" s="116">
        <v>1526</v>
      </c>
      <c r="Y72" s="116">
        <v>1604</v>
      </c>
      <c r="Z72" s="116">
        <v>1578</v>
      </c>
    </row>
    <row r="73" spans="1:26" x14ac:dyDescent="0.25">
      <c r="S73" s="119" t="s">
        <v>47</v>
      </c>
      <c r="T73" s="119"/>
      <c r="U73" s="116"/>
      <c r="V73" s="116">
        <v>1336</v>
      </c>
      <c r="W73" s="116">
        <v>1429</v>
      </c>
      <c r="X73" s="116">
        <v>1535</v>
      </c>
      <c r="Y73" s="116">
        <v>1547</v>
      </c>
      <c r="Z73" s="116">
        <v>1502</v>
      </c>
    </row>
    <row r="74" spans="1:26" x14ac:dyDescent="0.25">
      <c r="S74" s="119" t="s">
        <v>48</v>
      </c>
      <c r="T74" s="119"/>
      <c r="U74" s="116"/>
      <c r="V74" s="116">
        <v>982</v>
      </c>
      <c r="W74" s="116">
        <v>1026</v>
      </c>
      <c r="X74" s="116">
        <v>1071</v>
      </c>
      <c r="Y74" s="116">
        <v>1045</v>
      </c>
      <c r="Z74" s="116">
        <v>1148</v>
      </c>
    </row>
    <row r="75" spans="1:26" x14ac:dyDescent="0.25">
      <c r="S75" s="119" t="s">
        <v>49</v>
      </c>
      <c r="T75" s="119"/>
      <c r="U75" s="116"/>
      <c r="V75" s="116">
        <v>405</v>
      </c>
      <c r="W75" s="116">
        <v>456</v>
      </c>
      <c r="X75" s="116">
        <v>530</v>
      </c>
      <c r="Y75" s="116">
        <v>593</v>
      </c>
      <c r="Z75" s="116">
        <v>619</v>
      </c>
    </row>
    <row r="76" spans="1:26" x14ac:dyDescent="0.25">
      <c r="S76" s="119" t="s">
        <v>50</v>
      </c>
      <c r="T76" s="119"/>
      <c r="U76" s="116"/>
      <c r="V76" s="116">
        <v>142</v>
      </c>
      <c r="W76" s="116">
        <v>162</v>
      </c>
      <c r="X76" s="116">
        <v>201</v>
      </c>
      <c r="Y76" s="116">
        <v>226</v>
      </c>
      <c r="Z76" s="116">
        <v>214</v>
      </c>
    </row>
    <row r="77" spans="1:26" x14ac:dyDescent="0.25">
      <c r="S77" s="119" t="s">
        <v>51</v>
      </c>
      <c r="T77" s="119"/>
      <c r="U77" s="116"/>
      <c r="V77" s="116">
        <v>103</v>
      </c>
      <c r="W77" s="116">
        <v>113</v>
      </c>
      <c r="X77" s="116">
        <v>119</v>
      </c>
      <c r="Y77" s="116">
        <v>98</v>
      </c>
      <c r="Z77" s="116">
        <v>102</v>
      </c>
    </row>
    <row r="78" spans="1:26" x14ac:dyDescent="0.25">
      <c r="S78" s="119" t="s">
        <v>52</v>
      </c>
      <c r="T78" s="119"/>
      <c r="U78" s="116"/>
      <c r="V78" s="116">
        <v>61</v>
      </c>
      <c r="W78" s="116">
        <v>57</v>
      </c>
      <c r="X78" s="116">
        <v>71</v>
      </c>
      <c r="Y78" s="116">
        <v>76</v>
      </c>
      <c r="Z78" s="116">
        <v>79</v>
      </c>
    </row>
    <row r="79" spans="1:26" x14ac:dyDescent="0.25">
      <c r="S79" s="119" t="s">
        <v>53</v>
      </c>
      <c r="T79" s="119"/>
      <c r="U79" s="116"/>
      <c r="V79" s="116">
        <v>51</v>
      </c>
      <c r="W79" s="116">
        <v>47</v>
      </c>
      <c r="X79" s="116">
        <v>54</v>
      </c>
      <c r="Y79" s="116">
        <v>40</v>
      </c>
      <c r="Z79" s="116">
        <v>39</v>
      </c>
    </row>
    <row r="80" spans="1:26" x14ac:dyDescent="0.25">
      <c r="S80" s="122" t="s">
        <v>54</v>
      </c>
      <c r="T80" s="122"/>
      <c r="U80" s="116"/>
      <c r="V80" s="116">
        <v>13760</v>
      </c>
      <c r="W80" s="116">
        <v>14127</v>
      </c>
      <c r="X80" s="116">
        <v>14622</v>
      </c>
      <c r="Y80" s="116">
        <v>14943</v>
      </c>
      <c r="Z80" s="116">
        <v>14916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Campaspe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1026</v>
      </c>
      <c r="W83" s="116">
        <v>1094</v>
      </c>
      <c r="X83" s="116">
        <v>1171</v>
      </c>
      <c r="Y83" s="116">
        <v>1157</v>
      </c>
      <c r="Z83" s="116">
        <v>1205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752</v>
      </c>
      <c r="W84" s="116">
        <v>758</v>
      </c>
      <c r="X84" s="116">
        <v>757</v>
      </c>
      <c r="Y84" s="116">
        <v>759</v>
      </c>
      <c r="Z84" s="116">
        <v>743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1835</v>
      </c>
      <c r="W85" s="116">
        <v>1906</v>
      </c>
      <c r="X85" s="116">
        <v>2006</v>
      </c>
      <c r="Y85" s="116">
        <v>2055</v>
      </c>
      <c r="Z85" s="116">
        <v>2066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30,128</v>
      </c>
      <c r="D86" s="100">
        <f t="shared" ref="D86:D91" si="4">AD4</f>
        <v>2.5623107384113997E-3</v>
      </c>
      <c r="E86" s="101">
        <f t="shared" ref="E86:E91" si="5">AD4</f>
        <v>2.5623107384113997E-3</v>
      </c>
      <c r="F86" s="100">
        <f t="shared" ref="F86:F91" si="6">AF4</f>
        <v>7.9817927672843236E-2</v>
      </c>
      <c r="G86" s="101">
        <f t="shared" ref="G86:G91" si="7">AF4</f>
        <v>7.9817927672843236E-2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405</v>
      </c>
      <c r="W86" s="116">
        <v>436</v>
      </c>
      <c r="X86" s="116">
        <v>478</v>
      </c>
      <c r="Y86" s="116">
        <v>497</v>
      </c>
      <c r="Z86" s="116">
        <v>490</v>
      </c>
    </row>
    <row r="87" spans="1:30" ht="15" customHeight="1" x14ac:dyDescent="0.25">
      <c r="A87" s="102" t="s">
        <v>4</v>
      </c>
      <c r="B87" s="51"/>
      <c r="C87" s="61" t="str">
        <f t="shared" si="3"/>
        <v>15,214</v>
      </c>
      <c r="D87" s="100">
        <f t="shared" si="4"/>
        <v>6.9495002978356979E-3</v>
      </c>
      <c r="E87" s="101">
        <f t="shared" si="5"/>
        <v>6.9495002978356979E-3</v>
      </c>
      <c r="F87" s="100">
        <f t="shared" si="6"/>
        <v>7.5878650731914243E-2</v>
      </c>
      <c r="G87" s="101">
        <f t="shared" si="7"/>
        <v>7.5878650731914243E-2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277</v>
      </c>
      <c r="W87" s="116">
        <v>305</v>
      </c>
      <c r="X87" s="116">
        <v>297</v>
      </c>
      <c r="Y87" s="116">
        <v>284</v>
      </c>
      <c r="Z87" s="116">
        <v>290</v>
      </c>
    </row>
    <row r="88" spans="1:30" ht="15" customHeight="1" x14ac:dyDescent="0.25">
      <c r="A88" s="102" t="s">
        <v>5</v>
      </c>
      <c r="B88" s="51"/>
      <c r="C88" s="61" t="str">
        <f t="shared" si="3"/>
        <v>14,913</v>
      </c>
      <c r="D88" s="100">
        <f t="shared" si="4"/>
        <v>-2.2747039539706693E-3</v>
      </c>
      <c r="E88" s="101">
        <f t="shared" si="5"/>
        <v>-2.2747039539706693E-3</v>
      </c>
      <c r="F88" s="100">
        <f t="shared" si="6"/>
        <v>8.3793604651162701E-2</v>
      </c>
      <c r="G88" s="101">
        <f t="shared" si="7"/>
        <v>8.3793604651162701E-2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455</v>
      </c>
      <c r="W88" s="116">
        <v>479</v>
      </c>
      <c r="X88" s="116">
        <v>513</v>
      </c>
      <c r="Y88" s="116">
        <v>537</v>
      </c>
      <c r="Z88" s="116">
        <v>526</v>
      </c>
    </row>
    <row r="89" spans="1:30" ht="15" customHeight="1" x14ac:dyDescent="0.25">
      <c r="A89" s="51" t="s">
        <v>6</v>
      </c>
      <c r="B89" s="51"/>
      <c r="C89" s="61" t="str">
        <f t="shared" si="3"/>
        <v>21,290</v>
      </c>
      <c r="D89" s="100">
        <f t="shared" si="4"/>
        <v>1.8465365480290874E-2</v>
      </c>
      <c r="E89" s="101">
        <f t="shared" si="5"/>
        <v>1.8465365480290874E-2</v>
      </c>
      <c r="F89" s="100">
        <f t="shared" si="6"/>
        <v>8.5615215950231915E-2</v>
      </c>
      <c r="G89" s="101">
        <f t="shared" si="7"/>
        <v>8.5615215950231915E-2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1027</v>
      </c>
      <c r="W89" s="116">
        <v>1071</v>
      </c>
      <c r="X89" s="116">
        <v>1142</v>
      </c>
      <c r="Y89" s="116">
        <v>1175</v>
      </c>
      <c r="Z89" s="116">
        <v>1141</v>
      </c>
    </row>
    <row r="90" spans="1:30" ht="15" customHeight="1" x14ac:dyDescent="0.25">
      <c r="A90" s="51" t="s">
        <v>100</v>
      </c>
      <c r="B90" s="51"/>
      <c r="C90" s="61" t="str">
        <f t="shared" si="3"/>
        <v>$39,303</v>
      </c>
      <c r="D90" s="100">
        <f t="shared" si="4"/>
        <v>3.8917362063264127E-2</v>
      </c>
      <c r="E90" s="101">
        <f t="shared" si="5"/>
        <v>3.8917362063264127E-2</v>
      </c>
      <c r="F90" s="100">
        <f t="shared" si="6"/>
        <v>0.12194135380713833</v>
      </c>
      <c r="G90" s="101">
        <f t="shared" si="7"/>
        <v>0.12194135380713833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1791</v>
      </c>
      <c r="W90" s="116">
        <v>1833</v>
      </c>
      <c r="X90" s="116">
        <v>1912</v>
      </c>
      <c r="Y90" s="116">
        <v>1875</v>
      </c>
      <c r="Z90" s="116">
        <v>1915</v>
      </c>
    </row>
    <row r="91" spans="1:30" ht="15" customHeight="1" x14ac:dyDescent="0.25">
      <c r="A91" s="51" t="s">
        <v>7</v>
      </c>
      <c r="B91" s="51"/>
      <c r="C91" s="61" t="str">
        <f t="shared" si="3"/>
        <v>$1,043.0 mil</v>
      </c>
      <c r="D91" s="100">
        <f t="shared" si="4"/>
        <v>5.7438219713491279E-2</v>
      </c>
      <c r="E91" s="101">
        <f t="shared" si="5"/>
        <v>5.7438219713491279E-2</v>
      </c>
      <c r="F91" s="100">
        <f t="shared" si="6"/>
        <v>0.25333461811696489</v>
      </c>
      <c r="G91" s="101">
        <f t="shared" si="7"/>
        <v>0.25333461811696489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10239</v>
      </c>
      <c r="W91" s="116">
        <v>10471</v>
      </c>
      <c r="X91" s="116">
        <v>10993</v>
      </c>
      <c r="Y91" s="116">
        <v>10839</v>
      </c>
      <c r="Z91" s="116">
        <v>11054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600</v>
      </c>
      <c r="W93" s="116">
        <v>663</v>
      </c>
      <c r="X93" s="116">
        <v>671</v>
      </c>
      <c r="Y93" s="116">
        <v>733</v>
      </c>
      <c r="Z93" s="116">
        <v>768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1640</v>
      </c>
      <c r="W94" s="116">
        <v>1691</v>
      </c>
      <c r="X94" s="116">
        <v>1764</v>
      </c>
      <c r="Y94" s="116">
        <v>1797</v>
      </c>
      <c r="Z94" s="116">
        <v>1806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339</v>
      </c>
      <c r="W95" s="116">
        <v>342</v>
      </c>
      <c r="X95" s="116">
        <v>335</v>
      </c>
      <c r="Y95" s="116">
        <v>379</v>
      </c>
      <c r="Z95" s="116">
        <v>409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1379</v>
      </c>
      <c r="W96" s="116">
        <v>1448</v>
      </c>
      <c r="X96" s="116">
        <v>1583</v>
      </c>
      <c r="Y96" s="116">
        <v>1699</v>
      </c>
      <c r="Z96" s="116">
        <v>1716</v>
      </c>
    </row>
    <row r="97" spans="1:32" ht="15" customHeight="1" x14ac:dyDescent="0.25">
      <c r="S97" s="119" t="s">
        <v>199</v>
      </c>
      <c r="T97" s="119"/>
      <c r="U97" s="116"/>
      <c r="V97" s="116">
        <v>1439</v>
      </c>
      <c r="W97" s="116">
        <v>1494</v>
      </c>
      <c r="X97" s="116">
        <v>1509</v>
      </c>
      <c r="Y97" s="116">
        <v>1454</v>
      </c>
      <c r="Z97" s="116">
        <v>1444</v>
      </c>
    </row>
    <row r="98" spans="1:32" ht="15" customHeight="1" x14ac:dyDescent="0.25">
      <c r="S98" s="119" t="s">
        <v>200</v>
      </c>
      <c r="T98" s="119"/>
      <c r="U98" s="116"/>
      <c r="V98" s="116">
        <v>967</v>
      </c>
      <c r="W98" s="116">
        <v>989</v>
      </c>
      <c r="X98" s="116">
        <v>1022</v>
      </c>
      <c r="Y98" s="116">
        <v>1059</v>
      </c>
      <c r="Z98" s="116">
        <v>1069</v>
      </c>
    </row>
    <row r="99" spans="1:32" ht="15" customHeight="1" x14ac:dyDescent="0.25">
      <c r="S99" s="119" t="s">
        <v>201</v>
      </c>
      <c r="T99" s="119"/>
      <c r="U99" s="116"/>
      <c r="V99" s="116">
        <v>55</v>
      </c>
      <c r="W99" s="116">
        <v>70</v>
      </c>
      <c r="X99" s="116">
        <v>78</v>
      </c>
      <c r="Y99" s="116">
        <v>85</v>
      </c>
      <c r="Z99" s="116">
        <v>78</v>
      </c>
    </row>
    <row r="100" spans="1:32" ht="15" customHeight="1" x14ac:dyDescent="0.25">
      <c r="S100" s="119" t="s">
        <v>59</v>
      </c>
      <c r="T100" s="119"/>
      <c r="U100" s="116"/>
      <c r="V100" s="116">
        <v>913</v>
      </c>
      <c r="W100" s="116">
        <v>935</v>
      </c>
      <c r="X100" s="116">
        <v>985</v>
      </c>
      <c r="Y100" s="116">
        <v>1059</v>
      </c>
      <c r="Z100" s="116">
        <v>1068</v>
      </c>
    </row>
    <row r="101" spans="1:32" x14ac:dyDescent="0.25">
      <c r="A101" s="20"/>
      <c r="S101" s="122" t="s">
        <v>54</v>
      </c>
      <c r="T101" s="122"/>
      <c r="U101" s="116"/>
      <c r="V101" s="116">
        <v>9375</v>
      </c>
      <c r="W101" s="116">
        <v>9565</v>
      </c>
      <c r="X101" s="116">
        <v>9989</v>
      </c>
      <c r="Y101" s="116">
        <v>10070</v>
      </c>
      <c r="Z101" s="116">
        <v>10240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19416</v>
      </c>
      <c r="W104" s="116">
        <v>20787</v>
      </c>
      <c r="X104" s="116">
        <v>21620</v>
      </c>
      <c r="Y104" s="116">
        <v>21755</v>
      </c>
      <c r="Z104" s="116">
        <v>22118</v>
      </c>
      <c r="AB104" s="113" t="str">
        <f>TEXT(Z104,"###,###")</f>
        <v>22,118</v>
      </c>
      <c r="AD104" s="134">
        <f>Z104/($Z$4)*100</f>
        <v>73.413436006372805</v>
      </c>
      <c r="AF104" s="113"/>
    </row>
    <row r="105" spans="1:32" x14ac:dyDescent="0.25">
      <c r="S105" s="119" t="s">
        <v>18</v>
      </c>
      <c r="T105" s="119"/>
      <c r="U105" s="116"/>
      <c r="V105" s="116">
        <v>4358</v>
      </c>
      <c r="W105" s="116">
        <v>4556</v>
      </c>
      <c r="X105" s="116">
        <v>4422</v>
      </c>
      <c r="Y105" s="116">
        <v>4659</v>
      </c>
      <c r="Z105" s="116">
        <v>4401</v>
      </c>
      <c r="AB105" s="113" t="str">
        <f>TEXT(Z105,"###,###")</f>
        <v>4,401</v>
      </c>
      <c r="AD105" s="134">
        <f>Z105/($Z$4)*100</f>
        <v>14.607673924588424</v>
      </c>
      <c r="AF105" s="113"/>
    </row>
    <row r="106" spans="1:32" x14ac:dyDescent="0.25">
      <c r="S106" s="122" t="s">
        <v>54</v>
      </c>
      <c r="T106" s="122"/>
      <c r="U106" s="124"/>
      <c r="V106" s="124">
        <v>23774</v>
      </c>
      <c r="W106" s="124">
        <v>25343</v>
      </c>
      <c r="X106" s="124">
        <v>26042</v>
      </c>
      <c r="Y106" s="124">
        <v>26414</v>
      </c>
      <c r="Z106" s="124">
        <v>26519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4457</v>
      </c>
      <c r="W108" s="116">
        <v>4733</v>
      </c>
      <c r="X108" s="116">
        <v>5143</v>
      </c>
      <c r="Y108" s="116">
        <v>4763</v>
      </c>
      <c r="Z108" s="116">
        <v>4712</v>
      </c>
      <c r="AB108" s="113" t="str">
        <f>TEXT(Z108,"###,###")</f>
        <v>4,712</v>
      </c>
      <c r="AD108" s="134">
        <f>Z108/($Z$4)*100</f>
        <v>15.639936271906532</v>
      </c>
      <c r="AF108" s="113"/>
    </row>
    <row r="109" spans="1:32" x14ac:dyDescent="0.25">
      <c r="S109" s="119" t="s">
        <v>21</v>
      </c>
      <c r="T109" s="119"/>
      <c r="U109" s="116"/>
      <c r="V109" s="116">
        <v>4951</v>
      </c>
      <c r="W109" s="116">
        <v>5349</v>
      </c>
      <c r="X109" s="116">
        <v>5448</v>
      </c>
      <c r="Y109" s="116">
        <v>5652</v>
      </c>
      <c r="Z109" s="116">
        <v>5562</v>
      </c>
      <c r="AB109" s="113" t="str">
        <f>TEXT(Z109,"###,###")</f>
        <v>5,562</v>
      </c>
      <c r="AD109" s="134">
        <f>Z109/($Z$4)*100</f>
        <v>18.461232076473713</v>
      </c>
      <c r="AF109" s="113"/>
    </row>
    <row r="110" spans="1:32" x14ac:dyDescent="0.25">
      <c r="S110" s="119" t="s">
        <v>22</v>
      </c>
      <c r="T110" s="119"/>
      <c r="U110" s="116"/>
      <c r="V110" s="116">
        <v>6666</v>
      </c>
      <c r="W110" s="116">
        <v>6680</v>
      </c>
      <c r="X110" s="116">
        <v>6936</v>
      </c>
      <c r="Y110" s="116">
        <v>7254</v>
      </c>
      <c r="Z110" s="116">
        <v>7257</v>
      </c>
      <c r="AB110" s="113" t="str">
        <f>TEXT(Z110,"###,###")</f>
        <v>7,257</v>
      </c>
      <c r="AD110" s="134">
        <f>Z110/($Z$4)*100</f>
        <v>24.08722782793415</v>
      </c>
      <c r="AF110" s="113"/>
    </row>
    <row r="111" spans="1:32" x14ac:dyDescent="0.25">
      <c r="S111" s="119" t="s">
        <v>23</v>
      </c>
      <c r="T111" s="119"/>
      <c r="U111" s="116"/>
      <c r="V111" s="116">
        <v>7707</v>
      </c>
      <c r="W111" s="116">
        <v>8581</v>
      </c>
      <c r="X111" s="116">
        <v>8511</v>
      </c>
      <c r="Y111" s="116">
        <v>8741</v>
      </c>
      <c r="Z111" s="116">
        <v>8898</v>
      </c>
      <c r="AB111" s="113" t="str">
        <f>TEXT(Z111,"###,###")</f>
        <v>8,898</v>
      </c>
      <c r="AD111" s="134">
        <f>Z111/($Z$4)*100</f>
        <v>29.533988316516197</v>
      </c>
      <c r="AF111" s="113"/>
    </row>
    <row r="112" spans="1:32" x14ac:dyDescent="0.25">
      <c r="S112" s="122" t="s">
        <v>54</v>
      </c>
      <c r="T112" s="122"/>
      <c r="U112" s="116"/>
      <c r="V112" s="116">
        <v>27901</v>
      </c>
      <c r="W112" s="116">
        <v>28912</v>
      </c>
      <c r="X112" s="116">
        <v>30231</v>
      </c>
      <c r="Y112" s="116">
        <v>30052</v>
      </c>
      <c r="Z112" s="116">
        <v>30125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39.729999999999997</v>
      </c>
      <c r="W118" s="135">
        <v>43.05</v>
      </c>
      <c r="X118" s="135">
        <v>43.23</v>
      </c>
      <c r="Y118" s="135">
        <v>43.15</v>
      </c>
      <c r="Z118" s="135">
        <v>43.35</v>
      </c>
      <c r="AB118" s="113" t="str">
        <f>TEXT(Z118,"##.0")</f>
        <v>43.4</v>
      </c>
    </row>
    <row r="120" spans="19:32" x14ac:dyDescent="0.25">
      <c r="S120" s="105" t="s">
        <v>102</v>
      </c>
      <c r="T120" s="116"/>
      <c r="U120" s="116"/>
      <c r="V120" s="116">
        <v>15429</v>
      </c>
      <c r="W120" s="116">
        <v>15726</v>
      </c>
      <c r="X120" s="116">
        <v>16406</v>
      </c>
      <c r="Y120" s="116">
        <v>16652</v>
      </c>
      <c r="Z120" s="116">
        <v>16832</v>
      </c>
      <c r="AB120" s="113" t="str">
        <f>TEXT(Z120,"###,###")</f>
        <v>16,832</v>
      </c>
    </row>
    <row r="121" spans="19:32" x14ac:dyDescent="0.25">
      <c r="S121" s="105" t="s">
        <v>103</v>
      </c>
      <c r="T121" s="116"/>
      <c r="U121" s="116"/>
      <c r="V121" s="116">
        <v>2359</v>
      </c>
      <c r="W121" s="116">
        <v>2400</v>
      </c>
      <c r="X121" s="116">
        <v>2628</v>
      </c>
      <c r="Y121" s="116">
        <v>2364</v>
      </c>
      <c r="Z121" s="116">
        <v>2523</v>
      </c>
      <c r="AB121" s="113" t="str">
        <f>TEXT(Z121,"###,###")</f>
        <v>2,523</v>
      </c>
    </row>
    <row r="122" spans="19:32" x14ac:dyDescent="0.25">
      <c r="S122" s="105" t="s">
        <v>104</v>
      </c>
      <c r="T122" s="116"/>
      <c r="U122" s="116"/>
      <c r="V122" s="116">
        <v>1820</v>
      </c>
      <c r="W122" s="116">
        <v>1910</v>
      </c>
      <c r="X122" s="116">
        <v>1949</v>
      </c>
      <c r="Y122" s="116">
        <v>1885</v>
      </c>
      <c r="Z122" s="116">
        <v>1938</v>
      </c>
      <c r="AB122" s="113" t="str">
        <f>TEXT(Z122,"###,###")</f>
        <v>1,938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17249</v>
      </c>
      <c r="W124" s="116">
        <v>17636</v>
      </c>
      <c r="X124" s="116">
        <v>18355</v>
      </c>
      <c r="Y124" s="116">
        <v>18537</v>
      </c>
      <c r="Z124" s="116">
        <v>18770</v>
      </c>
      <c r="AB124" s="113" t="str">
        <f>TEXT(Z124,"###,###")</f>
        <v>18,770</v>
      </c>
      <c r="AD124" s="131">
        <f>Z124/$Z$7*100</f>
        <v>88.163457022076102</v>
      </c>
    </row>
    <row r="125" spans="19:32" x14ac:dyDescent="0.25">
      <c r="S125" s="105" t="s">
        <v>106</v>
      </c>
      <c r="T125" s="116"/>
      <c r="U125" s="116"/>
      <c r="V125" s="116">
        <v>4179</v>
      </c>
      <c r="W125" s="116">
        <v>4310</v>
      </c>
      <c r="X125" s="116">
        <v>4577</v>
      </c>
      <c r="Y125" s="116">
        <v>4249</v>
      </c>
      <c r="Z125" s="116">
        <v>4461</v>
      </c>
      <c r="AB125" s="113" t="str">
        <f>TEXT(Z125,"###,###")</f>
        <v>4,461</v>
      </c>
      <c r="AD125" s="131">
        <f>Z125/$Z$7*100</f>
        <v>20.953499295443869</v>
      </c>
    </row>
    <row r="127" spans="19:32" x14ac:dyDescent="0.25">
      <c r="S127" s="105" t="s">
        <v>107</v>
      </c>
      <c r="T127" s="116"/>
      <c r="U127" s="116"/>
      <c r="V127" s="116">
        <v>10239</v>
      </c>
      <c r="W127" s="116">
        <v>10471</v>
      </c>
      <c r="X127" s="116">
        <v>10993</v>
      </c>
      <c r="Y127" s="116">
        <v>10841</v>
      </c>
      <c r="Z127" s="116">
        <v>11049</v>
      </c>
      <c r="AB127" s="113" t="str">
        <f>TEXT(Z127,"###,###")</f>
        <v>11,049</v>
      </c>
      <c r="AD127" s="131">
        <f>Z127/$Z$7*100</f>
        <v>51.897604509159237</v>
      </c>
    </row>
    <row r="128" spans="19:32" x14ac:dyDescent="0.25">
      <c r="S128" s="105" t="s">
        <v>108</v>
      </c>
      <c r="T128" s="116"/>
      <c r="U128" s="116"/>
      <c r="V128" s="116">
        <v>9375</v>
      </c>
      <c r="W128" s="116">
        <v>9565</v>
      </c>
      <c r="X128" s="116">
        <v>9988</v>
      </c>
      <c r="Y128" s="116">
        <v>10066</v>
      </c>
      <c r="Z128" s="116">
        <v>10240</v>
      </c>
      <c r="AB128" s="113" t="str">
        <f>TEXT(Z128,"###,###")</f>
        <v>10,240</v>
      </c>
      <c r="AD128" s="131">
        <f>Z128/$Z$7*100</f>
        <v>48.097698449976519</v>
      </c>
    </row>
    <row r="130" spans="19:20" x14ac:dyDescent="0.25">
      <c r="S130" s="105" t="s">
        <v>286</v>
      </c>
      <c r="T130" s="131">
        <v>79.060591827148897</v>
      </c>
    </row>
    <row r="131" spans="19:20" x14ac:dyDescent="0.25">
      <c r="S131" s="105" t="s">
        <v>287</v>
      </c>
      <c r="T131" s="131">
        <v>11.850634100516674</v>
      </c>
    </row>
    <row r="132" spans="19:20" x14ac:dyDescent="0.25">
      <c r="S132" s="105" t="s">
        <v>288</v>
      </c>
      <c r="T132" s="131">
        <v>9.1028651949271957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37CE132-BE0D-44A4-BFA9-C5502F6CE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CE04E3-E325-40C8-AFD2-EAC0E882A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2CBF059-7F41-4EE2-92F0-B0D9FC7351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2FA9201-B5C7-46D8-81FB-68E995D1D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DF172-49AD-42DB-B937-337A4FCC6799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122</v>
      </c>
      <c r="T1" s="103"/>
      <c r="U1" s="103"/>
      <c r="V1" s="103"/>
      <c r="W1" s="103"/>
      <c r="X1" s="103"/>
      <c r="Y1" s="104" t="s">
        <v>218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122</v>
      </c>
      <c r="Y3" s="109" t="s">
        <v>218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8.13 Cardinia,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71333</v>
      </c>
      <c r="W4" s="112">
        <v>77845</v>
      </c>
      <c r="X4" s="112">
        <v>83093</v>
      </c>
      <c r="Y4" s="112">
        <v>87476</v>
      </c>
      <c r="Z4" s="112">
        <v>90099</v>
      </c>
      <c r="AB4" s="113" t="str">
        <f>TEXT(Z4,"###,###")</f>
        <v>90,099</v>
      </c>
      <c r="AD4" s="114">
        <f>Z4/Y4-1</f>
        <v>2.9985367415062525E-2</v>
      </c>
      <c r="AF4" s="114">
        <f>Z4/V4-1</f>
        <v>0.26307599568222284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36969</v>
      </c>
      <c r="W5" s="112">
        <v>40490</v>
      </c>
      <c r="X5" s="112">
        <v>43301</v>
      </c>
      <c r="Y5" s="112">
        <v>45093</v>
      </c>
      <c r="Z5" s="112">
        <v>46522</v>
      </c>
      <c r="AB5" s="113" t="str">
        <f>TEXT(Z5,"###,###")</f>
        <v>46,522</v>
      </c>
      <c r="AD5" s="114">
        <f t="shared" ref="AD5:AD9" si="0">Z5/Y5-1</f>
        <v>3.169006275918651E-2</v>
      </c>
      <c r="AF5" s="114">
        <f t="shared" ref="AF5:AF9" si="1">Z5/V5-1</f>
        <v>0.25840569125483515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34363</v>
      </c>
      <c r="W6" s="112">
        <v>37355</v>
      </c>
      <c r="X6" s="112">
        <v>39792</v>
      </c>
      <c r="Y6" s="112">
        <v>42385</v>
      </c>
      <c r="Z6" s="112">
        <v>43576</v>
      </c>
      <c r="AB6" s="113" t="str">
        <f>TEXT(Z6,"###,###")</f>
        <v>43,576</v>
      </c>
      <c r="AD6" s="114">
        <f t="shared" si="0"/>
        <v>2.8099563524832005E-2</v>
      </c>
      <c r="AF6" s="114">
        <f t="shared" si="1"/>
        <v>0.26810813956872215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52167</v>
      </c>
      <c r="W7" s="112">
        <v>55798</v>
      </c>
      <c r="X7" s="112">
        <v>59417</v>
      </c>
      <c r="Y7" s="112">
        <v>62050</v>
      </c>
      <c r="Z7" s="112">
        <v>65265</v>
      </c>
      <c r="AB7" s="113" t="str">
        <f>TEXT(Z7,"###,###")</f>
        <v>65,265</v>
      </c>
      <c r="AD7" s="114">
        <f t="shared" si="0"/>
        <v>5.1813053988718716E-2</v>
      </c>
      <c r="AF7" s="114">
        <f t="shared" si="1"/>
        <v>0.25107826787049281</v>
      </c>
    </row>
    <row r="8" spans="1:32" ht="17.25" customHeight="1" x14ac:dyDescent="0.25">
      <c r="A8" s="68" t="s">
        <v>13</v>
      </c>
      <c r="B8" s="69"/>
      <c r="C8" s="31"/>
      <c r="D8" s="70" t="str">
        <f>AB4</f>
        <v>90,099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65,265</v>
      </c>
      <c r="P8" s="71"/>
      <c r="S8" s="111" t="s">
        <v>86</v>
      </c>
      <c r="T8" s="112"/>
      <c r="U8" s="112"/>
      <c r="V8" s="112">
        <v>42606.28</v>
      </c>
      <c r="W8" s="112">
        <v>42867.24</v>
      </c>
      <c r="X8" s="112">
        <v>44439.11</v>
      </c>
      <c r="Y8" s="112">
        <v>45492.639999999999</v>
      </c>
      <c r="Z8" s="112">
        <v>45941.74</v>
      </c>
      <c r="AB8" s="113" t="str">
        <f>TEXT(Z8,"$###,###")</f>
        <v>$45,942</v>
      </c>
      <c r="AD8" s="114">
        <f t="shared" si="0"/>
        <v>9.8719265358089281E-3</v>
      </c>
      <c r="AF8" s="114">
        <f t="shared" si="1"/>
        <v>7.828564239825675E-2</v>
      </c>
    </row>
    <row r="9" spans="1:32" x14ac:dyDescent="0.25">
      <c r="A9" s="32" t="s">
        <v>15</v>
      </c>
      <c r="B9" s="75"/>
      <c r="C9" s="76"/>
      <c r="D9" s="77">
        <f>AD104</f>
        <v>81.050844071521325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52.269976250670346</v>
      </c>
      <c r="P9" s="78" t="s">
        <v>87</v>
      </c>
      <c r="S9" s="111" t="s">
        <v>7</v>
      </c>
      <c r="T9" s="112"/>
      <c r="U9" s="112"/>
      <c r="V9" s="112">
        <v>2664379385</v>
      </c>
      <c r="W9" s="112">
        <v>2917273820</v>
      </c>
      <c r="X9" s="112">
        <v>3232469626</v>
      </c>
      <c r="Y9" s="112">
        <v>3492145604</v>
      </c>
      <c r="Z9" s="112">
        <v>3767639467</v>
      </c>
      <c r="AB9" s="113" t="str">
        <f>TEXT(Z9/1000000,"$#,###.0")&amp;" mil"</f>
        <v>$3,767.6 mil</v>
      </c>
      <c r="AD9" s="114">
        <f t="shared" si="0"/>
        <v>7.8889569405250937E-2</v>
      </c>
      <c r="AF9" s="114">
        <f t="shared" si="1"/>
        <v>0.41407769787259485</v>
      </c>
    </row>
    <row r="10" spans="1:32" x14ac:dyDescent="0.25">
      <c r="A10" s="32" t="s">
        <v>18</v>
      </c>
      <c r="B10" s="75"/>
      <c r="C10" s="76"/>
      <c r="D10" s="77">
        <f>AD105</f>
        <v>12.107792539317861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47.726959319696618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85.630889450700991</v>
      </c>
      <c r="P11" s="78" t="s">
        <v>87</v>
      </c>
      <c r="S11" s="111" t="s">
        <v>30</v>
      </c>
      <c r="T11" s="116"/>
      <c r="U11" s="116"/>
      <c r="V11" s="116">
        <v>63660</v>
      </c>
      <c r="W11" s="116">
        <v>69661</v>
      </c>
      <c r="X11" s="116">
        <v>74373</v>
      </c>
      <c r="Y11" s="116">
        <v>78566</v>
      </c>
      <c r="Z11" s="116">
        <v>80717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7.2029418524477125</v>
      </c>
      <c r="P12" s="78" t="s">
        <v>87</v>
      </c>
      <c r="S12" s="111" t="s">
        <v>31</v>
      </c>
      <c r="T12" s="116"/>
      <c r="U12" s="116"/>
      <c r="V12" s="116">
        <v>7670</v>
      </c>
      <c r="W12" s="116">
        <v>8184</v>
      </c>
      <c r="X12" s="116">
        <v>8721</v>
      </c>
      <c r="Y12" s="116">
        <v>8908</v>
      </c>
      <c r="Z12" s="116">
        <v>9374</v>
      </c>
    </row>
    <row r="13" spans="1:32" ht="15" customHeight="1" x14ac:dyDescent="0.25">
      <c r="A13" s="32" t="s">
        <v>20</v>
      </c>
      <c r="B13" s="76"/>
      <c r="C13" s="76"/>
      <c r="D13" s="77">
        <f>AD108</f>
        <v>16.484089723526342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7.1615720524017465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14.747111510671596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24.073519128958146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16.081333701081792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1735</v>
      </c>
      <c r="Z15" s="116">
        <v>1748</v>
      </c>
      <c r="AB15" s="121">
        <f t="shared" ref="AB15:AB34" si="2">IF(Z15="np",0,Z15/$Z$34)</f>
        <v>1.940109658371995E-2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37.434377740041505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83.918666298918211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188</v>
      </c>
      <c r="Z16" s="116">
        <v>201</v>
      </c>
      <c r="AB16" s="121">
        <f t="shared" si="2"/>
        <v>2.2309041266176831E-3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7483</v>
      </c>
      <c r="Z17" s="116">
        <v>7343</v>
      </c>
      <c r="AB17" s="121">
        <f t="shared" si="2"/>
        <v>8.1500144287331572E-2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653</v>
      </c>
      <c r="Z18" s="116">
        <v>693</v>
      </c>
      <c r="AB18" s="121">
        <f t="shared" si="2"/>
        <v>7.6916246753535042E-3</v>
      </c>
    </row>
    <row r="19" spans="1:28" x14ac:dyDescent="0.25">
      <c r="A19" s="67" t="str">
        <f>$S$1&amp;" ("&amp;$V$2&amp;" to "&amp;$Z$2&amp;")"</f>
        <v>Cardinia (2015-16 to 2019-20)</v>
      </c>
      <c r="B19" s="67"/>
      <c r="C19" s="67"/>
      <c r="D19" s="67"/>
      <c r="E19" s="67"/>
      <c r="F19" s="67"/>
      <c r="G19" s="67" t="str">
        <f>$S$1&amp;" ("&amp;$V$2&amp;" to "&amp;$Z$2&amp;")"</f>
        <v>Cardinia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9217</v>
      </c>
      <c r="Z19" s="116">
        <v>9493</v>
      </c>
      <c r="AB19" s="121">
        <f t="shared" si="2"/>
        <v>0.10536304912428689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4656</v>
      </c>
      <c r="Z20" s="116">
        <v>4621</v>
      </c>
      <c r="AB20" s="121">
        <f t="shared" si="2"/>
        <v>5.1288596861195586E-2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8279</v>
      </c>
      <c r="Z21" s="116">
        <v>8846</v>
      </c>
      <c r="AB21" s="121">
        <f t="shared" si="2"/>
        <v>9.8181979622189178E-2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4730</v>
      </c>
      <c r="Z22" s="116">
        <v>5013</v>
      </c>
      <c r="AB22" s="121">
        <f t="shared" si="2"/>
        <v>5.5639414859375347E-2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3573</v>
      </c>
      <c r="Z23" s="116">
        <v>3789</v>
      </c>
      <c r="AB23" s="121">
        <f t="shared" si="2"/>
        <v>4.2054207640569156E-2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995</v>
      </c>
      <c r="Z24" s="116">
        <v>1039</v>
      </c>
      <c r="AB24" s="121">
        <f t="shared" si="2"/>
        <v>1.1531887500277475E-2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2853</v>
      </c>
      <c r="Z25" s="116">
        <v>3118</v>
      </c>
      <c r="AB25" s="121">
        <f t="shared" si="2"/>
        <v>3.4606761526337987E-2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1721</v>
      </c>
      <c r="Z26" s="116">
        <v>1561</v>
      </c>
      <c r="AB26" s="121">
        <f t="shared" si="2"/>
        <v>1.7325578814180113E-2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4970</v>
      </c>
      <c r="Z27" s="116">
        <v>4955</v>
      </c>
      <c r="AB27" s="121">
        <f t="shared" si="2"/>
        <v>5.4995671380052832E-2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8435</v>
      </c>
      <c r="Z28" s="116">
        <v>8711</v>
      </c>
      <c r="AB28" s="121">
        <f t="shared" si="2"/>
        <v>9.6683611178938492E-2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5556</v>
      </c>
      <c r="Z29" s="116">
        <v>3331</v>
      </c>
      <c r="AB29" s="121">
        <f t="shared" si="2"/>
        <v>3.6970853959022401E-2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4131</v>
      </c>
      <c r="Z30" s="116">
        <v>5834</v>
      </c>
      <c r="AB30" s="121">
        <f t="shared" si="2"/>
        <v>6.4751714799440613E-2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9342</v>
      </c>
      <c r="Z31" s="116">
        <v>10661</v>
      </c>
      <c r="AB31" s="121">
        <f t="shared" si="2"/>
        <v>0.11832671091478168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1966</v>
      </c>
      <c r="Z32" s="116">
        <v>2234</v>
      </c>
      <c r="AB32" s="121">
        <f t="shared" si="2"/>
        <v>2.4795222979422406E-2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3323</v>
      </c>
      <c r="Z33" s="116">
        <v>3637</v>
      </c>
      <c r="AB33" s="121">
        <f t="shared" si="2"/>
        <v>4.0367155763723947E-2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87475</v>
      </c>
      <c r="Z34" s="124">
        <v>90098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54767</v>
      </c>
      <c r="AB37" s="136">
        <f>Z37/Z40*100</f>
        <v>83.918666298918211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10495</v>
      </c>
      <c r="AB38" s="136">
        <f>Z38/Z40*100</f>
        <v>16.081333701081792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65262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19</v>
      </c>
      <c r="W44" s="116">
        <v>23</v>
      </c>
      <c r="X44" s="116">
        <v>25</v>
      </c>
      <c r="Y44" s="116">
        <v>22</v>
      </c>
      <c r="Z44" s="116">
        <v>16</v>
      </c>
    </row>
    <row r="45" spans="19:32" x14ac:dyDescent="0.25">
      <c r="S45" s="119" t="s">
        <v>38</v>
      </c>
      <c r="T45" s="119"/>
      <c r="U45" s="116"/>
      <c r="V45" s="116">
        <v>767</v>
      </c>
      <c r="W45" s="116">
        <v>774</v>
      </c>
      <c r="X45" s="116">
        <v>889</v>
      </c>
      <c r="Y45" s="116">
        <v>946</v>
      </c>
      <c r="Z45" s="116">
        <v>1033</v>
      </c>
    </row>
    <row r="46" spans="19:32" x14ac:dyDescent="0.25">
      <c r="S46" s="119" t="s">
        <v>39</v>
      </c>
      <c r="T46" s="119"/>
      <c r="U46" s="116"/>
      <c r="V46" s="116">
        <v>2080</v>
      </c>
      <c r="W46" s="116">
        <v>2595</v>
      </c>
      <c r="X46" s="116">
        <v>2587</v>
      </c>
      <c r="Y46" s="116">
        <v>2494</v>
      </c>
      <c r="Z46" s="116">
        <v>2423</v>
      </c>
    </row>
    <row r="47" spans="19:32" x14ac:dyDescent="0.25">
      <c r="S47" s="119" t="s">
        <v>40</v>
      </c>
      <c r="T47" s="119"/>
      <c r="U47" s="116"/>
      <c r="V47" s="116">
        <v>3570</v>
      </c>
      <c r="W47" s="116">
        <v>3815</v>
      </c>
      <c r="X47" s="116">
        <v>4161</v>
      </c>
      <c r="Y47" s="116">
        <v>4239</v>
      </c>
      <c r="Z47" s="116">
        <v>4231</v>
      </c>
    </row>
    <row r="48" spans="19:32" x14ac:dyDescent="0.25">
      <c r="S48" s="119" t="s">
        <v>41</v>
      </c>
      <c r="T48" s="119"/>
      <c r="U48" s="116"/>
      <c r="V48" s="116">
        <v>4629</v>
      </c>
      <c r="W48" s="116">
        <v>5138</v>
      </c>
      <c r="X48" s="116">
        <v>5578</v>
      </c>
      <c r="Y48" s="116">
        <v>6021</v>
      </c>
      <c r="Z48" s="116">
        <v>6220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4736</v>
      </c>
      <c r="W49" s="116">
        <v>5415</v>
      </c>
      <c r="X49" s="116">
        <v>5821</v>
      </c>
      <c r="Y49" s="116">
        <v>6180</v>
      </c>
      <c r="Z49" s="116">
        <v>6403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Cardinia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4189</v>
      </c>
      <c r="W50" s="116">
        <v>4637</v>
      </c>
      <c r="X50" s="116">
        <v>4987</v>
      </c>
      <c r="Y50" s="116">
        <v>5558</v>
      </c>
      <c r="Z50" s="116">
        <v>5903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3953</v>
      </c>
      <c r="W51" s="116">
        <v>4105</v>
      </c>
      <c r="X51" s="116">
        <v>4396</v>
      </c>
      <c r="Y51" s="116">
        <v>4399</v>
      </c>
      <c r="Z51" s="116">
        <v>4629</v>
      </c>
    </row>
    <row r="52" spans="1:26" ht="15" customHeight="1" x14ac:dyDescent="0.25">
      <c r="S52" s="119" t="s">
        <v>45</v>
      </c>
      <c r="T52" s="119"/>
      <c r="U52" s="116"/>
      <c r="V52" s="116">
        <v>3804</v>
      </c>
      <c r="W52" s="116">
        <v>4047</v>
      </c>
      <c r="X52" s="116">
        <v>4370</v>
      </c>
      <c r="Y52" s="116">
        <v>4403</v>
      </c>
      <c r="Z52" s="116">
        <v>4464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3164</v>
      </c>
      <c r="W53" s="116">
        <v>3388</v>
      </c>
      <c r="X53" s="116">
        <v>3501</v>
      </c>
      <c r="Y53" s="116">
        <v>3526</v>
      </c>
      <c r="Z53" s="116">
        <v>3686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2592</v>
      </c>
      <c r="W54" s="116">
        <v>2821</v>
      </c>
      <c r="X54" s="116">
        <v>2952</v>
      </c>
      <c r="Y54" s="116">
        <v>3095</v>
      </c>
      <c r="Z54" s="116">
        <v>3201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1864</v>
      </c>
      <c r="W55" s="116">
        <v>2000</v>
      </c>
      <c r="X55" s="116">
        <v>2130</v>
      </c>
      <c r="Y55" s="116">
        <v>2257</v>
      </c>
      <c r="Z55" s="116">
        <v>2273</v>
      </c>
    </row>
    <row r="56" spans="1:26" ht="15" customHeight="1" x14ac:dyDescent="0.25">
      <c r="S56" s="119" t="s">
        <v>49</v>
      </c>
      <c r="T56" s="119"/>
      <c r="U56" s="116"/>
      <c r="V56" s="116">
        <v>976</v>
      </c>
      <c r="W56" s="116">
        <v>991</v>
      </c>
      <c r="X56" s="116">
        <v>1063</v>
      </c>
      <c r="Y56" s="116">
        <v>1153</v>
      </c>
      <c r="Z56" s="116">
        <v>1206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367</v>
      </c>
      <c r="W57" s="116">
        <v>427</v>
      </c>
      <c r="X57" s="116">
        <v>472</v>
      </c>
      <c r="Y57" s="116">
        <v>473</v>
      </c>
      <c r="Z57" s="116">
        <v>469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151</v>
      </c>
      <c r="W58" s="116">
        <v>168</v>
      </c>
      <c r="X58" s="116">
        <v>176</v>
      </c>
      <c r="Y58" s="116">
        <v>187</v>
      </c>
      <c r="Z58" s="116">
        <v>212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73</v>
      </c>
      <c r="W59" s="116">
        <v>94</v>
      </c>
      <c r="X59" s="116">
        <v>95</v>
      </c>
      <c r="Y59" s="116">
        <v>88</v>
      </c>
      <c r="Z59" s="116">
        <v>92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50</v>
      </c>
      <c r="W60" s="116">
        <v>52</v>
      </c>
      <c r="X60" s="116">
        <v>55</v>
      </c>
      <c r="Y60" s="116">
        <v>46</v>
      </c>
      <c r="Z60" s="116">
        <v>60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36969</v>
      </c>
      <c r="W61" s="116">
        <v>40490</v>
      </c>
      <c r="X61" s="116">
        <v>43301</v>
      </c>
      <c r="Y61" s="116">
        <v>45089</v>
      </c>
      <c r="Z61" s="116">
        <v>46521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13</v>
      </c>
      <c r="W63" s="116">
        <v>17</v>
      </c>
      <c r="X63" s="116">
        <v>23</v>
      </c>
      <c r="Y63" s="116">
        <v>19</v>
      </c>
      <c r="Z63" s="116">
        <v>16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872</v>
      </c>
      <c r="W64" s="116">
        <v>922</v>
      </c>
      <c r="X64" s="116">
        <v>998</v>
      </c>
      <c r="Y64" s="116">
        <v>1064</v>
      </c>
      <c r="Z64" s="116">
        <v>1069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Cardinia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2206</v>
      </c>
      <c r="W65" s="116">
        <v>2496</v>
      </c>
      <c r="X65" s="116">
        <v>2593</v>
      </c>
      <c r="Y65" s="116">
        <v>2834</v>
      </c>
      <c r="Z65" s="116">
        <v>2603</v>
      </c>
    </row>
    <row r="66" spans="1:26" x14ac:dyDescent="0.25">
      <c r="S66" s="119" t="s">
        <v>40</v>
      </c>
      <c r="T66" s="119"/>
      <c r="U66" s="116"/>
      <c r="V66" s="116">
        <v>3687</v>
      </c>
      <c r="W66" s="116">
        <v>3983</v>
      </c>
      <c r="X66" s="116">
        <v>4068</v>
      </c>
      <c r="Y66" s="116">
        <v>4254</v>
      </c>
      <c r="Z66" s="116">
        <v>4231</v>
      </c>
    </row>
    <row r="67" spans="1:26" x14ac:dyDescent="0.25">
      <c r="S67" s="119" t="s">
        <v>41</v>
      </c>
      <c r="T67" s="119"/>
      <c r="U67" s="116"/>
      <c r="V67" s="116">
        <v>4299</v>
      </c>
      <c r="W67" s="116">
        <v>4805</v>
      </c>
      <c r="X67" s="116">
        <v>5153</v>
      </c>
      <c r="Y67" s="116">
        <v>5614</v>
      </c>
      <c r="Z67" s="116">
        <v>5835</v>
      </c>
    </row>
    <row r="68" spans="1:26" x14ac:dyDescent="0.25">
      <c r="S68" s="119" t="s">
        <v>42</v>
      </c>
      <c r="T68" s="119"/>
      <c r="U68" s="116"/>
      <c r="V68" s="116">
        <v>4056</v>
      </c>
      <c r="W68" s="116">
        <v>4489</v>
      </c>
      <c r="X68" s="116">
        <v>5070</v>
      </c>
      <c r="Y68" s="116">
        <v>5471</v>
      </c>
      <c r="Z68" s="116">
        <v>5759</v>
      </c>
    </row>
    <row r="69" spans="1:26" x14ac:dyDescent="0.25">
      <c r="S69" s="119" t="s">
        <v>43</v>
      </c>
      <c r="T69" s="119"/>
      <c r="U69" s="116"/>
      <c r="V69" s="116">
        <v>3534</v>
      </c>
      <c r="W69" s="116">
        <v>3820</v>
      </c>
      <c r="X69" s="116">
        <v>4180</v>
      </c>
      <c r="Y69" s="116">
        <v>4709</v>
      </c>
      <c r="Z69" s="116">
        <v>5063</v>
      </c>
    </row>
    <row r="70" spans="1:26" x14ac:dyDescent="0.25">
      <c r="S70" s="119" t="s">
        <v>44</v>
      </c>
      <c r="T70" s="119"/>
      <c r="U70" s="116"/>
      <c r="V70" s="116">
        <v>3735</v>
      </c>
      <c r="W70" s="116">
        <v>3900</v>
      </c>
      <c r="X70" s="116">
        <v>3935</v>
      </c>
      <c r="Y70" s="116">
        <v>4131</v>
      </c>
      <c r="Z70" s="116">
        <v>4245</v>
      </c>
    </row>
    <row r="71" spans="1:26" x14ac:dyDescent="0.25">
      <c r="S71" s="119" t="s">
        <v>45</v>
      </c>
      <c r="T71" s="119"/>
      <c r="U71" s="116"/>
      <c r="V71" s="116">
        <v>3682</v>
      </c>
      <c r="W71" s="116">
        <v>3945</v>
      </c>
      <c r="X71" s="116">
        <v>4260</v>
      </c>
      <c r="Y71" s="116">
        <v>4398</v>
      </c>
      <c r="Z71" s="116">
        <v>4389</v>
      </c>
    </row>
    <row r="72" spans="1:26" x14ac:dyDescent="0.25">
      <c r="S72" s="119" t="s">
        <v>46</v>
      </c>
      <c r="T72" s="119"/>
      <c r="U72" s="116"/>
      <c r="V72" s="116">
        <v>3187</v>
      </c>
      <c r="W72" s="116">
        <v>3456</v>
      </c>
      <c r="X72" s="116">
        <v>3491</v>
      </c>
      <c r="Y72" s="116">
        <v>3612</v>
      </c>
      <c r="Z72" s="116">
        <v>3709</v>
      </c>
    </row>
    <row r="73" spans="1:26" x14ac:dyDescent="0.25">
      <c r="S73" s="119" t="s">
        <v>47</v>
      </c>
      <c r="T73" s="119"/>
      <c r="U73" s="116"/>
      <c r="V73" s="116">
        <v>2410</v>
      </c>
      <c r="W73" s="116">
        <v>2626</v>
      </c>
      <c r="X73" s="116">
        <v>2869</v>
      </c>
      <c r="Y73" s="116">
        <v>2987</v>
      </c>
      <c r="Z73" s="116">
        <v>3187</v>
      </c>
    </row>
    <row r="74" spans="1:26" x14ac:dyDescent="0.25">
      <c r="S74" s="119" t="s">
        <v>48</v>
      </c>
      <c r="T74" s="119"/>
      <c r="U74" s="116"/>
      <c r="V74" s="116">
        <v>1552</v>
      </c>
      <c r="W74" s="116">
        <v>1690</v>
      </c>
      <c r="X74" s="116">
        <v>1788</v>
      </c>
      <c r="Y74" s="116">
        <v>1893</v>
      </c>
      <c r="Z74" s="116">
        <v>1971</v>
      </c>
    </row>
    <row r="75" spans="1:26" x14ac:dyDescent="0.25">
      <c r="S75" s="119" t="s">
        <v>49</v>
      </c>
      <c r="T75" s="119"/>
      <c r="U75" s="116"/>
      <c r="V75" s="116">
        <v>676</v>
      </c>
      <c r="W75" s="116">
        <v>700</v>
      </c>
      <c r="X75" s="116">
        <v>780</v>
      </c>
      <c r="Y75" s="116">
        <v>830</v>
      </c>
      <c r="Z75" s="116">
        <v>868</v>
      </c>
    </row>
    <row r="76" spans="1:26" x14ac:dyDescent="0.25">
      <c r="S76" s="119" t="s">
        <v>50</v>
      </c>
      <c r="T76" s="119"/>
      <c r="U76" s="116"/>
      <c r="V76" s="116">
        <v>219</v>
      </c>
      <c r="W76" s="116">
        <v>267</v>
      </c>
      <c r="X76" s="116">
        <v>297</v>
      </c>
      <c r="Y76" s="116">
        <v>318</v>
      </c>
      <c r="Z76" s="116">
        <v>327</v>
      </c>
    </row>
    <row r="77" spans="1:26" x14ac:dyDescent="0.25">
      <c r="S77" s="119" t="s">
        <v>51</v>
      </c>
      <c r="T77" s="119"/>
      <c r="U77" s="116"/>
      <c r="V77" s="116">
        <v>116</v>
      </c>
      <c r="W77" s="116">
        <v>133</v>
      </c>
      <c r="X77" s="116">
        <v>159</v>
      </c>
      <c r="Y77" s="116">
        <v>146</v>
      </c>
      <c r="Z77" s="116">
        <v>160</v>
      </c>
    </row>
    <row r="78" spans="1:26" x14ac:dyDescent="0.25">
      <c r="S78" s="119" t="s">
        <v>52</v>
      </c>
      <c r="T78" s="119"/>
      <c r="U78" s="116"/>
      <c r="V78" s="116">
        <v>54</v>
      </c>
      <c r="W78" s="116">
        <v>56</v>
      </c>
      <c r="X78" s="116">
        <v>66</v>
      </c>
      <c r="Y78" s="116">
        <v>58</v>
      </c>
      <c r="Z78" s="116">
        <v>79</v>
      </c>
    </row>
    <row r="79" spans="1:26" x14ac:dyDescent="0.25">
      <c r="S79" s="119" t="s">
        <v>53</v>
      </c>
      <c r="T79" s="119"/>
      <c r="U79" s="116"/>
      <c r="V79" s="116">
        <v>59</v>
      </c>
      <c r="W79" s="116">
        <v>50</v>
      </c>
      <c r="X79" s="116">
        <v>51</v>
      </c>
      <c r="Y79" s="116">
        <v>48</v>
      </c>
      <c r="Z79" s="116">
        <v>58</v>
      </c>
    </row>
    <row r="80" spans="1:26" x14ac:dyDescent="0.25">
      <c r="S80" s="122" t="s">
        <v>54</v>
      </c>
      <c r="T80" s="122"/>
      <c r="U80" s="116"/>
      <c r="V80" s="116">
        <v>34363</v>
      </c>
      <c r="W80" s="116">
        <v>37355</v>
      </c>
      <c r="X80" s="116">
        <v>39792</v>
      </c>
      <c r="Y80" s="116">
        <v>42384</v>
      </c>
      <c r="Z80" s="116">
        <v>43576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Cardinia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3385</v>
      </c>
      <c r="W83" s="116">
        <v>3630</v>
      </c>
      <c r="X83" s="116">
        <v>3876</v>
      </c>
      <c r="Y83" s="116">
        <v>4015</v>
      </c>
      <c r="Z83" s="116">
        <v>4249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2512</v>
      </c>
      <c r="W84" s="116">
        <v>2826</v>
      </c>
      <c r="X84" s="116">
        <v>3098</v>
      </c>
      <c r="Y84" s="116">
        <v>3344</v>
      </c>
      <c r="Z84" s="116">
        <v>3487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6066</v>
      </c>
      <c r="W85" s="116">
        <v>6505</v>
      </c>
      <c r="X85" s="116">
        <v>7084</v>
      </c>
      <c r="Y85" s="116">
        <v>7396</v>
      </c>
      <c r="Z85" s="116">
        <v>7682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90,099</v>
      </c>
      <c r="D86" s="100">
        <f t="shared" ref="D86:D91" si="4">AD4</f>
        <v>2.9985367415062525E-2</v>
      </c>
      <c r="E86" s="101">
        <f t="shared" ref="E86:E91" si="5">AD4</f>
        <v>2.9985367415062525E-2</v>
      </c>
      <c r="F86" s="100">
        <f t="shared" ref="F86:F91" si="6">AF4</f>
        <v>0.26307599568222284</v>
      </c>
      <c r="G86" s="101">
        <f t="shared" ref="G86:G91" si="7">AF4</f>
        <v>0.26307599568222284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1022</v>
      </c>
      <c r="W86" s="116">
        <v>1117</v>
      </c>
      <c r="X86" s="116">
        <v>1250</v>
      </c>
      <c r="Y86" s="116">
        <v>1363</v>
      </c>
      <c r="Z86" s="116">
        <v>1458</v>
      </c>
    </row>
    <row r="87" spans="1:30" ht="15" customHeight="1" x14ac:dyDescent="0.25">
      <c r="A87" s="102" t="s">
        <v>4</v>
      </c>
      <c r="B87" s="51"/>
      <c r="C87" s="61" t="str">
        <f t="shared" si="3"/>
        <v>46,522</v>
      </c>
      <c r="D87" s="100">
        <f t="shared" si="4"/>
        <v>3.169006275918651E-2</v>
      </c>
      <c r="E87" s="101">
        <f t="shared" si="5"/>
        <v>3.169006275918651E-2</v>
      </c>
      <c r="F87" s="100">
        <f t="shared" si="6"/>
        <v>0.25840569125483515</v>
      </c>
      <c r="G87" s="101">
        <f t="shared" si="7"/>
        <v>0.25840569125483515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1196</v>
      </c>
      <c r="W87" s="116">
        <v>1315</v>
      </c>
      <c r="X87" s="116">
        <v>1366</v>
      </c>
      <c r="Y87" s="116">
        <v>1424</v>
      </c>
      <c r="Z87" s="116">
        <v>1449</v>
      </c>
    </row>
    <row r="88" spans="1:30" ht="15" customHeight="1" x14ac:dyDescent="0.25">
      <c r="A88" s="102" t="s">
        <v>5</v>
      </c>
      <c r="B88" s="51"/>
      <c r="C88" s="61" t="str">
        <f t="shared" si="3"/>
        <v>43,576</v>
      </c>
      <c r="D88" s="100">
        <f t="shared" si="4"/>
        <v>2.8099563524832005E-2</v>
      </c>
      <c r="E88" s="101">
        <f t="shared" si="5"/>
        <v>2.8099563524832005E-2</v>
      </c>
      <c r="F88" s="100">
        <f t="shared" si="6"/>
        <v>0.26810813956872215</v>
      </c>
      <c r="G88" s="101">
        <f t="shared" si="7"/>
        <v>0.26810813956872215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1332</v>
      </c>
      <c r="W88" s="116">
        <v>1505</v>
      </c>
      <c r="X88" s="116">
        <v>1593</v>
      </c>
      <c r="Y88" s="116">
        <v>1629</v>
      </c>
      <c r="Z88" s="116">
        <v>1738</v>
      </c>
    </row>
    <row r="89" spans="1:30" ht="15" customHeight="1" x14ac:dyDescent="0.25">
      <c r="A89" s="51" t="s">
        <v>6</v>
      </c>
      <c r="B89" s="51"/>
      <c r="C89" s="61" t="str">
        <f t="shared" si="3"/>
        <v>65,265</v>
      </c>
      <c r="D89" s="100">
        <f t="shared" si="4"/>
        <v>5.1813053988718716E-2</v>
      </c>
      <c r="E89" s="101">
        <f t="shared" si="5"/>
        <v>5.1813053988718716E-2</v>
      </c>
      <c r="F89" s="100">
        <f t="shared" si="6"/>
        <v>0.25107826787049281</v>
      </c>
      <c r="G89" s="101">
        <f t="shared" si="7"/>
        <v>0.25107826787049281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2867</v>
      </c>
      <c r="W89" s="116">
        <v>3064</v>
      </c>
      <c r="X89" s="116">
        <v>3311</v>
      </c>
      <c r="Y89" s="116">
        <v>3422</v>
      </c>
      <c r="Z89" s="116">
        <v>3574</v>
      </c>
    </row>
    <row r="90" spans="1:30" ht="15" customHeight="1" x14ac:dyDescent="0.25">
      <c r="A90" s="51" t="s">
        <v>100</v>
      </c>
      <c r="B90" s="51"/>
      <c r="C90" s="61" t="str">
        <f t="shared" si="3"/>
        <v>$45,942</v>
      </c>
      <c r="D90" s="100">
        <f t="shared" si="4"/>
        <v>9.8719265358089281E-3</v>
      </c>
      <c r="E90" s="101">
        <f t="shared" si="5"/>
        <v>9.8719265358089281E-3</v>
      </c>
      <c r="F90" s="100">
        <f t="shared" si="6"/>
        <v>7.828564239825675E-2</v>
      </c>
      <c r="G90" s="101">
        <f t="shared" si="7"/>
        <v>7.828564239825675E-2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3146</v>
      </c>
      <c r="W90" s="116">
        <v>3381</v>
      </c>
      <c r="X90" s="116">
        <v>3724</v>
      </c>
      <c r="Y90" s="116">
        <v>4082</v>
      </c>
      <c r="Z90" s="116">
        <v>4296</v>
      </c>
    </row>
    <row r="91" spans="1:30" ht="15" customHeight="1" x14ac:dyDescent="0.25">
      <c r="A91" s="51" t="s">
        <v>7</v>
      </c>
      <c r="B91" s="51"/>
      <c r="C91" s="61" t="str">
        <f t="shared" si="3"/>
        <v>$3,767.6 mil</v>
      </c>
      <c r="D91" s="100">
        <f t="shared" si="4"/>
        <v>7.8889569405250937E-2</v>
      </c>
      <c r="E91" s="101">
        <f t="shared" si="5"/>
        <v>7.8889569405250937E-2</v>
      </c>
      <c r="F91" s="100">
        <f t="shared" si="6"/>
        <v>0.41407769787259485</v>
      </c>
      <c r="G91" s="101">
        <f t="shared" si="7"/>
        <v>0.41407769787259485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27467</v>
      </c>
      <c r="W91" s="116">
        <v>29462</v>
      </c>
      <c r="X91" s="116">
        <v>31352</v>
      </c>
      <c r="Y91" s="116">
        <v>32497</v>
      </c>
      <c r="Z91" s="116">
        <v>34112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2026</v>
      </c>
      <c r="W93" s="116">
        <v>2291</v>
      </c>
      <c r="X93" s="116">
        <v>2498</v>
      </c>
      <c r="Y93" s="116">
        <v>2684</v>
      </c>
      <c r="Z93" s="116">
        <v>2837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4101</v>
      </c>
      <c r="W94" s="116">
        <v>4446</v>
      </c>
      <c r="X94" s="116">
        <v>4821</v>
      </c>
      <c r="Y94" s="116">
        <v>5185</v>
      </c>
      <c r="Z94" s="116">
        <v>5445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975</v>
      </c>
      <c r="W95" s="116">
        <v>1069</v>
      </c>
      <c r="X95" s="116">
        <v>1138</v>
      </c>
      <c r="Y95" s="116">
        <v>1227</v>
      </c>
      <c r="Z95" s="116">
        <v>1292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3524</v>
      </c>
      <c r="W96" s="116">
        <v>3913</v>
      </c>
      <c r="X96" s="116">
        <v>4396</v>
      </c>
      <c r="Y96" s="116">
        <v>4859</v>
      </c>
      <c r="Z96" s="116">
        <v>5238</v>
      </c>
    </row>
    <row r="97" spans="1:32" ht="15" customHeight="1" x14ac:dyDescent="0.25">
      <c r="S97" s="119" t="s">
        <v>199</v>
      </c>
      <c r="T97" s="119"/>
      <c r="U97" s="116"/>
      <c r="V97" s="116">
        <v>4734</v>
      </c>
      <c r="W97" s="116">
        <v>5169</v>
      </c>
      <c r="X97" s="116">
        <v>5350</v>
      </c>
      <c r="Y97" s="116">
        <v>5546</v>
      </c>
      <c r="Z97" s="116">
        <v>5820</v>
      </c>
    </row>
    <row r="98" spans="1:32" ht="15" customHeight="1" x14ac:dyDescent="0.25">
      <c r="S98" s="119" t="s">
        <v>200</v>
      </c>
      <c r="T98" s="119"/>
      <c r="U98" s="116"/>
      <c r="V98" s="116">
        <v>2750</v>
      </c>
      <c r="W98" s="116">
        <v>2926</v>
      </c>
      <c r="X98" s="116">
        <v>3166</v>
      </c>
      <c r="Y98" s="116">
        <v>3255</v>
      </c>
      <c r="Z98" s="116">
        <v>3415</v>
      </c>
    </row>
    <row r="99" spans="1:32" ht="15" customHeight="1" x14ac:dyDescent="0.25">
      <c r="S99" s="119" t="s">
        <v>201</v>
      </c>
      <c r="T99" s="119"/>
      <c r="U99" s="116"/>
      <c r="V99" s="116">
        <v>393</v>
      </c>
      <c r="W99" s="116">
        <v>420</v>
      </c>
      <c r="X99" s="116">
        <v>465</v>
      </c>
      <c r="Y99" s="116">
        <v>477</v>
      </c>
      <c r="Z99" s="116">
        <v>505</v>
      </c>
    </row>
    <row r="100" spans="1:32" ht="15" customHeight="1" x14ac:dyDescent="0.25">
      <c r="S100" s="119" t="s">
        <v>59</v>
      </c>
      <c r="T100" s="119"/>
      <c r="U100" s="116"/>
      <c r="V100" s="116">
        <v>1526</v>
      </c>
      <c r="W100" s="116">
        <v>1668</v>
      </c>
      <c r="X100" s="116">
        <v>1882</v>
      </c>
      <c r="Y100" s="116">
        <v>2052</v>
      </c>
      <c r="Z100" s="116">
        <v>2202</v>
      </c>
    </row>
    <row r="101" spans="1:32" x14ac:dyDescent="0.25">
      <c r="A101" s="20"/>
      <c r="S101" s="122" t="s">
        <v>54</v>
      </c>
      <c r="T101" s="122"/>
      <c r="U101" s="116"/>
      <c r="V101" s="116">
        <v>24699</v>
      </c>
      <c r="W101" s="116">
        <v>26336</v>
      </c>
      <c r="X101" s="116">
        <v>28065</v>
      </c>
      <c r="Y101" s="116">
        <v>29553</v>
      </c>
      <c r="Z101" s="116">
        <v>31152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55177</v>
      </c>
      <c r="W104" s="116">
        <v>61785</v>
      </c>
      <c r="X104" s="116">
        <v>66445</v>
      </c>
      <c r="Y104" s="116">
        <v>69890</v>
      </c>
      <c r="Z104" s="116">
        <v>73026</v>
      </c>
      <c r="AB104" s="113" t="str">
        <f>TEXT(Z104,"###,###")</f>
        <v>73,026</v>
      </c>
      <c r="AD104" s="134">
        <f>Z104/($Z$4)*100</f>
        <v>81.050844071521325</v>
      </c>
      <c r="AF104" s="113"/>
    </row>
    <row r="105" spans="1:32" x14ac:dyDescent="0.25">
      <c r="S105" s="119" t="s">
        <v>18</v>
      </c>
      <c r="T105" s="119"/>
      <c r="U105" s="116"/>
      <c r="V105" s="116">
        <v>8945</v>
      </c>
      <c r="W105" s="116">
        <v>9750</v>
      </c>
      <c r="X105" s="116">
        <v>9852</v>
      </c>
      <c r="Y105" s="116">
        <v>11135</v>
      </c>
      <c r="Z105" s="116">
        <v>10909</v>
      </c>
      <c r="AB105" s="113" t="str">
        <f>TEXT(Z105,"###,###")</f>
        <v>10,909</v>
      </c>
      <c r="AD105" s="134">
        <f>Z105/($Z$4)*100</f>
        <v>12.107792539317861</v>
      </c>
      <c r="AF105" s="113"/>
    </row>
    <row r="106" spans="1:32" x14ac:dyDescent="0.25">
      <c r="S106" s="122" t="s">
        <v>54</v>
      </c>
      <c r="T106" s="122"/>
      <c r="U106" s="124"/>
      <c r="V106" s="124">
        <v>64122</v>
      </c>
      <c r="W106" s="124">
        <v>71535</v>
      </c>
      <c r="X106" s="124">
        <v>76297</v>
      </c>
      <c r="Y106" s="124">
        <v>81025</v>
      </c>
      <c r="Z106" s="124">
        <v>83935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10758</v>
      </c>
      <c r="W108" s="116">
        <v>12414</v>
      </c>
      <c r="X108" s="116">
        <v>15065</v>
      </c>
      <c r="Y108" s="116">
        <v>13672</v>
      </c>
      <c r="Z108" s="116">
        <v>14852</v>
      </c>
      <c r="AB108" s="113" t="str">
        <f>TEXT(Z108,"###,###")</f>
        <v>14,852</v>
      </c>
      <c r="AD108" s="134">
        <f>Z108/($Z$4)*100</f>
        <v>16.484089723526342</v>
      </c>
      <c r="AF108" s="113"/>
    </row>
    <row r="109" spans="1:32" x14ac:dyDescent="0.25">
      <c r="S109" s="119" t="s">
        <v>21</v>
      </c>
      <c r="T109" s="119"/>
      <c r="U109" s="116"/>
      <c r="V109" s="116">
        <v>11160</v>
      </c>
      <c r="W109" s="116">
        <v>12243</v>
      </c>
      <c r="X109" s="116">
        <v>12741</v>
      </c>
      <c r="Y109" s="116">
        <v>13034</v>
      </c>
      <c r="Z109" s="116">
        <v>13287</v>
      </c>
      <c r="AB109" s="113" t="str">
        <f>TEXT(Z109,"###,###")</f>
        <v>13,287</v>
      </c>
      <c r="AD109" s="134">
        <f>Z109/($Z$4)*100</f>
        <v>14.747111510671596</v>
      </c>
      <c r="AF109" s="113"/>
    </row>
    <row r="110" spans="1:32" x14ac:dyDescent="0.25">
      <c r="S110" s="119" t="s">
        <v>22</v>
      </c>
      <c r="T110" s="119"/>
      <c r="U110" s="116"/>
      <c r="V110" s="116">
        <v>17085</v>
      </c>
      <c r="W110" s="116">
        <v>19056</v>
      </c>
      <c r="X110" s="116">
        <v>18999</v>
      </c>
      <c r="Y110" s="116">
        <v>22106</v>
      </c>
      <c r="Z110" s="116">
        <v>21690</v>
      </c>
      <c r="AB110" s="113" t="str">
        <f>TEXT(Z110,"###,###")</f>
        <v>21,690</v>
      </c>
      <c r="AD110" s="134">
        <f>Z110/($Z$4)*100</f>
        <v>24.073519128958146</v>
      </c>
      <c r="AF110" s="113"/>
    </row>
    <row r="111" spans="1:32" x14ac:dyDescent="0.25">
      <c r="S111" s="119" t="s">
        <v>23</v>
      </c>
      <c r="T111" s="119"/>
      <c r="U111" s="116"/>
      <c r="V111" s="116">
        <v>25120</v>
      </c>
      <c r="W111" s="116">
        <v>27822</v>
      </c>
      <c r="X111" s="116">
        <v>29491</v>
      </c>
      <c r="Y111" s="116">
        <v>32208</v>
      </c>
      <c r="Z111" s="116">
        <v>33728</v>
      </c>
      <c r="AB111" s="113" t="str">
        <f>TEXT(Z111,"###,###")</f>
        <v>33,728</v>
      </c>
      <c r="AD111" s="134">
        <f>Z111/($Z$4)*100</f>
        <v>37.434377740041505</v>
      </c>
      <c r="AF111" s="113"/>
    </row>
    <row r="112" spans="1:32" x14ac:dyDescent="0.25">
      <c r="S112" s="122" t="s">
        <v>54</v>
      </c>
      <c r="T112" s="122"/>
      <c r="U112" s="116"/>
      <c r="V112" s="116">
        <v>71333</v>
      </c>
      <c r="W112" s="116">
        <v>77845</v>
      </c>
      <c r="X112" s="116">
        <v>83093</v>
      </c>
      <c r="Y112" s="116">
        <v>87480</v>
      </c>
      <c r="Z112" s="116">
        <v>90098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42.78</v>
      </c>
      <c r="W118" s="135">
        <v>39.770000000000003</v>
      </c>
      <c r="X118" s="135">
        <v>39.770000000000003</v>
      </c>
      <c r="Y118" s="135">
        <v>39.61</v>
      </c>
      <c r="Z118" s="135">
        <v>39.67</v>
      </c>
      <c r="AB118" s="113" t="str">
        <f>TEXT(Z118,"##.0")</f>
        <v>39.7</v>
      </c>
    </row>
    <row r="120" spans="19:32" x14ac:dyDescent="0.25">
      <c r="S120" s="105" t="s">
        <v>102</v>
      </c>
      <c r="T120" s="116"/>
      <c r="U120" s="116"/>
      <c r="V120" s="116">
        <v>44494</v>
      </c>
      <c r="W120" s="116">
        <v>47614</v>
      </c>
      <c r="X120" s="116">
        <v>50697</v>
      </c>
      <c r="Y120" s="116">
        <v>53145</v>
      </c>
      <c r="Z120" s="116">
        <v>55887</v>
      </c>
      <c r="AB120" s="113" t="str">
        <f>TEXT(Z120,"###,###")</f>
        <v>55,887</v>
      </c>
    </row>
    <row r="121" spans="19:32" x14ac:dyDescent="0.25">
      <c r="S121" s="105" t="s">
        <v>103</v>
      </c>
      <c r="T121" s="116"/>
      <c r="U121" s="116"/>
      <c r="V121" s="116">
        <v>4150</v>
      </c>
      <c r="W121" s="116">
        <v>4309</v>
      </c>
      <c r="X121" s="116">
        <v>4491</v>
      </c>
      <c r="Y121" s="116">
        <v>4498</v>
      </c>
      <c r="Z121" s="116">
        <v>4701</v>
      </c>
      <c r="AB121" s="113" t="str">
        <f>TEXT(Z121,"###,###")</f>
        <v>4,701</v>
      </c>
    </row>
    <row r="122" spans="19:32" x14ac:dyDescent="0.25">
      <c r="S122" s="105" t="s">
        <v>104</v>
      </c>
      <c r="T122" s="116"/>
      <c r="U122" s="116"/>
      <c r="V122" s="116">
        <v>3523</v>
      </c>
      <c r="W122" s="116">
        <v>3875</v>
      </c>
      <c r="X122" s="116">
        <v>4228</v>
      </c>
      <c r="Y122" s="116">
        <v>4415</v>
      </c>
      <c r="Z122" s="116">
        <v>4674</v>
      </c>
      <c r="AB122" s="113" t="str">
        <f>TEXT(Z122,"###,###")</f>
        <v>4,674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48017</v>
      </c>
      <c r="W124" s="116">
        <v>51489</v>
      </c>
      <c r="X124" s="116">
        <v>54925</v>
      </c>
      <c r="Y124" s="116">
        <v>57560</v>
      </c>
      <c r="Z124" s="116">
        <v>60561</v>
      </c>
      <c r="AB124" s="113" t="str">
        <f>TEXT(Z124,"###,###")</f>
        <v>60,561</v>
      </c>
      <c r="AD124" s="131">
        <f>Z124/$Z$7*100</f>
        <v>92.792461503102729</v>
      </c>
    </row>
    <row r="125" spans="19:32" x14ac:dyDescent="0.25">
      <c r="S125" s="105" t="s">
        <v>106</v>
      </c>
      <c r="T125" s="116"/>
      <c r="U125" s="116"/>
      <c r="V125" s="116">
        <v>7673</v>
      </c>
      <c r="W125" s="116">
        <v>8184</v>
      </c>
      <c r="X125" s="116">
        <v>8719</v>
      </c>
      <c r="Y125" s="116">
        <v>8913</v>
      </c>
      <c r="Z125" s="116">
        <v>9375</v>
      </c>
      <c r="AB125" s="113" t="str">
        <f>TEXT(Z125,"###,###")</f>
        <v>9,375</v>
      </c>
      <c r="AD125" s="131">
        <f>Z125/$Z$7*100</f>
        <v>14.36451390484946</v>
      </c>
    </row>
    <row r="127" spans="19:32" x14ac:dyDescent="0.25">
      <c r="S127" s="105" t="s">
        <v>107</v>
      </c>
      <c r="T127" s="116"/>
      <c r="U127" s="116"/>
      <c r="V127" s="116">
        <v>27467</v>
      </c>
      <c r="W127" s="116">
        <v>29462</v>
      </c>
      <c r="X127" s="116">
        <v>31352</v>
      </c>
      <c r="Y127" s="116">
        <v>32495</v>
      </c>
      <c r="Z127" s="116">
        <v>34114</v>
      </c>
      <c r="AB127" s="113" t="str">
        <f>TEXT(Z127,"###,###")</f>
        <v>34,114</v>
      </c>
      <c r="AD127" s="131">
        <f>Z127/$Z$7*100</f>
        <v>52.269976250670346</v>
      </c>
    </row>
    <row r="128" spans="19:32" x14ac:dyDescent="0.25">
      <c r="S128" s="105" t="s">
        <v>108</v>
      </c>
      <c r="T128" s="116"/>
      <c r="U128" s="116"/>
      <c r="V128" s="116">
        <v>24699</v>
      </c>
      <c r="W128" s="116">
        <v>26336</v>
      </c>
      <c r="X128" s="116">
        <v>28065</v>
      </c>
      <c r="Y128" s="116">
        <v>29554</v>
      </c>
      <c r="Z128" s="116">
        <v>31149</v>
      </c>
      <c r="AB128" s="113" t="str">
        <f>TEXT(Z128,"###,###")</f>
        <v>31,149</v>
      </c>
      <c r="AD128" s="131">
        <f>Z128/$Z$7*100</f>
        <v>47.726959319696618</v>
      </c>
    </row>
    <row r="130" spans="19:20" x14ac:dyDescent="0.25">
      <c r="S130" s="105" t="s">
        <v>286</v>
      </c>
      <c r="T130" s="131">
        <v>85.630889450700991</v>
      </c>
    </row>
    <row r="131" spans="19:20" x14ac:dyDescent="0.25">
      <c r="S131" s="105" t="s">
        <v>287</v>
      </c>
      <c r="T131" s="131">
        <v>7.2029418524477125</v>
      </c>
    </row>
    <row r="132" spans="19:20" x14ac:dyDescent="0.25">
      <c r="S132" s="105" t="s">
        <v>288</v>
      </c>
      <c r="T132" s="131">
        <v>7.1615720524017465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968DD49-B627-4550-ABD5-FC711EC2D5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0BE311B-151B-4E79-BB9C-4255BD6E6E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0DF719-0138-4AD1-8E3B-1019CBE240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9A3A36-02C1-4380-8225-B3603EF51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CE1A-CE29-4B7A-92CB-F29DD3F63A4F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123</v>
      </c>
      <c r="T1" s="103"/>
      <c r="U1" s="103"/>
      <c r="V1" s="103"/>
      <c r="W1" s="103"/>
      <c r="X1" s="103"/>
      <c r="Y1" s="104" t="s">
        <v>219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123</v>
      </c>
      <c r="Y3" s="109" t="s">
        <v>219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8.14 Casey,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223623</v>
      </c>
      <c r="W4" s="112">
        <v>240315</v>
      </c>
      <c r="X4" s="112">
        <v>255214</v>
      </c>
      <c r="Y4" s="112">
        <v>270525</v>
      </c>
      <c r="Z4" s="112">
        <v>276206</v>
      </c>
      <c r="AB4" s="113" t="str">
        <f>TEXT(Z4,"###,###")</f>
        <v>276,206</v>
      </c>
      <c r="AD4" s="114">
        <f>Z4/Y4-1</f>
        <v>2.0999907587099242E-2</v>
      </c>
      <c r="AF4" s="114">
        <f>Z4/V4-1</f>
        <v>0.23514128689803826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120176</v>
      </c>
      <c r="W5" s="112">
        <v>129749</v>
      </c>
      <c r="X5" s="112">
        <v>137911</v>
      </c>
      <c r="Y5" s="112">
        <v>144729</v>
      </c>
      <c r="Z5" s="112">
        <v>147813</v>
      </c>
      <c r="AB5" s="113" t="str">
        <f>TEXT(Z5,"###,###")</f>
        <v>147,813</v>
      </c>
      <c r="AD5" s="114">
        <f t="shared" ref="AD5:AD9" si="0">Z5/Y5-1</f>
        <v>2.1308790912671238E-2</v>
      </c>
      <c r="AF5" s="114">
        <f t="shared" ref="AF5:AF9" si="1">Z5/V5-1</f>
        <v>0.22997104247104239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103447</v>
      </c>
      <c r="W6" s="112">
        <v>110566</v>
      </c>
      <c r="X6" s="112">
        <v>117300</v>
      </c>
      <c r="Y6" s="112">
        <v>125789</v>
      </c>
      <c r="Z6" s="112">
        <v>128392</v>
      </c>
      <c r="AB6" s="113" t="str">
        <f>TEXT(Z6,"###,###")</f>
        <v>128,392</v>
      </c>
      <c r="AD6" s="114">
        <f t="shared" si="0"/>
        <v>2.069338336420512E-2</v>
      </c>
      <c r="AF6" s="114">
        <f t="shared" si="1"/>
        <v>0.24113797403501303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163538</v>
      </c>
      <c r="W7" s="112">
        <v>172427</v>
      </c>
      <c r="X7" s="112">
        <v>181619</v>
      </c>
      <c r="Y7" s="112">
        <v>190510</v>
      </c>
      <c r="Z7" s="112">
        <v>197847</v>
      </c>
      <c r="AB7" s="113" t="str">
        <f>TEXT(Z7,"###,###")</f>
        <v>197,847</v>
      </c>
      <c r="AD7" s="114">
        <f t="shared" si="0"/>
        <v>3.8512414046506738E-2</v>
      </c>
      <c r="AF7" s="114">
        <f t="shared" si="1"/>
        <v>0.20979221954530436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276,206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197,847</v>
      </c>
      <c r="P8" s="71"/>
      <c r="S8" s="111" t="s">
        <v>86</v>
      </c>
      <c r="T8" s="112"/>
      <c r="U8" s="112"/>
      <c r="V8" s="112">
        <v>43233</v>
      </c>
      <c r="W8" s="112">
        <v>43794.93</v>
      </c>
      <c r="X8" s="112">
        <v>44743.31</v>
      </c>
      <c r="Y8" s="112">
        <v>45419.54</v>
      </c>
      <c r="Z8" s="112">
        <v>45569.51</v>
      </c>
      <c r="AB8" s="113" t="str">
        <f>TEXT(Z8,"$###,###")</f>
        <v>$45,570</v>
      </c>
      <c r="AD8" s="114">
        <f t="shared" si="0"/>
        <v>3.301882846017401E-3</v>
      </c>
      <c r="AF8" s="114">
        <f t="shared" si="1"/>
        <v>5.4044595563574216E-2</v>
      </c>
    </row>
    <row r="9" spans="1:32" x14ac:dyDescent="0.25">
      <c r="A9" s="32" t="s">
        <v>15</v>
      </c>
      <c r="B9" s="75"/>
      <c r="C9" s="76"/>
      <c r="D9" s="77">
        <f>AD104</f>
        <v>82.726298487360879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53.759217981571616</v>
      </c>
      <c r="P9" s="78" t="s">
        <v>87</v>
      </c>
      <c r="S9" s="111" t="s">
        <v>7</v>
      </c>
      <c r="T9" s="112"/>
      <c r="U9" s="112"/>
      <c r="V9" s="112">
        <v>8324028143</v>
      </c>
      <c r="W9" s="112">
        <v>8983070181</v>
      </c>
      <c r="X9" s="112">
        <v>9761812167</v>
      </c>
      <c r="Y9" s="112">
        <v>10557029867</v>
      </c>
      <c r="Z9" s="112">
        <v>11222420397</v>
      </c>
      <c r="AB9" s="113" t="str">
        <f>TEXT(Z9/1000000,"$#,###.0")&amp;" mil"</f>
        <v>$11,222.4 mil</v>
      </c>
      <c r="AD9" s="114">
        <f t="shared" si="0"/>
        <v>6.3028194329536769E-2</v>
      </c>
      <c r="AF9" s="114">
        <f t="shared" si="1"/>
        <v>0.34819587394564144</v>
      </c>
    </row>
    <row r="10" spans="1:32" x14ac:dyDescent="0.25">
      <c r="A10" s="32" t="s">
        <v>18</v>
      </c>
      <c r="B10" s="75"/>
      <c r="C10" s="76"/>
      <c r="D10" s="77">
        <f>AD105</f>
        <v>10.878836810206876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46.243309223794142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85.174402442291267</v>
      </c>
      <c r="P11" s="78" t="s">
        <v>87</v>
      </c>
      <c r="S11" s="111" t="s">
        <v>30</v>
      </c>
      <c r="T11" s="116"/>
      <c r="U11" s="116"/>
      <c r="V11" s="116">
        <v>201225</v>
      </c>
      <c r="W11" s="116">
        <v>215877</v>
      </c>
      <c r="X11" s="116">
        <v>229029</v>
      </c>
      <c r="Y11" s="116">
        <v>242447</v>
      </c>
      <c r="Z11" s="116">
        <v>246869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7.4330164217804668</v>
      </c>
      <c r="P12" s="78" t="s">
        <v>87</v>
      </c>
      <c r="S12" s="111" t="s">
        <v>31</v>
      </c>
      <c r="T12" s="116"/>
      <c r="U12" s="116"/>
      <c r="V12" s="116">
        <v>22398</v>
      </c>
      <c r="W12" s="116">
        <v>24438</v>
      </c>
      <c r="X12" s="116">
        <v>26185</v>
      </c>
      <c r="Y12" s="116">
        <v>28075</v>
      </c>
      <c r="Z12" s="116">
        <v>29337</v>
      </c>
    </row>
    <row r="13" spans="1:32" ht="15" customHeight="1" x14ac:dyDescent="0.25">
      <c r="A13" s="32" t="s">
        <v>20</v>
      </c>
      <c r="B13" s="76"/>
      <c r="C13" s="76"/>
      <c r="D13" s="77">
        <f>AD108</f>
        <v>15.775544340093989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7.3925811359282685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12.321238495905231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22.767427210125778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16.772722907642621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1761</v>
      </c>
      <c r="Z15" s="116">
        <v>1782</v>
      </c>
      <c r="AB15" s="121">
        <f t="shared" ref="AB15:AB34" si="2">IF(Z15="np",0,Z15/$Z$34)</f>
        <v>6.4517997697337457E-3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42.121460069658148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83.227277092357383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305</v>
      </c>
      <c r="Z16" s="116">
        <v>321</v>
      </c>
      <c r="AB16" s="121">
        <f t="shared" si="2"/>
        <v>1.1621928878139912E-3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26523</v>
      </c>
      <c r="Z17" s="116">
        <v>25829</v>
      </c>
      <c r="AB17" s="121">
        <f t="shared" si="2"/>
        <v>9.3514891275226109E-2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2033</v>
      </c>
      <c r="Z18" s="116">
        <v>2157</v>
      </c>
      <c r="AB18" s="121">
        <f t="shared" si="2"/>
        <v>7.8095017414790621E-3</v>
      </c>
    </row>
    <row r="19" spans="1:28" x14ac:dyDescent="0.25">
      <c r="A19" s="67" t="str">
        <f>$S$1&amp;" ("&amp;$V$2&amp;" to "&amp;$Z$2&amp;")"</f>
        <v>Casey (2015-16 to 2019-20)</v>
      </c>
      <c r="B19" s="67"/>
      <c r="C19" s="67"/>
      <c r="D19" s="67"/>
      <c r="E19" s="67"/>
      <c r="F19" s="67"/>
      <c r="G19" s="67" t="str">
        <f>$S$1&amp;" ("&amp;$V$2&amp;" to "&amp;$Z$2&amp;")"</f>
        <v>Casey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22990</v>
      </c>
      <c r="Z19" s="116">
        <v>23604</v>
      </c>
      <c r="AB19" s="121">
        <f t="shared" si="2"/>
        <v>8.5459192909537227E-2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15333</v>
      </c>
      <c r="Z20" s="116">
        <v>15088</v>
      </c>
      <c r="AB20" s="121">
        <f t="shared" si="2"/>
        <v>5.4626686265848906E-2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26402</v>
      </c>
      <c r="Z21" s="116">
        <v>27799</v>
      </c>
      <c r="AB21" s="121">
        <f t="shared" si="2"/>
        <v>0.10064735230012817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14576</v>
      </c>
      <c r="Z22" s="116">
        <v>15065</v>
      </c>
      <c r="AB22" s="121">
        <f t="shared" si="2"/>
        <v>5.4543413878248528E-2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12829</v>
      </c>
      <c r="Z23" s="116">
        <v>13622</v>
      </c>
      <c r="AB23" s="121">
        <f t="shared" si="2"/>
        <v>4.931897669097255E-2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3374</v>
      </c>
      <c r="Z24" s="116">
        <v>3494</v>
      </c>
      <c r="AB24" s="121">
        <f t="shared" si="2"/>
        <v>1.2650161838075031E-2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10152</v>
      </c>
      <c r="Z25" s="116">
        <v>10507</v>
      </c>
      <c r="AB25" s="121">
        <f t="shared" si="2"/>
        <v>3.8040998979008117E-2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4206</v>
      </c>
      <c r="Z26" s="116">
        <v>3905</v>
      </c>
      <c r="AB26" s="121">
        <f t="shared" si="2"/>
        <v>1.4138203199107899E-2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15776</v>
      </c>
      <c r="Z27" s="116">
        <v>16169</v>
      </c>
      <c r="AB27" s="121">
        <f t="shared" si="2"/>
        <v>5.8540488483066741E-2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33913</v>
      </c>
      <c r="Z28" s="116">
        <v>34270</v>
      </c>
      <c r="AB28" s="121">
        <f t="shared" si="2"/>
        <v>0.12407585752456536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14277</v>
      </c>
      <c r="Z29" s="116">
        <v>9345</v>
      </c>
      <c r="AB29" s="121">
        <f t="shared" si="2"/>
        <v>3.3833933135893293E-2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10526</v>
      </c>
      <c r="Z30" s="116">
        <v>14514</v>
      </c>
      <c r="AB30" s="121">
        <f t="shared" si="2"/>
        <v>5.2548497114430742E-2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31773</v>
      </c>
      <c r="Z31" s="116">
        <v>35418</v>
      </c>
      <c r="AB31" s="121">
        <f t="shared" si="2"/>
        <v>0.12823223582740167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4558</v>
      </c>
      <c r="Z32" s="116">
        <v>4831</v>
      </c>
      <c r="AB32" s="121">
        <f t="shared" si="2"/>
        <v>1.7490821934671E-2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9449</v>
      </c>
      <c r="Z33" s="116">
        <v>10226</v>
      </c>
      <c r="AB33" s="121">
        <f t="shared" si="2"/>
        <v>3.7023627634846963E-2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270520</v>
      </c>
      <c r="Z34" s="124">
        <v>276202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164666</v>
      </c>
      <c r="AB37" s="136">
        <f>Z37/Z40*100</f>
        <v>83.227277092357383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33185</v>
      </c>
      <c r="AB38" s="136">
        <f>Z38/Z40*100</f>
        <v>16.772722907642621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197851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34</v>
      </c>
      <c r="W44" s="116">
        <v>37</v>
      </c>
      <c r="X44" s="116">
        <v>39</v>
      </c>
      <c r="Y44" s="116">
        <v>33</v>
      </c>
      <c r="Z44" s="116">
        <v>40</v>
      </c>
    </row>
    <row r="45" spans="19:32" x14ac:dyDescent="0.25">
      <c r="S45" s="119" t="s">
        <v>38</v>
      </c>
      <c r="T45" s="119"/>
      <c r="U45" s="116"/>
      <c r="V45" s="116">
        <v>1998</v>
      </c>
      <c r="W45" s="116">
        <v>2059</v>
      </c>
      <c r="X45" s="116">
        <v>2234</v>
      </c>
      <c r="Y45" s="116">
        <v>2437</v>
      </c>
      <c r="Z45" s="116">
        <v>2363</v>
      </c>
    </row>
    <row r="46" spans="19:32" x14ac:dyDescent="0.25">
      <c r="S46" s="119" t="s">
        <v>39</v>
      </c>
      <c r="T46" s="119"/>
      <c r="U46" s="116"/>
      <c r="V46" s="116">
        <v>7024</v>
      </c>
      <c r="W46" s="116">
        <v>7585</v>
      </c>
      <c r="X46" s="116">
        <v>7970</v>
      </c>
      <c r="Y46" s="116">
        <v>8163</v>
      </c>
      <c r="Z46" s="116">
        <v>7943</v>
      </c>
    </row>
    <row r="47" spans="19:32" x14ac:dyDescent="0.25">
      <c r="S47" s="119" t="s">
        <v>40</v>
      </c>
      <c r="T47" s="119"/>
      <c r="U47" s="116"/>
      <c r="V47" s="116">
        <v>11959</v>
      </c>
      <c r="W47" s="116">
        <v>13359</v>
      </c>
      <c r="X47" s="116">
        <v>14473</v>
      </c>
      <c r="Y47" s="116">
        <v>14813</v>
      </c>
      <c r="Z47" s="116">
        <v>14539</v>
      </c>
    </row>
    <row r="48" spans="19:32" x14ac:dyDescent="0.25">
      <c r="S48" s="119" t="s">
        <v>41</v>
      </c>
      <c r="T48" s="119"/>
      <c r="U48" s="116"/>
      <c r="V48" s="116">
        <v>14834</v>
      </c>
      <c r="W48" s="116">
        <v>16246</v>
      </c>
      <c r="X48" s="116">
        <v>17516</v>
      </c>
      <c r="Y48" s="116">
        <v>18996</v>
      </c>
      <c r="Z48" s="116">
        <v>19861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16168</v>
      </c>
      <c r="W49" s="116">
        <v>17405</v>
      </c>
      <c r="X49" s="116">
        <v>18376</v>
      </c>
      <c r="Y49" s="116">
        <v>19220</v>
      </c>
      <c r="Z49" s="116">
        <v>19628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Casey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14789</v>
      </c>
      <c r="W50" s="116">
        <v>16621</v>
      </c>
      <c r="X50" s="116">
        <v>18206</v>
      </c>
      <c r="Y50" s="116">
        <v>19702</v>
      </c>
      <c r="Z50" s="116">
        <v>20152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13453</v>
      </c>
      <c r="W51" s="116">
        <v>13972</v>
      </c>
      <c r="X51" s="116">
        <v>14644</v>
      </c>
      <c r="Y51" s="116">
        <v>15439</v>
      </c>
      <c r="Z51" s="116">
        <v>16060</v>
      </c>
    </row>
    <row r="52" spans="1:26" ht="15" customHeight="1" x14ac:dyDescent="0.25">
      <c r="S52" s="119" t="s">
        <v>45</v>
      </c>
      <c r="T52" s="119"/>
      <c r="U52" s="116"/>
      <c r="V52" s="116">
        <v>12057</v>
      </c>
      <c r="W52" s="116">
        <v>12736</v>
      </c>
      <c r="X52" s="116">
        <v>13420</v>
      </c>
      <c r="Y52" s="116">
        <v>13557</v>
      </c>
      <c r="Z52" s="116">
        <v>14007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10358</v>
      </c>
      <c r="W53" s="116">
        <v>10952</v>
      </c>
      <c r="X53" s="116">
        <v>11099</v>
      </c>
      <c r="Y53" s="116">
        <v>11452</v>
      </c>
      <c r="Z53" s="116">
        <v>11581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8360</v>
      </c>
      <c r="W54" s="116">
        <v>8883</v>
      </c>
      <c r="X54" s="116">
        <v>9361</v>
      </c>
      <c r="Y54" s="116">
        <v>9778</v>
      </c>
      <c r="Z54" s="116">
        <v>9931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5456</v>
      </c>
      <c r="W55" s="116">
        <v>5883</v>
      </c>
      <c r="X55" s="116">
        <v>6184</v>
      </c>
      <c r="Y55" s="116">
        <v>6616</v>
      </c>
      <c r="Z55" s="116">
        <v>6984</v>
      </c>
    </row>
    <row r="56" spans="1:26" ht="15" customHeight="1" x14ac:dyDescent="0.25">
      <c r="S56" s="119" t="s">
        <v>49</v>
      </c>
      <c r="T56" s="119"/>
      <c r="U56" s="116"/>
      <c r="V56" s="116">
        <v>2442</v>
      </c>
      <c r="W56" s="116">
        <v>2605</v>
      </c>
      <c r="X56" s="116">
        <v>2722</v>
      </c>
      <c r="Y56" s="116">
        <v>2922</v>
      </c>
      <c r="Z56" s="116">
        <v>3117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751</v>
      </c>
      <c r="W57" s="116">
        <v>889</v>
      </c>
      <c r="X57" s="116">
        <v>972</v>
      </c>
      <c r="Y57" s="116">
        <v>1037</v>
      </c>
      <c r="Z57" s="116">
        <v>1041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275</v>
      </c>
      <c r="W58" s="116">
        <v>299</v>
      </c>
      <c r="X58" s="116">
        <v>307</v>
      </c>
      <c r="Y58" s="116">
        <v>327</v>
      </c>
      <c r="Z58" s="116">
        <v>346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138</v>
      </c>
      <c r="W59" s="116">
        <v>144</v>
      </c>
      <c r="X59" s="116">
        <v>150</v>
      </c>
      <c r="Y59" s="116">
        <v>149</v>
      </c>
      <c r="Z59" s="116">
        <v>130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84</v>
      </c>
      <c r="W60" s="116">
        <v>73</v>
      </c>
      <c r="X60" s="116">
        <v>87</v>
      </c>
      <c r="Y60" s="116">
        <v>89</v>
      </c>
      <c r="Z60" s="116">
        <v>73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120176</v>
      </c>
      <c r="W61" s="116">
        <v>129749</v>
      </c>
      <c r="X61" s="116">
        <v>137911</v>
      </c>
      <c r="Y61" s="116">
        <v>144731</v>
      </c>
      <c r="Z61" s="116">
        <v>147811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45</v>
      </c>
      <c r="W63" s="116">
        <v>34</v>
      </c>
      <c r="X63" s="116">
        <v>48</v>
      </c>
      <c r="Y63" s="116">
        <v>33</v>
      </c>
      <c r="Z63" s="116">
        <v>47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2397</v>
      </c>
      <c r="W64" s="116">
        <v>2425</v>
      </c>
      <c r="X64" s="116">
        <v>2519</v>
      </c>
      <c r="Y64" s="116">
        <v>2772</v>
      </c>
      <c r="Z64" s="116">
        <v>2768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Casey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6520</v>
      </c>
      <c r="W65" s="116">
        <v>7281</v>
      </c>
      <c r="X65" s="116">
        <v>7629</v>
      </c>
      <c r="Y65" s="116">
        <v>8211</v>
      </c>
      <c r="Z65" s="116">
        <v>7712</v>
      </c>
    </row>
    <row r="66" spans="1:26" x14ac:dyDescent="0.25">
      <c r="S66" s="119" t="s">
        <v>40</v>
      </c>
      <c r="T66" s="119"/>
      <c r="U66" s="116"/>
      <c r="V66" s="116">
        <v>11016</v>
      </c>
      <c r="W66" s="116">
        <v>11620</v>
      </c>
      <c r="X66" s="116">
        <v>12538</v>
      </c>
      <c r="Y66" s="116">
        <v>13319</v>
      </c>
      <c r="Z66" s="116">
        <v>13123</v>
      </c>
    </row>
    <row r="67" spans="1:26" x14ac:dyDescent="0.25">
      <c r="S67" s="119" t="s">
        <v>41</v>
      </c>
      <c r="T67" s="119"/>
      <c r="U67" s="116"/>
      <c r="V67" s="116">
        <v>13165</v>
      </c>
      <c r="W67" s="116">
        <v>14109</v>
      </c>
      <c r="X67" s="116">
        <v>15138</v>
      </c>
      <c r="Y67" s="116">
        <v>16314</v>
      </c>
      <c r="Z67" s="116">
        <v>17047</v>
      </c>
    </row>
    <row r="68" spans="1:26" x14ac:dyDescent="0.25">
      <c r="S68" s="119" t="s">
        <v>42</v>
      </c>
      <c r="T68" s="119"/>
      <c r="U68" s="116"/>
      <c r="V68" s="116">
        <v>13426</v>
      </c>
      <c r="W68" s="116">
        <v>14758</v>
      </c>
      <c r="X68" s="116">
        <v>15892</v>
      </c>
      <c r="Y68" s="116">
        <v>17125</v>
      </c>
      <c r="Z68" s="116">
        <v>17460</v>
      </c>
    </row>
    <row r="69" spans="1:26" x14ac:dyDescent="0.25">
      <c r="S69" s="119" t="s">
        <v>43</v>
      </c>
      <c r="T69" s="119"/>
      <c r="U69" s="116"/>
      <c r="V69" s="116">
        <v>11498</v>
      </c>
      <c r="W69" s="116">
        <v>12554</v>
      </c>
      <c r="X69" s="116">
        <v>13873</v>
      </c>
      <c r="Y69" s="116">
        <v>15442</v>
      </c>
      <c r="Z69" s="116">
        <v>16522</v>
      </c>
    </row>
    <row r="70" spans="1:26" x14ac:dyDescent="0.25">
      <c r="S70" s="119" t="s">
        <v>44</v>
      </c>
      <c r="T70" s="119"/>
      <c r="U70" s="116"/>
      <c r="V70" s="116">
        <v>11359</v>
      </c>
      <c r="W70" s="116">
        <v>11649</v>
      </c>
      <c r="X70" s="116">
        <v>12139</v>
      </c>
      <c r="Y70" s="116">
        <v>13046</v>
      </c>
      <c r="Z70" s="116">
        <v>13569</v>
      </c>
    </row>
    <row r="71" spans="1:26" x14ac:dyDescent="0.25">
      <c r="S71" s="119" t="s">
        <v>45</v>
      </c>
      <c r="T71" s="119"/>
      <c r="U71" s="116"/>
      <c r="V71" s="116">
        <v>10782</v>
      </c>
      <c r="W71" s="116">
        <v>11508</v>
      </c>
      <c r="X71" s="116">
        <v>12026</v>
      </c>
      <c r="Y71" s="116">
        <v>12648</v>
      </c>
      <c r="Z71" s="116">
        <v>12533</v>
      </c>
    </row>
    <row r="72" spans="1:26" x14ac:dyDescent="0.25">
      <c r="S72" s="119" t="s">
        <v>46</v>
      </c>
      <c r="T72" s="119"/>
      <c r="U72" s="116"/>
      <c r="V72" s="116">
        <v>9257</v>
      </c>
      <c r="W72" s="116">
        <v>9700</v>
      </c>
      <c r="X72" s="116">
        <v>9924</v>
      </c>
      <c r="Y72" s="116">
        <v>10354</v>
      </c>
      <c r="Z72" s="116">
        <v>10570</v>
      </c>
    </row>
    <row r="73" spans="1:26" x14ac:dyDescent="0.25">
      <c r="S73" s="119" t="s">
        <v>47</v>
      </c>
      <c r="T73" s="119"/>
      <c r="U73" s="116"/>
      <c r="V73" s="116">
        <v>7269</v>
      </c>
      <c r="W73" s="116">
        <v>7644</v>
      </c>
      <c r="X73" s="116">
        <v>7874</v>
      </c>
      <c r="Y73" s="116">
        <v>8202</v>
      </c>
      <c r="Z73" s="116">
        <v>8322</v>
      </c>
    </row>
    <row r="74" spans="1:26" x14ac:dyDescent="0.25">
      <c r="S74" s="119" t="s">
        <v>48</v>
      </c>
      <c r="T74" s="119"/>
      <c r="U74" s="116"/>
      <c r="V74" s="116">
        <v>4285</v>
      </c>
      <c r="W74" s="116">
        <v>4615</v>
      </c>
      <c r="X74" s="116">
        <v>4809</v>
      </c>
      <c r="Y74" s="116">
        <v>5241</v>
      </c>
      <c r="Z74" s="116">
        <v>5420</v>
      </c>
    </row>
    <row r="75" spans="1:26" x14ac:dyDescent="0.25">
      <c r="S75" s="119" t="s">
        <v>49</v>
      </c>
      <c r="T75" s="119"/>
      <c r="U75" s="116"/>
      <c r="V75" s="116">
        <v>1514</v>
      </c>
      <c r="W75" s="116">
        <v>1666</v>
      </c>
      <c r="X75" s="116">
        <v>1804</v>
      </c>
      <c r="Y75" s="116">
        <v>2021</v>
      </c>
      <c r="Z75" s="116">
        <v>2184</v>
      </c>
    </row>
    <row r="76" spans="1:26" x14ac:dyDescent="0.25">
      <c r="S76" s="119" t="s">
        <v>50</v>
      </c>
      <c r="T76" s="119"/>
      <c r="U76" s="116"/>
      <c r="V76" s="116">
        <v>447</v>
      </c>
      <c r="W76" s="116">
        <v>520</v>
      </c>
      <c r="X76" s="116">
        <v>566</v>
      </c>
      <c r="Y76" s="116">
        <v>591</v>
      </c>
      <c r="Z76" s="116">
        <v>640</v>
      </c>
    </row>
    <row r="77" spans="1:26" x14ac:dyDescent="0.25">
      <c r="S77" s="119" t="s">
        <v>51</v>
      </c>
      <c r="T77" s="119"/>
      <c r="U77" s="116"/>
      <c r="V77" s="116">
        <v>243</v>
      </c>
      <c r="W77" s="116">
        <v>258</v>
      </c>
      <c r="X77" s="116">
        <v>243</v>
      </c>
      <c r="Y77" s="116">
        <v>236</v>
      </c>
      <c r="Z77" s="116">
        <v>243</v>
      </c>
    </row>
    <row r="78" spans="1:26" x14ac:dyDescent="0.25">
      <c r="S78" s="119" t="s">
        <v>52</v>
      </c>
      <c r="T78" s="119"/>
      <c r="U78" s="116"/>
      <c r="V78" s="116">
        <v>122</v>
      </c>
      <c r="W78" s="116">
        <v>127</v>
      </c>
      <c r="X78" s="116">
        <v>149</v>
      </c>
      <c r="Y78" s="116">
        <v>151</v>
      </c>
      <c r="Z78" s="116">
        <v>113</v>
      </c>
    </row>
    <row r="79" spans="1:26" x14ac:dyDescent="0.25">
      <c r="S79" s="119" t="s">
        <v>53</v>
      </c>
      <c r="T79" s="119"/>
      <c r="U79" s="116"/>
      <c r="V79" s="116">
        <v>100</v>
      </c>
      <c r="W79" s="116">
        <v>98</v>
      </c>
      <c r="X79" s="116">
        <v>118</v>
      </c>
      <c r="Y79" s="116">
        <v>101</v>
      </c>
      <c r="Z79" s="116">
        <v>114</v>
      </c>
    </row>
    <row r="80" spans="1:26" x14ac:dyDescent="0.25">
      <c r="S80" s="122" t="s">
        <v>54</v>
      </c>
      <c r="T80" s="122"/>
      <c r="U80" s="116"/>
      <c r="V80" s="116">
        <v>103447</v>
      </c>
      <c r="W80" s="116">
        <v>110566</v>
      </c>
      <c r="X80" s="116">
        <v>117300</v>
      </c>
      <c r="Y80" s="116">
        <v>125791</v>
      </c>
      <c r="Z80" s="116">
        <v>128389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Casey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10074</v>
      </c>
      <c r="W83" s="116">
        <v>10758</v>
      </c>
      <c r="X83" s="116">
        <v>11283</v>
      </c>
      <c r="Y83" s="116">
        <v>11816</v>
      </c>
      <c r="Z83" s="116">
        <v>12931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9421</v>
      </c>
      <c r="W84" s="116">
        <v>10343</v>
      </c>
      <c r="X84" s="116">
        <v>11090</v>
      </c>
      <c r="Y84" s="116">
        <v>11912</v>
      </c>
      <c r="Z84" s="116">
        <v>12522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17058</v>
      </c>
      <c r="W85" s="116">
        <v>18060</v>
      </c>
      <c r="X85" s="116">
        <v>18947</v>
      </c>
      <c r="Y85" s="116">
        <v>19814</v>
      </c>
      <c r="Z85" s="116">
        <v>20157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276,206</v>
      </c>
      <c r="D86" s="100">
        <f t="shared" ref="D86:D91" si="4">AD4</f>
        <v>2.0999907587099242E-2</v>
      </c>
      <c r="E86" s="101">
        <f t="shared" ref="E86:E91" si="5">AD4</f>
        <v>2.0999907587099242E-2</v>
      </c>
      <c r="F86" s="100">
        <f t="shared" ref="F86:F91" si="6">AF4</f>
        <v>0.23514128689803826</v>
      </c>
      <c r="G86" s="101">
        <f t="shared" ref="G86:G91" si="7">AF4</f>
        <v>0.23514128689803826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3662</v>
      </c>
      <c r="W86" s="116">
        <v>4045</v>
      </c>
      <c r="X86" s="116">
        <v>4447</v>
      </c>
      <c r="Y86" s="116">
        <v>4761</v>
      </c>
      <c r="Z86" s="116">
        <v>5142</v>
      </c>
    </row>
    <row r="87" spans="1:30" ht="15" customHeight="1" x14ac:dyDescent="0.25">
      <c r="A87" s="102" t="s">
        <v>4</v>
      </c>
      <c r="B87" s="51"/>
      <c r="C87" s="61" t="str">
        <f t="shared" si="3"/>
        <v>147,813</v>
      </c>
      <c r="D87" s="100">
        <f t="shared" si="4"/>
        <v>2.1308790912671238E-2</v>
      </c>
      <c r="E87" s="101">
        <f t="shared" si="5"/>
        <v>2.1308790912671238E-2</v>
      </c>
      <c r="F87" s="100">
        <f t="shared" si="6"/>
        <v>0.22997104247104239</v>
      </c>
      <c r="G87" s="101">
        <f t="shared" si="7"/>
        <v>0.22997104247104239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4878</v>
      </c>
      <c r="W87" s="116">
        <v>5189</v>
      </c>
      <c r="X87" s="116">
        <v>5314</v>
      </c>
      <c r="Y87" s="116">
        <v>5487</v>
      </c>
      <c r="Z87" s="116">
        <v>5535</v>
      </c>
    </row>
    <row r="88" spans="1:30" ht="15" customHeight="1" x14ac:dyDescent="0.25">
      <c r="A88" s="102" t="s">
        <v>5</v>
      </c>
      <c r="B88" s="51"/>
      <c r="C88" s="61" t="str">
        <f t="shared" si="3"/>
        <v>128,392</v>
      </c>
      <c r="D88" s="100">
        <f t="shared" si="4"/>
        <v>2.069338336420512E-2</v>
      </c>
      <c r="E88" s="101">
        <f t="shared" si="5"/>
        <v>2.069338336420512E-2</v>
      </c>
      <c r="F88" s="100">
        <f t="shared" si="6"/>
        <v>0.24113797403501303</v>
      </c>
      <c r="G88" s="101">
        <f t="shared" si="7"/>
        <v>0.24113797403501303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4970</v>
      </c>
      <c r="W88" s="116">
        <v>5200</v>
      </c>
      <c r="X88" s="116">
        <v>5613</v>
      </c>
      <c r="Y88" s="116">
        <v>5765</v>
      </c>
      <c r="Z88" s="116">
        <v>5935</v>
      </c>
    </row>
    <row r="89" spans="1:30" ht="15" customHeight="1" x14ac:dyDescent="0.25">
      <c r="A89" s="51" t="s">
        <v>6</v>
      </c>
      <c r="B89" s="51"/>
      <c r="C89" s="61" t="str">
        <f t="shared" si="3"/>
        <v>197,847</v>
      </c>
      <c r="D89" s="100">
        <f t="shared" si="4"/>
        <v>3.8512414046506738E-2</v>
      </c>
      <c r="E89" s="101">
        <f t="shared" si="5"/>
        <v>3.8512414046506738E-2</v>
      </c>
      <c r="F89" s="100">
        <f t="shared" si="6"/>
        <v>0.20979221954530436</v>
      </c>
      <c r="G89" s="101">
        <f t="shared" si="7"/>
        <v>0.20979221954530436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9841</v>
      </c>
      <c r="W89" s="116">
        <v>10306</v>
      </c>
      <c r="X89" s="116">
        <v>10972</v>
      </c>
      <c r="Y89" s="116">
        <v>11527</v>
      </c>
      <c r="Z89" s="116">
        <v>11677</v>
      </c>
    </row>
    <row r="90" spans="1:30" ht="15" customHeight="1" x14ac:dyDescent="0.25">
      <c r="A90" s="51" t="s">
        <v>100</v>
      </c>
      <c r="B90" s="51"/>
      <c r="C90" s="61" t="str">
        <f t="shared" si="3"/>
        <v>$45,570</v>
      </c>
      <c r="D90" s="100">
        <f t="shared" si="4"/>
        <v>3.301882846017401E-3</v>
      </c>
      <c r="E90" s="101">
        <f t="shared" si="5"/>
        <v>3.301882846017401E-3</v>
      </c>
      <c r="F90" s="100">
        <f t="shared" si="6"/>
        <v>5.4044595563574216E-2</v>
      </c>
      <c r="G90" s="101">
        <f t="shared" si="7"/>
        <v>5.4044595563574216E-2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10469</v>
      </c>
      <c r="W90" s="116">
        <v>11317</v>
      </c>
      <c r="X90" s="116">
        <v>12496</v>
      </c>
      <c r="Y90" s="116">
        <v>13116</v>
      </c>
      <c r="Z90" s="116">
        <v>13466</v>
      </c>
    </row>
    <row r="91" spans="1:30" ht="15" customHeight="1" x14ac:dyDescent="0.25">
      <c r="A91" s="51" t="s">
        <v>7</v>
      </c>
      <c r="B91" s="51"/>
      <c r="C91" s="61" t="str">
        <f t="shared" si="3"/>
        <v>$11,222.4 mil</v>
      </c>
      <c r="D91" s="100">
        <f t="shared" si="4"/>
        <v>6.3028194329536769E-2</v>
      </c>
      <c r="E91" s="101">
        <f t="shared" si="5"/>
        <v>6.3028194329536769E-2</v>
      </c>
      <c r="F91" s="100">
        <f t="shared" si="6"/>
        <v>0.34819587394564144</v>
      </c>
      <c r="G91" s="101">
        <f t="shared" si="7"/>
        <v>0.34819587394564144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88231</v>
      </c>
      <c r="W91" s="116">
        <v>93192</v>
      </c>
      <c r="X91" s="116">
        <v>98255</v>
      </c>
      <c r="Y91" s="116">
        <v>102707</v>
      </c>
      <c r="Z91" s="116">
        <v>106362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6154</v>
      </c>
      <c r="W93" s="116">
        <v>6898</v>
      </c>
      <c r="X93" s="116">
        <v>7416</v>
      </c>
      <c r="Y93" s="116">
        <v>7825</v>
      </c>
      <c r="Z93" s="116">
        <v>8345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12061</v>
      </c>
      <c r="W94" s="116">
        <v>13047</v>
      </c>
      <c r="X94" s="116">
        <v>14115</v>
      </c>
      <c r="Y94" s="116">
        <v>15368</v>
      </c>
      <c r="Z94" s="116">
        <v>16424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2581</v>
      </c>
      <c r="W95" s="116">
        <v>2756</v>
      </c>
      <c r="X95" s="116">
        <v>2964</v>
      </c>
      <c r="Y95" s="116">
        <v>3238</v>
      </c>
      <c r="Z95" s="116">
        <v>3438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10458</v>
      </c>
      <c r="W96" s="116">
        <v>11519</v>
      </c>
      <c r="X96" s="116">
        <v>12753</v>
      </c>
      <c r="Y96" s="116">
        <v>14067</v>
      </c>
      <c r="Z96" s="116">
        <v>15043</v>
      </c>
    </row>
    <row r="97" spans="1:32" ht="15" customHeight="1" x14ac:dyDescent="0.25">
      <c r="S97" s="119" t="s">
        <v>199</v>
      </c>
      <c r="T97" s="119"/>
      <c r="U97" s="116"/>
      <c r="V97" s="116">
        <v>14495</v>
      </c>
      <c r="W97" s="116">
        <v>15585</v>
      </c>
      <c r="X97" s="116">
        <v>15970</v>
      </c>
      <c r="Y97" s="116">
        <v>16353</v>
      </c>
      <c r="Z97" s="116">
        <v>16440</v>
      </c>
    </row>
    <row r="98" spans="1:32" ht="15" customHeight="1" x14ac:dyDescent="0.25">
      <c r="S98" s="119" t="s">
        <v>200</v>
      </c>
      <c r="T98" s="119"/>
      <c r="U98" s="116"/>
      <c r="V98" s="116">
        <v>8453</v>
      </c>
      <c r="W98" s="116">
        <v>8898</v>
      </c>
      <c r="X98" s="116">
        <v>9366</v>
      </c>
      <c r="Y98" s="116">
        <v>9652</v>
      </c>
      <c r="Z98" s="116">
        <v>9867</v>
      </c>
    </row>
    <row r="99" spans="1:32" ht="15" customHeight="1" x14ac:dyDescent="0.25">
      <c r="S99" s="119" t="s">
        <v>201</v>
      </c>
      <c r="T99" s="119"/>
      <c r="U99" s="116"/>
      <c r="V99" s="116">
        <v>1476</v>
      </c>
      <c r="W99" s="116">
        <v>1574</v>
      </c>
      <c r="X99" s="116">
        <v>1773</v>
      </c>
      <c r="Y99" s="116">
        <v>1921</v>
      </c>
      <c r="Z99" s="116">
        <v>1975</v>
      </c>
    </row>
    <row r="100" spans="1:32" ht="15" customHeight="1" x14ac:dyDescent="0.25">
      <c r="S100" s="119" t="s">
        <v>59</v>
      </c>
      <c r="T100" s="119"/>
      <c r="U100" s="116"/>
      <c r="V100" s="116">
        <v>5917</v>
      </c>
      <c r="W100" s="116">
        <v>6494</v>
      </c>
      <c r="X100" s="116">
        <v>7230</v>
      </c>
      <c r="Y100" s="116">
        <v>7924</v>
      </c>
      <c r="Z100" s="116">
        <v>8349</v>
      </c>
    </row>
    <row r="101" spans="1:32" x14ac:dyDescent="0.25">
      <c r="A101" s="20"/>
      <c r="S101" s="122" t="s">
        <v>54</v>
      </c>
      <c r="T101" s="122"/>
      <c r="U101" s="116"/>
      <c r="V101" s="116">
        <v>75307</v>
      </c>
      <c r="W101" s="116">
        <v>79235</v>
      </c>
      <c r="X101" s="116">
        <v>83361</v>
      </c>
      <c r="Y101" s="116">
        <v>87800</v>
      </c>
      <c r="Z101" s="116">
        <v>91491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176597</v>
      </c>
      <c r="W104" s="116">
        <v>194854</v>
      </c>
      <c r="X104" s="116">
        <v>209007</v>
      </c>
      <c r="Y104" s="116">
        <v>221279</v>
      </c>
      <c r="Z104" s="116">
        <v>228495</v>
      </c>
      <c r="AB104" s="113" t="str">
        <f>TEXT(Z104,"###,###")</f>
        <v>228,495</v>
      </c>
      <c r="AD104" s="134">
        <f>Z104/($Z$4)*100</f>
        <v>82.726298487360879</v>
      </c>
      <c r="AF104" s="113"/>
    </row>
    <row r="105" spans="1:32" x14ac:dyDescent="0.25">
      <c r="S105" s="119" t="s">
        <v>18</v>
      </c>
      <c r="T105" s="119"/>
      <c r="U105" s="116"/>
      <c r="V105" s="116">
        <v>25528</v>
      </c>
      <c r="W105" s="116">
        <v>26904</v>
      </c>
      <c r="X105" s="116">
        <v>27190</v>
      </c>
      <c r="Y105" s="116">
        <v>30516</v>
      </c>
      <c r="Z105" s="116">
        <v>30048</v>
      </c>
      <c r="AB105" s="113" t="str">
        <f>TEXT(Z105,"###,###")</f>
        <v>30,048</v>
      </c>
      <c r="AD105" s="134">
        <f>Z105/($Z$4)*100</f>
        <v>10.878836810206876</v>
      </c>
      <c r="AF105" s="113"/>
    </row>
    <row r="106" spans="1:32" x14ac:dyDescent="0.25">
      <c r="S106" s="122" t="s">
        <v>54</v>
      </c>
      <c r="T106" s="122"/>
      <c r="U106" s="124"/>
      <c r="V106" s="124">
        <v>202125</v>
      </c>
      <c r="W106" s="124">
        <v>221758</v>
      </c>
      <c r="X106" s="124">
        <v>236197</v>
      </c>
      <c r="Y106" s="124">
        <v>251795</v>
      </c>
      <c r="Z106" s="124">
        <v>258543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28952</v>
      </c>
      <c r="W108" s="116">
        <v>33993</v>
      </c>
      <c r="X108" s="116">
        <v>43276</v>
      </c>
      <c r="Y108" s="116">
        <v>39947</v>
      </c>
      <c r="Z108" s="116">
        <v>43573</v>
      </c>
      <c r="AB108" s="113" t="str">
        <f>TEXT(Z108,"###,###")</f>
        <v>43,573</v>
      </c>
      <c r="AD108" s="134">
        <f>Z108/($Z$4)*100</f>
        <v>15.775544340093989</v>
      </c>
      <c r="AF108" s="113"/>
    </row>
    <row r="109" spans="1:32" x14ac:dyDescent="0.25">
      <c r="S109" s="119" t="s">
        <v>21</v>
      </c>
      <c r="T109" s="119"/>
      <c r="U109" s="116"/>
      <c r="V109" s="116">
        <v>30258</v>
      </c>
      <c r="W109" s="116">
        <v>32940</v>
      </c>
      <c r="X109" s="116">
        <v>33568</v>
      </c>
      <c r="Y109" s="116">
        <v>32553</v>
      </c>
      <c r="Z109" s="116">
        <v>34032</v>
      </c>
      <c r="AB109" s="113" t="str">
        <f>TEXT(Z109,"###,###")</f>
        <v>34,032</v>
      </c>
      <c r="AD109" s="134">
        <f>Z109/($Z$4)*100</f>
        <v>12.321238495905231</v>
      </c>
      <c r="AF109" s="113"/>
    </row>
    <row r="110" spans="1:32" x14ac:dyDescent="0.25">
      <c r="S110" s="119" t="s">
        <v>22</v>
      </c>
      <c r="T110" s="119"/>
      <c r="U110" s="116"/>
      <c r="V110" s="116">
        <v>53627</v>
      </c>
      <c r="W110" s="116">
        <v>57125</v>
      </c>
      <c r="X110" s="116">
        <v>56613</v>
      </c>
      <c r="Y110" s="116">
        <v>65880</v>
      </c>
      <c r="Z110" s="116">
        <v>62885</v>
      </c>
      <c r="AB110" s="113" t="str">
        <f>TEXT(Z110,"###,###")</f>
        <v>62,885</v>
      </c>
      <c r="AD110" s="134">
        <f>Z110/($Z$4)*100</f>
        <v>22.767427210125778</v>
      </c>
      <c r="AF110" s="113"/>
    </row>
    <row r="111" spans="1:32" x14ac:dyDescent="0.25">
      <c r="S111" s="119" t="s">
        <v>23</v>
      </c>
      <c r="T111" s="119"/>
      <c r="U111" s="116"/>
      <c r="V111" s="116">
        <v>89288</v>
      </c>
      <c r="W111" s="116">
        <v>97700</v>
      </c>
      <c r="X111" s="116">
        <v>102740</v>
      </c>
      <c r="Y111" s="116">
        <v>113410</v>
      </c>
      <c r="Z111" s="116">
        <v>116342</v>
      </c>
      <c r="AB111" s="113" t="str">
        <f>TEXT(Z111,"###,###")</f>
        <v>116,342</v>
      </c>
      <c r="AD111" s="134">
        <f>Z111/($Z$4)*100</f>
        <v>42.121460069658148</v>
      </c>
      <c r="AF111" s="113"/>
    </row>
    <row r="112" spans="1:32" x14ac:dyDescent="0.25">
      <c r="S112" s="122" t="s">
        <v>54</v>
      </c>
      <c r="T112" s="122"/>
      <c r="U112" s="116"/>
      <c r="V112" s="116">
        <v>223623</v>
      </c>
      <c r="W112" s="116">
        <v>240315</v>
      </c>
      <c r="X112" s="116">
        <v>255214</v>
      </c>
      <c r="Y112" s="116">
        <v>270523</v>
      </c>
      <c r="Z112" s="116">
        <v>276202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38.35</v>
      </c>
      <c r="W118" s="135">
        <v>39.299999999999997</v>
      </c>
      <c r="X118" s="135">
        <v>39.229999999999997</v>
      </c>
      <c r="Y118" s="135">
        <v>39.15</v>
      </c>
      <c r="Z118" s="135">
        <v>39.24</v>
      </c>
      <c r="AB118" s="113" t="str">
        <f>TEXT(Z118,"##.0")</f>
        <v>39.2</v>
      </c>
    </row>
    <row r="120" spans="19:32" x14ac:dyDescent="0.25">
      <c r="S120" s="105" t="s">
        <v>102</v>
      </c>
      <c r="T120" s="116"/>
      <c r="U120" s="116"/>
      <c r="V120" s="116">
        <v>141140</v>
      </c>
      <c r="W120" s="116">
        <v>147989</v>
      </c>
      <c r="X120" s="116">
        <v>155434</v>
      </c>
      <c r="Y120" s="116">
        <v>162438</v>
      </c>
      <c r="Z120" s="116">
        <v>168515</v>
      </c>
      <c r="AB120" s="113" t="str">
        <f>TEXT(Z120,"###,###")</f>
        <v>168,515</v>
      </c>
    </row>
    <row r="121" spans="19:32" x14ac:dyDescent="0.25">
      <c r="S121" s="105" t="s">
        <v>103</v>
      </c>
      <c r="T121" s="116"/>
      <c r="U121" s="116"/>
      <c r="V121" s="116">
        <v>12003</v>
      </c>
      <c r="W121" s="116">
        <v>12674</v>
      </c>
      <c r="X121" s="116">
        <v>13436</v>
      </c>
      <c r="Y121" s="116">
        <v>14137</v>
      </c>
      <c r="Z121" s="116">
        <v>14706</v>
      </c>
      <c r="AB121" s="113" t="str">
        <f>TEXT(Z121,"###,###")</f>
        <v>14,706</v>
      </c>
    </row>
    <row r="122" spans="19:32" x14ac:dyDescent="0.25">
      <c r="S122" s="105" t="s">
        <v>104</v>
      </c>
      <c r="T122" s="116"/>
      <c r="U122" s="116"/>
      <c r="V122" s="116">
        <v>10395</v>
      </c>
      <c r="W122" s="116">
        <v>11764</v>
      </c>
      <c r="X122" s="116">
        <v>12749</v>
      </c>
      <c r="Y122" s="116">
        <v>13938</v>
      </c>
      <c r="Z122" s="116">
        <v>14626</v>
      </c>
      <c r="AB122" s="113" t="str">
        <f>TEXT(Z122,"###,###")</f>
        <v>14,626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151535</v>
      </c>
      <c r="W124" s="116">
        <v>159753</v>
      </c>
      <c r="X124" s="116">
        <v>168183</v>
      </c>
      <c r="Y124" s="116">
        <v>176376</v>
      </c>
      <c r="Z124" s="116">
        <v>183141</v>
      </c>
      <c r="AB124" s="113" t="str">
        <f>TEXT(Z124,"###,###")</f>
        <v>183,141</v>
      </c>
      <c r="AD124" s="131">
        <f>Z124/$Z$7*100</f>
        <v>92.566983578219535</v>
      </c>
    </row>
    <row r="125" spans="19:32" x14ac:dyDescent="0.25">
      <c r="S125" s="105" t="s">
        <v>106</v>
      </c>
      <c r="T125" s="116"/>
      <c r="U125" s="116"/>
      <c r="V125" s="116">
        <v>22398</v>
      </c>
      <c r="W125" s="116">
        <v>24438</v>
      </c>
      <c r="X125" s="116">
        <v>26185</v>
      </c>
      <c r="Y125" s="116">
        <v>28075</v>
      </c>
      <c r="Z125" s="116">
        <v>29332</v>
      </c>
      <c r="AB125" s="113" t="str">
        <f>TEXT(Z125,"###,###")</f>
        <v>29,332</v>
      </c>
      <c r="AD125" s="131">
        <f>Z125/$Z$7*100</f>
        <v>14.825597557708733</v>
      </c>
    </row>
    <row r="127" spans="19:32" x14ac:dyDescent="0.25">
      <c r="S127" s="105" t="s">
        <v>107</v>
      </c>
      <c r="T127" s="116"/>
      <c r="U127" s="116"/>
      <c r="V127" s="116">
        <v>88231</v>
      </c>
      <c r="W127" s="116">
        <v>93192</v>
      </c>
      <c r="X127" s="116">
        <v>98255</v>
      </c>
      <c r="Y127" s="116">
        <v>102711</v>
      </c>
      <c r="Z127" s="116">
        <v>106361</v>
      </c>
      <c r="AB127" s="113" t="str">
        <f>TEXT(Z127,"###,###")</f>
        <v>106,361</v>
      </c>
      <c r="AD127" s="131">
        <f>Z127/$Z$7*100</f>
        <v>53.759217981571616</v>
      </c>
    </row>
    <row r="128" spans="19:32" x14ac:dyDescent="0.25">
      <c r="S128" s="105" t="s">
        <v>108</v>
      </c>
      <c r="T128" s="116"/>
      <c r="U128" s="116"/>
      <c r="V128" s="116">
        <v>75307</v>
      </c>
      <c r="W128" s="116">
        <v>79235</v>
      </c>
      <c r="X128" s="116">
        <v>83361</v>
      </c>
      <c r="Y128" s="116">
        <v>87800</v>
      </c>
      <c r="Z128" s="116">
        <v>91491</v>
      </c>
      <c r="AB128" s="113" t="str">
        <f>TEXT(Z128,"###,###")</f>
        <v>91,491</v>
      </c>
      <c r="AD128" s="131">
        <f>Z128/$Z$7*100</f>
        <v>46.243309223794142</v>
      </c>
    </row>
    <row r="130" spans="19:20" x14ac:dyDescent="0.25">
      <c r="S130" s="105" t="s">
        <v>286</v>
      </c>
      <c r="T130" s="131">
        <v>85.174402442291267</v>
      </c>
    </row>
    <row r="131" spans="19:20" x14ac:dyDescent="0.25">
      <c r="S131" s="105" t="s">
        <v>287</v>
      </c>
      <c r="T131" s="131">
        <v>7.4330164217804668</v>
      </c>
    </row>
    <row r="132" spans="19:20" x14ac:dyDescent="0.25">
      <c r="S132" s="105" t="s">
        <v>288</v>
      </c>
      <c r="T132" s="131">
        <v>7.3925811359282685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A558E7-D796-4E03-B99A-0A924F93E1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75B2C-700A-4432-AB35-8E5B3F1224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387129-AC1F-4851-8DFB-1E213F6C0C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DB920E-D8DB-4498-ACC5-E6E8287D5D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56F07-C3B1-42E6-AED3-AF1FAF3C215D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124</v>
      </c>
      <c r="T1" s="103"/>
      <c r="U1" s="103"/>
      <c r="V1" s="103"/>
      <c r="W1" s="103"/>
      <c r="X1" s="103"/>
      <c r="Y1" s="104" t="s">
        <v>220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124</v>
      </c>
      <c r="Y3" s="109" t="s">
        <v>220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8.15 Central Goldfields,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7110</v>
      </c>
      <c r="W4" s="112">
        <v>7433</v>
      </c>
      <c r="X4" s="112">
        <v>7964</v>
      </c>
      <c r="Y4" s="112">
        <v>7834</v>
      </c>
      <c r="Z4" s="112">
        <v>7770</v>
      </c>
      <c r="AB4" s="113" t="str">
        <f>TEXT(Z4,"###,###")</f>
        <v>7,770</v>
      </c>
      <c r="AD4" s="114">
        <f>Z4/Y4-1</f>
        <v>-8.1695174878734234E-3</v>
      </c>
      <c r="AF4" s="114">
        <f>Z4/V4-1</f>
        <v>9.2827004219409259E-2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3649</v>
      </c>
      <c r="W5" s="112">
        <v>3803</v>
      </c>
      <c r="X5" s="112">
        <v>4123</v>
      </c>
      <c r="Y5" s="112">
        <v>3981</v>
      </c>
      <c r="Z5" s="112">
        <v>4042</v>
      </c>
      <c r="AB5" s="113" t="str">
        <f>TEXT(Z5,"###,###")</f>
        <v>4,042</v>
      </c>
      <c r="AD5" s="114">
        <f t="shared" ref="AD5:AD9" si="0">Z5/Y5-1</f>
        <v>1.5322783220296454E-2</v>
      </c>
      <c r="AF5" s="114">
        <f t="shared" ref="AF5:AF9" si="1">Z5/V5-1</f>
        <v>0.10770073992874751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3462</v>
      </c>
      <c r="W6" s="112">
        <v>3630</v>
      </c>
      <c r="X6" s="112">
        <v>3841</v>
      </c>
      <c r="Y6" s="112">
        <v>3853</v>
      </c>
      <c r="Z6" s="112">
        <v>3736</v>
      </c>
      <c r="AB6" s="113" t="str">
        <f>TEXT(Z6,"###,###")</f>
        <v>3,736</v>
      </c>
      <c r="AD6" s="114">
        <f t="shared" si="0"/>
        <v>-3.0365948611471572E-2</v>
      </c>
      <c r="AF6" s="114">
        <f t="shared" si="1"/>
        <v>7.9145002888503679E-2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5367</v>
      </c>
      <c r="W7" s="112">
        <v>5447</v>
      </c>
      <c r="X7" s="112">
        <v>5725</v>
      </c>
      <c r="Y7" s="112">
        <v>5708</v>
      </c>
      <c r="Z7" s="112">
        <v>5751</v>
      </c>
      <c r="AB7" s="113" t="str">
        <f>TEXT(Z7,"###,###")</f>
        <v>5,751</v>
      </c>
      <c r="AD7" s="114">
        <f t="shared" si="0"/>
        <v>7.5332866152768574E-3</v>
      </c>
      <c r="AF7" s="114">
        <f t="shared" si="1"/>
        <v>7.1548351034097291E-2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7,770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5,751</v>
      </c>
      <c r="P8" s="71"/>
      <c r="S8" s="111" t="s">
        <v>86</v>
      </c>
      <c r="T8" s="112"/>
      <c r="U8" s="112"/>
      <c r="V8" s="112">
        <v>33624.400000000001</v>
      </c>
      <c r="W8" s="112">
        <v>33009.5</v>
      </c>
      <c r="X8" s="112">
        <v>34420.25</v>
      </c>
      <c r="Y8" s="112">
        <v>35630</v>
      </c>
      <c r="Z8" s="112">
        <v>37501.54</v>
      </c>
      <c r="AB8" s="113" t="str">
        <f>TEXT(Z8,"$###,###")</f>
        <v>$37,502</v>
      </c>
      <c r="AD8" s="114">
        <f t="shared" si="0"/>
        <v>5.2527083918046724E-2</v>
      </c>
      <c r="AF8" s="114">
        <f t="shared" si="1"/>
        <v>0.11530733633908707</v>
      </c>
    </row>
    <row r="9" spans="1:32" x14ac:dyDescent="0.25">
      <c r="A9" s="32" t="s">
        <v>15</v>
      </c>
      <c r="B9" s="75"/>
      <c r="C9" s="76"/>
      <c r="D9" s="77">
        <f>AD104</f>
        <v>68.725868725868722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52.112676056338024</v>
      </c>
      <c r="P9" s="78" t="s">
        <v>87</v>
      </c>
      <c r="S9" s="111" t="s">
        <v>7</v>
      </c>
      <c r="T9" s="112"/>
      <c r="U9" s="112"/>
      <c r="V9" s="112">
        <v>204949447</v>
      </c>
      <c r="W9" s="112">
        <v>217047208</v>
      </c>
      <c r="X9" s="112">
        <v>240188891</v>
      </c>
      <c r="Y9" s="112">
        <v>249500275</v>
      </c>
      <c r="Z9" s="112">
        <v>259425991</v>
      </c>
      <c r="AB9" s="113" t="str">
        <f>TEXT(Z9/1000000,"$#,###.0")&amp;" mil"</f>
        <v>$259.4 mil</v>
      </c>
      <c r="AD9" s="114">
        <f t="shared" si="0"/>
        <v>3.9782385009395238E-2</v>
      </c>
      <c r="AF9" s="114">
        <f t="shared" si="1"/>
        <v>0.26580478648473749</v>
      </c>
    </row>
    <row r="10" spans="1:32" x14ac:dyDescent="0.25">
      <c r="A10" s="32" t="s">
        <v>18</v>
      </c>
      <c r="B10" s="75"/>
      <c r="C10" s="76"/>
      <c r="D10" s="77">
        <f>AD105</f>
        <v>19.652509652509654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47.956877064858283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81.707529125369504</v>
      </c>
      <c r="P11" s="78" t="s">
        <v>87</v>
      </c>
      <c r="S11" s="111" t="s">
        <v>30</v>
      </c>
      <c r="T11" s="116"/>
      <c r="U11" s="116"/>
      <c r="V11" s="116">
        <v>6147</v>
      </c>
      <c r="W11" s="116">
        <v>6467</v>
      </c>
      <c r="X11" s="116">
        <v>6884</v>
      </c>
      <c r="Y11" s="116">
        <v>6829</v>
      </c>
      <c r="Z11" s="116">
        <v>6720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11.041557989914798</v>
      </c>
      <c r="P12" s="78" t="s">
        <v>87</v>
      </c>
      <c r="S12" s="111" t="s">
        <v>31</v>
      </c>
      <c r="T12" s="116"/>
      <c r="U12" s="116"/>
      <c r="V12" s="116">
        <v>967</v>
      </c>
      <c r="W12" s="116">
        <v>966</v>
      </c>
      <c r="X12" s="116">
        <v>1086</v>
      </c>
      <c r="Y12" s="116">
        <v>1002</v>
      </c>
      <c r="Z12" s="116">
        <v>1053</v>
      </c>
    </row>
    <row r="13" spans="1:32" ht="15" customHeight="1" x14ac:dyDescent="0.25">
      <c r="A13" s="32" t="s">
        <v>20</v>
      </c>
      <c r="B13" s="76"/>
      <c r="C13" s="76"/>
      <c r="D13" s="77">
        <f>AD108</f>
        <v>15.714285714285714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7.1987480438184663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14.105534105534106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26.126126126126124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14.357814131569787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561</v>
      </c>
      <c r="Z15" s="116">
        <v>479</v>
      </c>
      <c r="AB15" s="121">
        <f t="shared" ref="AB15:AB34" si="2">IF(Z15="np",0,Z15/$Z$34)</f>
        <v>6.1647361647361648E-2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31.969111969111967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85.642185868430204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44</v>
      </c>
      <c r="Z16" s="116">
        <v>58</v>
      </c>
      <c r="AB16" s="121">
        <f t="shared" si="2"/>
        <v>7.4646074646074643E-3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962</v>
      </c>
      <c r="Z17" s="116">
        <v>927</v>
      </c>
      <c r="AB17" s="121">
        <f t="shared" si="2"/>
        <v>0.1193050193050193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56</v>
      </c>
      <c r="Z18" s="116">
        <v>55</v>
      </c>
      <c r="AB18" s="121">
        <f t="shared" si="2"/>
        <v>7.0785070785070788E-3</v>
      </c>
    </row>
    <row r="19" spans="1:28" x14ac:dyDescent="0.25">
      <c r="A19" s="67" t="str">
        <f>$S$1&amp;" ("&amp;$V$2&amp;" to "&amp;$Z$2&amp;")"</f>
        <v>Central Goldfields (2015-16 to 2019-20)</v>
      </c>
      <c r="B19" s="67"/>
      <c r="C19" s="67"/>
      <c r="D19" s="67"/>
      <c r="E19" s="67"/>
      <c r="F19" s="67"/>
      <c r="G19" s="67" t="str">
        <f>$S$1&amp;" ("&amp;$V$2&amp;" to "&amp;$Z$2&amp;")"</f>
        <v>Central Goldfields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422</v>
      </c>
      <c r="Z19" s="116">
        <v>422</v>
      </c>
      <c r="AB19" s="121">
        <f t="shared" si="2"/>
        <v>5.4311454311454309E-2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172</v>
      </c>
      <c r="Z20" s="116">
        <v>193</v>
      </c>
      <c r="AB20" s="121">
        <f t="shared" si="2"/>
        <v>2.483912483912484E-2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731</v>
      </c>
      <c r="Z21" s="116">
        <v>813</v>
      </c>
      <c r="AB21" s="121">
        <f t="shared" si="2"/>
        <v>0.10463320463320464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505</v>
      </c>
      <c r="Z22" s="116">
        <v>485</v>
      </c>
      <c r="AB22" s="121">
        <f t="shared" si="2"/>
        <v>6.2419562419562417E-2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317</v>
      </c>
      <c r="Z23" s="116">
        <v>318</v>
      </c>
      <c r="AB23" s="121">
        <f t="shared" si="2"/>
        <v>4.0926640926640924E-2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67</v>
      </c>
      <c r="Z24" s="116">
        <v>76</v>
      </c>
      <c r="AB24" s="121">
        <f t="shared" si="2"/>
        <v>9.7812097812097817E-3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181</v>
      </c>
      <c r="Z25" s="116">
        <v>207</v>
      </c>
      <c r="AB25" s="121">
        <f t="shared" si="2"/>
        <v>2.664092664092664E-2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76</v>
      </c>
      <c r="Z26" s="116">
        <v>76</v>
      </c>
      <c r="AB26" s="121">
        <f t="shared" si="2"/>
        <v>9.7812097812097817E-3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224</v>
      </c>
      <c r="Z27" s="116">
        <v>214</v>
      </c>
      <c r="AB27" s="121">
        <f t="shared" si="2"/>
        <v>2.7541827541827543E-2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461</v>
      </c>
      <c r="Z28" s="116">
        <v>464</v>
      </c>
      <c r="AB28" s="121">
        <f t="shared" si="2"/>
        <v>5.9716859716859715E-2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711</v>
      </c>
      <c r="Z29" s="116">
        <v>474</v>
      </c>
      <c r="AB29" s="121">
        <f t="shared" si="2"/>
        <v>6.1003861003861001E-2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477</v>
      </c>
      <c r="Z30" s="116">
        <v>624</v>
      </c>
      <c r="AB30" s="121">
        <f t="shared" si="2"/>
        <v>8.0308880308880309E-2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894</v>
      </c>
      <c r="Z31" s="116">
        <v>947</v>
      </c>
      <c r="AB31" s="121">
        <f t="shared" si="2"/>
        <v>0.12187902187902187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221</v>
      </c>
      <c r="Z32" s="116">
        <v>161</v>
      </c>
      <c r="AB32" s="121">
        <f t="shared" si="2"/>
        <v>2.0720720720720721E-2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201</v>
      </c>
      <c r="Z33" s="116">
        <v>210</v>
      </c>
      <c r="AB33" s="121">
        <f t="shared" si="2"/>
        <v>2.7027027027027029E-2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7832</v>
      </c>
      <c r="Z34" s="124">
        <v>7770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4921</v>
      </c>
      <c r="AB37" s="136">
        <f>Z37/Z40*100</f>
        <v>85.642185868430204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825</v>
      </c>
      <c r="AB38" s="136">
        <f>Z38/Z40*100</f>
        <v>14.357814131569787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5746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0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91</v>
      </c>
      <c r="W45" s="116">
        <v>110</v>
      </c>
      <c r="X45" s="116">
        <v>117</v>
      </c>
      <c r="Y45" s="116">
        <v>124</v>
      </c>
      <c r="Z45" s="116">
        <v>88</v>
      </c>
    </row>
    <row r="46" spans="19:32" x14ac:dyDescent="0.25">
      <c r="S46" s="119" t="s">
        <v>39</v>
      </c>
      <c r="T46" s="119"/>
      <c r="U46" s="116"/>
      <c r="V46" s="116">
        <v>209</v>
      </c>
      <c r="W46" s="116">
        <v>250</v>
      </c>
      <c r="X46" s="116">
        <v>273</v>
      </c>
      <c r="Y46" s="116">
        <v>244</v>
      </c>
      <c r="Z46" s="116">
        <v>220</v>
      </c>
    </row>
    <row r="47" spans="19:32" x14ac:dyDescent="0.25">
      <c r="S47" s="119" t="s">
        <v>40</v>
      </c>
      <c r="T47" s="119"/>
      <c r="U47" s="116"/>
      <c r="V47" s="116">
        <v>320</v>
      </c>
      <c r="W47" s="116">
        <v>345</v>
      </c>
      <c r="X47" s="116">
        <v>339</v>
      </c>
      <c r="Y47" s="116">
        <v>363</v>
      </c>
      <c r="Z47" s="116">
        <v>380</v>
      </c>
    </row>
    <row r="48" spans="19:32" x14ac:dyDescent="0.25">
      <c r="S48" s="119" t="s">
        <v>41</v>
      </c>
      <c r="T48" s="119"/>
      <c r="U48" s="116"/>
      <c r="V48" s="116">
        <v>370</v>
      </c>
      <c r="W48" s="116">
        <v>389</v>
      </c>
      <c r="X48" s="116">
        <v>452</v>
      </c>
      <c r="Y48" s="116">
        <v>398</v>
      </c>
      <c r="Z48" s="116">
        <v>415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261</v>
      </c>
      <c r="W49" s="116">
        <v>309</v>
      </c>
      <c r="X49" s="116">
        <v>334</v>
      </c>
      <c r="Y49" s="116">
        <v>376</v>
      </c>
      <c r="Z49" s="116">
        <v>368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Central Goldfields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269</v>
      </c>
      <c r="W50" s="116">
        <v>300</v>
      </c>
      <c r="X50" s="116">
        <v>289</v>
      </c>
      <c r="Y50" s="116">
        <v>280</v>
      </c>
      <c r="Z50" s="116">
        <v>309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357</v>
      </c>
      <c r="W51" s="116">
        <v>320</v>
      </c>
      <c r="X51" s="116">
        <v>311</v>
      </c>
      <c r="Y51" s="116">
        <v>295</v>
      </c>
      <c r="Z51" s="116">
        <v>306</v>
      </c>
    </row>
    <row r="52" spans="1:26" ht="15" customHeight="1" x14ac:dyDescent="0.25">
      <c r="S52" s="119" t="s">
        <v>45</v>
      </c>
      <c r="T52" s="119"/>
      <c r="U52" s="116"/>
      <c r="V52" s="116">
        <v>398</v>
      </c>
      <c r="W52" s="116">
        <v>379</v>
      </c>
      <c r="X52" s="116">
        <v>401</v>
      </c>
      <c r="Y52" s="116">
        <v>376</v>
      </c>
      <c r="Z52" s="116">
        <v>353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375</v>
      </c>
      <c r="W53" s="116">
        <v>379</v>
      </c>
      <c r="X53" s="116">
        <v>399</v>
      </c>
      <c r="Y53" s="116">
        <v>400</v>
      </c>
      <c r="Z53" s="116">
        <v>414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434</v>
      </c>
      <c r="W54" s="116">
        <v>413</v>
      </c>
      <c r="X54" s="116">
        <v>432</v>
      </c>
      <c r="Y54" s="116">
        <v>425</v>
      </c>
      <c r="Z54" s="116">
        <v>455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321</v>
      </c>
      <c r="W55" s="116">
        <v>349</v>
      </c>
      <c r="X55" s="116">
        <v>408</v>
      </c>
      <c r="Y55" s="116">
        <v>386</v>
      </c>
      <c r="Z55" s="116">
        <v>382</v>
      </c>
    </row>
    <row r="56" spans="1:26" ht="15" customHeight="1" x14ac:dyDescent="0.25">
      <c r="S56" s="119" t="s">
        <v>49</v>
      </c>
      <c r="T56" s="119"/>
      <c r="U56" s="116"/>
      <c r="V56" s="116">
        <v>127</v>
      </c>
      <c r="W56" s="116">
        <v>151</v>
      </c>
      <c r="X56" s="116">
        <v>177</v>
      </c>
      <c r="Y56" s="116">
        <v>185</v>
      </c>
      <c r="Z56" s="116">
        <v>204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56</v>
      </c>
      <c r="W57" s="116">
        <v>61</v>
      </c>
      <c r="X57" s="116">
        <v>67</v>
      </c>
      <c r="Y57" s="116">
        <v>82</v>
      </c>
      <c r="Z57" s="116">
        <v>87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38</v>
      </c>
      <c r="W58" s="116">
        <v>24</v>
      </c>
      <c r="X58" s="116">
        <v>32</v>
      </c>
      <c r="Y58" s="116">
        <v>31</v>
      </c>
      <c r="Z58" s="116">
        <v>34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12</v>
      </c>
      <c r="W59" s="116">
        <v>15</v>
      </c>
      <c r="X59" s="116">
        <v>15</v>
      </c>
      <c r="Y59" s="116">
        <v>16</v>
      </c>
      <c r="Z59" s="116">
        <v>18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8</v>
      </c>
      <c r="W60" s="116">
        <v>7</v>
      </c>
      <c r="X60" s="116">
        <v>5</v>
      </c>
      <c r="Y60" s="116">
        <v>4</v>
      </c>
      <c r="Z60" s="116">
        <v>12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3650</v>
      </c>
      <c r="W61" s="116">
        <v>3803</v>
      </c>
      <c r="X61" s="116">
        <v>4126</v>
      </c>
      <c r="Y61" s="116">
        <v>3978</v>
      </c>
      <c r="Z61" s="116">
        <v>4040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109</v>
      </c>
      <c r="W64" s="116">
        <v>108</v>
      </c>
      <c r="X64" s="116">
        <v>131</v>
      </c>
      <c r="Y64" s="116">
        <v>126</v>
      </c>
      <c r="Z64" s="116">
        <v>112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Central Goldfields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289</v>
      </c>
      <c r="W65" s="116">
        <v>263</v>
      </c>
      <c r="X65" s="116">
        <v>290</v>
      </c>
      <c r="Y65" s="116">
        <v>241</v>
      </c>
      <c r="Z65" s="116">
        <v>210</v>
      </c>
    </row>
    <row r="66" spans="1:26" x14ac:dyDescent="0.25">
      <c r="S66" s="119" t="s">
        <v>40</v>
      </c>
      <c r="T66" s="119"/>
      <c r="U66" s="116"/>
      <c r="V66" s="116">
        <v>324</v>
      </c>
      <c r="W66" s="116">
        <v>344</v>
      </c>
      <c r="X66" s="116">
        <v>356</v>
      </c>
      <c r="Y66" s="116">
        <v>341</v>
      </c>
      <c r="Z66" s="116">
        <v>354</v>
      </c>
    </row>
    <row r="67" spans="1:26" x14ac:dyDescent="0.25">
      <c r="S67" s="119" t="s">
        <v>41</v>
      </c>
      <c r="T67" s="119"/>
      <c r="U67" s="116"/>
      <c r="V67" s="116">
        <v>267</v>
      </c>
      <c r="W67" s="116">
        <v>286</v>
      </c>
      <c r="X67" s="116">
        <v>336</v>
      </c>
      <c r="Y67" s="116">
        <v>333</v>
      </c>
      <c r="Z67" s="116">
        <v>322</v>
      </c>
    </row>
    <row r="68" spans="1:26" x14ac:dyDescent="0.25">
      <c r="S68" s="119" t="s">
        <v>42</v>
      </c>
      <c r="T68" s="119"/>
      <c r="U68" s="116"/>
      <c r="V68" s="116">
        <v>250</v>
      </c>
      <c r="W68" s="116">
        <v>273</v>
      </c>
      <c r="X68" s="116">
        <v>268</v>
      </c>
      <c r="Y68" s="116">
        <v>306</v>
      </c>
      <c r="Z68" s="116">
        <v>316</v>
      </c>
    </row>
    <row r="69" spans="1:26" x14ac:dyDescent="0.25">
      <c r="S69" s="119" t="s">
        <v>43</v>
      </c>
      <c r="T69" s="119"/>
      <c r="U69" s="116"/>
      <c r="V69" s="116">
        <v>229</v>
      </c>
      <c r="W69" s="116">
        <v>262</v>
      </c>
      <c r="X69" s="116">
        <v>242</v>
      </c>
      <c r="Y69" s="116">
        <v>281</v>
      </c>
      <c r="Z69" s="116">
        <v>280</v>
      </c>
    </row>
    <row r="70" spans="1:26" x14ac:dyDescent="0.25">
      <c r="S70" s="119" t="s">
        <v>44</v>
      </c>
      <c r="T70" s="119"/>
      <c r="U70" s="116"/>
      <c r="V70" s="116">
        <v>320</v>
      </c>
      <c r="W70" s="116">
        <v>316</v>
      </c>
      <c r="X70" s="116">
        <v>351</v>
      </c>
      <c r="Y70" s="116">
        <v>311</v>
      </c>
      <c r="Z70" s="116">
        <v>257</v>
      </c>
    </row>
    <row r="71" spans="1:26" x14ac:dyDescent="0.25">
      <c r="S71" s="119" t="s">
        <v>45</v>
      </c>
      <c r="T71" s="119"/>
      <c r="U71" s="116"/>
      <c r="V71" s="116">
        <v>397</v>
      </c>
      <c r="W71" s="116">
        <v>401</v>
      </c>
      <c r="X71" s="116">
        <v>394</v>
      </c>
      <c r="Y71" s="116">
        <v>408</v>
      </c>
      <c r="Z71" s="116">
        <v>425</v>
      </c>
    </row>
    <row r="72" spans="1:26" x14ac:dyDescent="0.25">
      <c r="S72" s="119" t="s">
        <v>46</v>
      </c>
      <c r="T72" s="119"/>
      <c r="U72" s="116"/>
      <c r="V72" s="116">
        <v>423</v>
      </c>
      <c r="W72" s="116">
        <v>435</v>
      </c>
      <c r="X72" s="116">
        <v>447</v>
      </c>
      <c r="Y72" s="116">
        <v>414</v>
      </c>
      <c r="Z72" s="116">
        <v>385</v>
      </c>
    </row>
    <row r="73" spans="1:26" x14ac:dyDescent="0.25">
      <c r="S73" s="119" t="s">
        <v>47</v>
      </c>
      <c r="T73" s="119"/>
      <c r="U73" s="116"/>
      <c r="V73" s="116">
        <v>357</v>
      </c>
      <c r="W73" s="116">
        <v>429</v>
      </c>
      <c r="X73" s="116">
        <v>425</v>
      </c>
      <c r="Y73" s="116">
        <v>466</v>
      </c>
      <c r="Z73" s="116">
        <v>447</v>
      </c>
    </row>
    <row r="74" spans="1:26" x14ac:dyDescent="0.25">
      <c r="S74" s="119" t="s">
        <v>48</v>
      </c>
      <c r="T74" s="119"/>
      <c r="U74" s="116"/>
      <c r="V74" s="116">
        <v>281</v>
      </c>
      <c r="W74" s="116">
        <v>276</v>
      </c>
      <c r="X74" s="116">
        <v>302</v>
      </c>
      <c r="Y74" s="116">
        <v>330</v>
      </c>
      <c r="Z74" s="116">
        <v>326</v>
      </c>
    </row>
    <row r="75" spans="1:26" x14ac:dyDescent="0.25">
      <c r="S75" s="119" t="s">
        <v>49</v>
      </c>
      <c r="T75" s="119"/>
      <c r="U75" s="116"/>
      <c r="V75" s="116">
        <v>117</v>
      </c>
      <c r="W75" s="116">
        <v>126</v>
      </c>
      <c r="X75" s="116">
        <v>150</v>
      </c>
      <c r="Y75" s="116">
        <v>162</v>
      </c>
      <c r="Z75" s="116">
        <v>170</v>
      </c>
    </row>
    <row r="76" spans="1:26" x14ac:dyDescent="0.25">
      <c r="S76" s="119" t="s">
        <v>50</v>
      </c>
      <c r="T76" s="119"/>
      <c r="U76" s="116"/>
      <c r="V76" s="116">
        <v>42</v>
      </c>
      <c r="W76" s="116">
        <v>52</v>
      </c>
      <c r="X76" s="116">
        <v>53</v>
      </c>
      <c r="Y76" s="116">
        <v>70</v>
      </c>
      <c r="Z76" s="116">
        <v>59</v>
      </c>
    </row>
    <row r="77" spans="1:26" x14ac:dyDescent="0.25">
      <c r="S77" s="119" t="s">
        <v>51</v>
      </c>
      <c r="T77" s="119"/>
      <c r="U77" s="116"/>
      <c r="V77" s="116">
        <v>36</v>
      </c>
      <c r="W77" s="116">
        <v>35</v>
      </c>
      <c r="X77" s="116">
        <v>31</v>
      </c>
      <c r="Y77" s="116">
        <v>30</v>
      </c>
      <c r="Z77" s="116">
        <v>30</v>
      </c>
    </row>
    <row r="78" spans="1:26" x14ac:dyDescent="0.25">
      <c r="S78" s="119" t="s">
        <v>52</v>
      </c>
      <c r="T78" s="119"/>
      <c r="U78" s="116"/>
      <c r="V78" s="116">
        <v>12</v>
      </c>
      <c r="W78" s="116">
        <v>16</v>
      </c>
      <c r="X78" s="116">
        <v>17</v>
      </c>
      <c r="Y78" s="116">
        <v>17</v>
      </c>
      <c r="Z78" s="116">
        <v>22</v>
      </c>
    </row>
    <row r="79" spans="1:26" x14ac:dyDescent="0.25">
      <c r="S79" s="119" t="s">
        <v>53</v>
      </c>
      <c r="T79" s="119"/>
      <c r="U79" s="116"/>
      <c r="V79" s="116">
        <v>13</v>
      </c>
      <c r="W79" s="116">
        <v>6</v>
      </c>
      <c r="X79" s="116">
        <v>8</v>
      </c>
      <c r="Y79" s="116">
        <v>6</v>
      </c>
      <c r="Z79" s="116">
        <v>17</v>
      </c>
    </row>
    <row r="80" spans="1:26" x14ac:dyDescent="0.25">
      <c r="S80" s="122" t="s">
        <v>54</v>
      </c>
      <c r="T80" s="122"/>
      <c r="U80" s="116"/>
      <c r="V80" s="116">
        <v>3458</v>
      </c>
      <c r="W80" s="116">
        <v>3630</v>
      </c>
      <c r="X80" s="116">
        <v>3842</v>
      </c>
      <c r="Y80" s="116">
        <v>3854</v>
      </c>
      <c r="Z80" s="116">
        <v>3732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Central Goldfields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204</v>
      </c>
      <c r="W83" s="116">
        <v>217</v>
      </c>
      <c r="X83" s="116">
        <v>213</v>
      </c>
      <c r="Y83" s="116">
        <v>209</v>
      </c>
      <c r="Z83" s="116">
        <v>233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174</v>
      </c>
      <c r="W84" s="116">
        <v>188</v>
      </c>
      <c r="X84" s="116">
        <v>195</v>
      </c>
      <c r="Y84" s="116">
        <v>195</v>
      </c>
      <c r="Z84" s="116">
        <v>195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520</v>
      </c>
      <c r="W85" s="116">
        <v>523</v>
      </c>
      <c r="X85" s="116">
        <v>560</v>
      </c>
      <c r="Y85" s="116">
        <v>549</v>
      </c>
      <c r="Z85" s="116">
        <v>542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7,770</v>
      </c>
      <c r="D86" s="100">
        <f t="shared" ref="D86:D91" si="4">AD4</f>
        <v>-8.1695174878734234E-3</v>
      </c>
      <c r="E86" s="101">
        <f t="shared" ref="E86:E91" si="5">AD4</f>
        <v>-8.1695174878734234E-3</v>
      </c>
      <c r="F86" s="100">
        <f t="shared" ref="F86:F91" si="6">AF4</f>
        <v>9.2827004219409259E-2</v>
      </c>
      <c r="G86" s="101">
        <f t="shared" ref="G86:G91" si="7">AF4</f>
        <v>9.2827004219409259E-2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140</v>
      </c>
      <c r="W86" s="116">
        <v>152</v>
      </c>
      <c r="X86" s="116">
        <v>175</v>
      </c>
      <c r="Y86" s="116">
        <v>172</v>
      </c>
      <c r="Z86" s="116">
        <v>193</v>
      </c>
    </row>
    <row r="87" spans="1:30" ht="15" customHeight="1" x14ac:dyDescent="0.25">
      <c r="A87" s="102" t="s">
        <v>4</v>
      </c>
      <c r="B87" s="51"/>
      <c r="C87" s="61" t="str">
        <f t="shared" si="3"/>
        <v>4,042</v>
      </c>
      <c r="D87" s="100">
        <f t="shared" si="4"/>
        <v>1.5322783220296454E-2</v>
      </c>
      <c r="E87" s="101">
        <f t="shared" si="5"/>
        <v>1.5322783220296454E-2</v>
      </c>
      <c r="F87" s="100">
        <f t="shared" si="6"/>
        <v>0.10770073992874751</v>
      </c>
      <c r="G87" s="101">
        <f t="shared" si="7"/>
        <v>0.10770073992874751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81</v>
      </c>
      <c r="W87" s="116">
        <v>86</v>
      </c>
      <c r="X87" s="116">
        <v>85</v>
      </c>
      <c r="Y87" s="116">
        <v>84</v>
      </c>
      <c r="Z87" s="116">
        <v>90</v>
      </c>
    </row>
    <row r="88" spans="1:30" ht="15" customHeight="1" x14ac:dyDescent="0.25">
      <c r="A88" s="102" t="s">
        <v>5</v>
      </c>
      <c r="B88" s="51"/>
      <c r="C88" s="61" t="str">
        <f t="shared" si="3"/>
        <v>3,736</v>
      </c>
      <c r="D88" s="100">
        <f t="shared" si="4"/>
        <v>-3.0365948611471572E-2</v>
      </c>
      <c r="E88" s="101">
        <f t="shared" si="5"/>
        <v>-3.0365948611471572E-2</v>
      </c>
      <c r="F88" s="100">
        <f t="shared" si="6"/>
        <v>7.9145002888503679E-2</v>
      </c>
      <c r="G88" s="101">
        <f t="shared" si="7"/>
        <v>7.9145002888503679E-2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129</v>
      </c>
      <c r="W88" s="116">
        <v>133</v>
      </c>
      <c r="X88" s="116">
        <v>144</v>
      </c>
      <c r="Y88" s="116">
        <v>149</v>
      </c>
      <c r="Z88" s="116">
        <v>157</v>
      </c>
    </row>
    <row r="89" spans="1:30" ht="15" customHeight="1" x14ac:dyDescent="0.25">
      <c r="A89" s="51" t="s">
        <v>6</v>
      </c>
      <c r="B89" s="51"/>
      <c r="C89" s="61" t="str">
        <f t="shared" si="3"/>
        <v>5,751</v>
      </c>
      <c r="D89" s="100">
        <f t="shared" si="4"/>
        <v>7.5332866152768574E-3</v>
      </c>
      <c r="E89" s="101">
        <f t="shared" si="5"/>
        <v>7.5332866152768574E-3</v>
      </c>
      <c r="F89" s="100">
        <f t="shared" si="6"/>
        <v>7.1548351034097291E-2</v>
      </c>
      <c r="G89" s="101">
        <f t="shared" si="7"/>
        <v>7.1548351034097291E-2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307</v>
      </c>
      <c r="W89" s="116">
        <v>292</v>
      </c>
      <c r="X89" s="116">
        <v>329</v>
      </c>
      <c r="Y89" s="116">
        <v>320</v>
      </c>
      <c r="Z89" s="116">
        <v>327</v>
      </c>
    </row>
    <row r="90" spans="1:30" ht="15" customHeight="1" x14ac:dyDescent="0.25">
      <c r="A90" s="51" t="s">
        <v>100</v>
      </c>
      <c r="B90" s="51"/>
      <c r="C90" s="61" t="str">
        <f t="shared" si="3"/>
        <v>$37,502</v>
      </c>
      <c r="D90" s="100">
        <f t="shared" si="4"/>
        <v>5.2527083918046724E-2</v>
      </c>
      <c r="E90" s="101">
        <f t="shared" si="5"/>
        <v>5.2527083918046724E-2</v>
      </c>
      <c r="F90" s="100">
        <f t="shared" si="6"/>
        <v>0.11530733633908707</v>
      </c>
      <c r="G90" s="101">
        <f t="shared" si="7"/>
        <v>0.11530733633908707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485</v>
      </c>
      <c r="W90" s="116">
        <v>481</v>
      </c>
      <c r="X90" s="116">
        <v>522</v>
      </c>
      <c r="Y90" s="116">
        <v>522</v>
      </c>
      <c r="Z90" s="116">
        <v>525</v>
      </c>
    </row>
    <row r="91" spans="1:30" ht="15" customHeight="1" x14ac:dyDescent="0.25">
      <c r="A91" s="51" t="s">
        <v>7</v>
      </c>
      <c r="B91" s="51"/>
      <c r="C91" s="61" t="str">
        <f t="shared" si="3"/>
        <v>$259.4 mil</v>
      </c>
      <c r="D91" s="100">
        <f t="shared" si="4"/>
        <v>3.9782385009395238E-2</v>
      </c>
      <c r="E91" s="101">
        <f t="shared" si="5"/>
        <v>3.9782385009395238E-2</v>
      </c>
      <c r="F91" s="100">
        <f t="shared" si="6"/>
        <v>0.26580478648473749</v>
      </c>
      <c r="G91" s="101">
        <f t="shared" si="7"/>
        <v>0.26580478648473749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2804</v>
      </c>
      <c r="W91" s="116">
        <v>2817</v>
      </c>
      <c r="X91" s="116">
        <v>2981</v>
      </c>
      <c r="Y91" s="116">
        <v>2963</v>
      </c>
      <c r="Z91" s="116">
        <v>2996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122</v>
      </c>
      <c r="W93" s="116">
        <v>127</v>
      </c>
      <c r="X93" s="116">
        <v>146</v>
      </c>
      <c r="Y93" s="116">
        <v>148</v>
      </c>
      <c r="Z93" s="116">
        <v>155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406</v>
      </c>
      <c r="W94" s="116">
        <v>432</v>
      </c>
      <c r="X94" s="116">
        <v>436</v>
      </c>
      <c r="Y94" s="116">
        <v>447</v>
      </c>
      <c r="Z94" s="116">
        <v>448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112</v>
      </c>
      <c r="W95" s="116">
        <v>105</v>
      </c>
      <c r="X95" s="116">
        <v>117</v>
      </c>
      <c r="Y95" s="116">
        <v>121</v>
      </c>
      <c r="Z95" s="116">
        <v>117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383</v>
      </c>
      <c r="W96" s="116">
        <v>407</v>
      </c>
      <c r="X96" s="116">
        <v>466</v>
      </c>
      <c r="Y96" s="116">
        <v>472</v>
      </c>
      <c r="Z96" s="116">
        <v>516</v>
      </c>
    </row>
    <row r="97" spans="1:32" ht="15" customHeight="1" x14ac:dyDescent="0.25">
      <c r="S97" s="119" t="s">
        <v>199</v>
      </c>
      <c r="T97" s="119"/>
      <c r="U97" s="116"/>
      <c r="V97" s="116">
        <v>306</v>
      </c>
      <c r="W97" s="116">
        <v>343</v>
      </c>
      <c r="X97" s="116">
        <v>351</v>
      </c>
      <c r="Y97" s="116">
        <v>356</v>
      </c>
      <c r="Z97" s="116">
        <v>342</v>
      </c>
    </row>
    <row r="98" spans="1:32" ht="15" customHeight="1" x14ac:dyDescent="0.25">
      <c r="S98" s="119" t="s">
        <v>200</v>
      </c>
      <c r="T98" s="119"/>
      <c r="U98" s="116"/>
      <c r="V98" s="116">
        <v>292</v>
      </c>
      <c r="W98" s="116">
        <v>298</v>
      </c>
      <c r="X98" s="116">
        <v>295</v>
      </c>
      <c r="Y98" s="116">
        <v>299</v>
      </c>
      <c r="Z98" s="116">
        <v>309</v>
      </c>
    </row>
    <row r="99" spans="1:32" ht="15" customHeight="1" x14ac:dyDescent="0.25">
      <c r="S99" s="119" t="s">
        <v>201</v>
      </c>
      <c r="T99" s="119"/>
      <c r="U99" s="116"/>
      <c r="V99" s="116">
        <v>20</v>
      </c>
      <c r="W99" s="116">
        <v>22</v>
      </c>
      <c r="X99" s="116">
        <v>28</v>
      </c>
      <c r="Y99" s="116">
        <v>26</v>
      </c>
      <c r="Z99" s="116">
        <v>29</v>
      </c>
    </row>
    <row r="100" spans="1:32" ht="15" customHeight="1" x14ac:dyDescent="0.25">
      <c r="S100" s="119" t="s">
        <v>59</v>
      </c>
      <c r="T100" s="119"/>
      <c r="U100" s="116"/>
      <c r="V100" s="116">
        <v>289</v>
      </c>
      <c r="W100" s="116">
        <v>313</v>
      </c>
      <c r="X100" s="116">
        <v>346</v>
      </c>
      <c r="Y100" s="116">
        <v>347</v>
      </c>
      <c r="Z100" s="116">
        <v>348</v>
      </c>
    </row>
    <row r="101" spans="1:32" x14ac:dyDescent="0.25">
      <c r="A101" s="20"/>
      <c r="S101" s="122" t="s">
        <v>54</v>
      </c>
      <c r="T101" s="122"/>
      <c r="U101" s="116"/>
      <c r="V101" s="116">
        <v>2563</v>
      </c>
      <c r="W101" s="116">
        <v>2630</v>
      </c>
      <c r="X101" s="116">
        <v>2741</v>
      </c>
      <c r="Y101" s="116">
        <v>2751</v>
      </c>
      <c r="Z101" s="116">
        <v>2759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4846</v>
      </c>
      <c r="W104" s="116">
        <v>5170</v>
      </c>
      <c r="X104" s="116">
        <v>5528</v>
      </c>
      <c r="Y104" s="116">
        <v>5364</v>
      </c>
      <c r="Z104" s="116">
        <v>5340</v>
      </c>
      <c r="AB104" s="113" t="str">
        <f>TEXT(Z104,"###,###")</f>
        <v>5,340</v>
      </c>
      <c r="AD104" s="134">
        <f>Z104/($Z$4)*100</f>
        <v>68.725868725868722</v>
      </c>
      <c r="AF104" s="113"/>
    </row>
    <row r="105" spans="1:32" x14ac:dyDescent="0.25">
      <c r="S105" s="119" t="s">
        <v>18</v>
      </c>
      <c r="T105" s="119"/>
      <c r="U105" s="116"/>
      <c r="V105" s="116">
        <v>1360</v>
      </c>
      <c r="W105" s="116">
        <v>1466</v>
      </c>
      <c r="X105" s="116">
        <v>1444</v>
      </c>
      <c r="Y105" s="116">
        <v>1606</v>
      </c>
      <c r="Z105" s="116">
        <v>1527</v>
      </c>
      <c r="AB105" s="113" t="str">
        <f>TEXT(Z105,"###,###")</f>
        <v>1,527</v>
      </c>
      <c r="AD105" s="134">
        <f>Z105/($Z$4)*100</f>
        <v>19.652509652509654</v>
      </c>
      <c r="AF105" s="113"/>
    </row>
    <row r="106" spans="1:32" x14ac:dyDescent="0.25">
      <c r="S106" s="122" t="s">
        <v>54</v>
      </c>
      <c r="T106" s="122"/>
      <c r="U106" s="124"/>
      <c r="V106" s="124">
        <v>6206</v>
      </c>
      <c r="W106" s="124">
        <v>6636</v>
      </c>
      <c r="X106" s="124">
        <v>6972</v>
      </c>
      <c r="Y106" s="124">
        <v>6970</v>
      </c>
      <c r="Z106" s="124">
        <v>6867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1155</v>
      </c>
      <c r="W108" s="116">
        <v>1210</v>
      </c>
      <c r="X108" s="116">
        <v>1387</v>
      </c>
      <c r="Y108" s="116">
        <v>1301</v>
      </c>
      <c r="Z108" s="116">
        <v>1221</v>
      </c>
      <c r="AB108" s="113" t="str">
        <f>TEXT(Z108,"###,###")</f>
        <v>1,221</v>
      </c>
      <c r="AD108" s="134">
        <f>Z108/($Z$4)*100</f>
        <v>15.714285714285714</v>
      </c>
      <c r="AF108" s="113"/>
    </row>
    <row r="109" spans="1:32" x14ac:dyDescent="0.25">
      <c r="S109" s="119" t="s">
        <v>21</v>
      </c>
      <c r="T109" s="119"/>
      <c r="U109" s="116"/>
      <c r="V109" s="116">
        <v>1032</v>
      </c>
      <c r="W109" s="116">
        <v>1034</v>
      </c>
      <c r="X109" s="116">
        <v>1123</v>
      </c>
      <c r="Y109" s="116">
        <v>1015</v>
      </c>
      <c r="Z109" s="116">
        <v>1096</v>
      </c>
      <c r="AB109" s="113" t="str">
        <f>TEXT(Z109,"###,###")</f>
        <v>1,096</v>
      </c>
      <c r="AD109" s="134">
        <f>Z109/($Z$4)*100</f>
        <v>14.105534105534106</v>
      </c>
      <c r="AF109" s="113"/>
    </row>
    <row r="110" spans="1:32" x14ac:dyDescent="0.25">
      <c r="S110" s="119" t="s">
        <v>22</v>
      </c>
      <c r="T110" s="119"/>
      <c r="U110" s="116"/>
      <c r="V110" s="116">
        <v>1763</v>
      </c>
      <c r="W110" s="116">
        <v>2194</v>
      </c>
      <c r="X110" s="116">
        <v>2215</v>
      </c>
      <c r="Y110" s="116">
        <v>2250</v>
      </c>
      <c r="Z110" s="116">
        <v>2030</v>
      </c>
      <c r="AB110" s="113" t="str">
        <f>TEXT(Z110,"###,###")</f>
        <v>2,030</v>
      </c>
      <c r="AD110" s="134">
        <f>Z110/($Z$4)*100</f>
        <v>26.126126126126124</v>
      </c>
      <c r="AF110" s="113"/>
    </row>
    <row r="111" spans="1:32" x14ac:dyDescent="0.25">
      <c r="S111" s="119" t="s">
        <v>23</v>
      </c>
      <c r="T111" s="119"/>
      <c r="U111" s="116"/>
      <c r="V111" s="116">
        <v>2255</v>
      </c>
      <c r="W111" s="116">
        <v>2198</v>
      </c>
      <c r="X111" s="116">
        <v>2244</v>
      </c>
      <c r="Y111" s="116">
        <v>2401</v>
      </c>
      <c r="Z111" s="116">
        <v>2484</v>
      </c>
      <c r="AB111" s="113" t="str">
        <f>TEXT(Z111,"###,###")</f>
        <v>2,484</v>
      </c>
      <c r="AD111" s="134">
        <f>Z111/($Z$4)*100</f>
        <v>31.969111969111967</v>
      </c>
      <c r="AF111" s="113"/>
    </row>
    <row r="112" spans="1:32" x14ac:dyDescent="0.25">
      <c r="S112" s="122" t="s">
        <v>54</v>
      </c>
      <c r="T112" s="122"/>
      <c r="U112" s="116"/>
      <c r="V112" s="116">
        <v>7112</v>
      </c>
      <c r="W112" s="116">
        <v>7433</v>
      </c>
      <c r="X112" s="116">
        <v>7964</v>
      </c>
      <c r="Y112" s="116">
        <v>7833</v>
      </c>
      <c r="Z112" s="116">
        <v>7775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44.43</v>
      </c>
      <c r="W118" s="135">
        <v>43.45</v>
      </c>
      <c r="X118" s="135">
        <v>43.59</v>
      </c>
      <c r="Y118" s="135">
        <v>43.79</v>
      </c>
      <c r="Z118" s="135">
        <v>44.23</v>
      </c>
      <c r="AB118" s="113" t="str">
        <f>TEXT(Z118,"##.0")</f>
        <v>44.2</v>
      </c>
    </row>
    <row r="120" spans="19:32" x14ac:dyDescent="0.25">
      <c r="S120" s="105" t="s">
        <v>102</v>
      </c>
      <c r="T120" s="116"/>
      <c r="U120" s="116"/>
      <c r="V120" s="116">
        <v>4402</v>
      </c>
      <c r="W120" s="116">
        <v>4481</v>
      </c>
      <c r="X120" s="116">
        <v>4643</v>
      </c>
      <c r="Y120" s="116">
        <v>4710</v>
      </c>
      <c r="Z120" s="116">
        <v>4699</v>
      </c>
      <c r="AB120" s="113" t="str">
        <f>TEXT(Z120,"###,###")</f>
        <v>4,699</v>
      </c>
    </row>
    <row r="121" spans="19:32" x14ac:dyDescent="0.25">
      <c r="S121" s="105" t="s">
        <v>103</v>
      </c>
      <c r="T121" s="116"/>
      <c r="U121" s="116"/>
      <c r="V121" s="116">
        <v>594</v>
      </c>
      <c r="W121" s="116">
        <v>585</v>
      </c>
      <c r="X121" s="116">
        <v>650</v>
      </c>
      <c r="Y121" s="116">
        <v>608</v>
      </c>
      <c r="Z121" s="116">
        <v>635</v>
      </c>
      <c r="AB121" s="113" t="str">
        <f>TEXT(Z121,"###,###")</f>
        <v>635</v>
      </c>
    </row>
    <row r="122" spans="19:32" x14ac:dyDescent="0.25">
      <c r="S122" s="105" t="s">
        <v>104</v>
      </c>
      <c r="T122" s="116"/>
      <c r="U122" s="116"/>
      <c r="V122" s="116">
        <v>367</v>
      </c>
      <c r="W122" s="116">
        <v>381</v>
      </c>
      <c r="X122" s="116">
        <v>430</v>
      </c>
      <c r="Y122" s="116">
        <v>392</v>
      </c>
      <c r="Z122" s="116">
        <v>414</v>
      </c>
      <c r="AB122" s="113" t="str">
        <f>TEXT(Z122,"###,###")</f>
        <v>414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4769</v>
      </c>
      <c r="W124" s="116">
        <v>4862</v>
      </c>
      <c r="X124" s="116">
        <v>5073</v>
      </c>
      <c r="Y124" s="116">
        <v>5102</v>
      </c>
      <c r="Z124" s="116">
        <v>5113</v>
      </c>
      <c r="AB124" s="113" t="str">
        <f>TEXT(Z124,"###,###")</f>
        <v>5,113</v>
      </c>
      <c r="AD124" s="131">
        <f>Z124/$Z$7*100</f>
        <v>88.906277169187959</v>
      </c>
    </row>
    <row r="125" spans="19:32" x14ac:dyDescent="0.25">
      <c r="S125" s="105" t="s">
        <v>106</v>
      </c>
      <c r="T125" s="116"/>
      <c r="U125" s="116"/>
      <c r="V125" s="116">
        <v>961</v>
      </c>
      <c r="W125" s="116">
        <v>966</v>
      </c>
      <c r="X125" s="116">
        <v>1080</v>
      </c>
      <c r="Y125" s="116">
        <v>1000</v>
      </c>
      <c r="Z125" s="116">
        <v>1049</v>
      </c>
      <c r="AB125" s="113" t="str">
        <f>TEXT(Z125,"###,###")</f>
        <v>1,049</v>
      </c>
      <c r="AD125" s="131">
        <f>Z125/$Z$7*100</f>
        <v>18.240306033733265</v>
      </c>
    </row>
    <row r="127" spans="19:32" x14ac:dyDescent="0.25">
      <c r="S127" s="105" t="s">
        <v>107</v>
      </c>
      <c r="T127" s="116"/>
      <c r="U127" s="116"/>
      <c r="V127" s="116">
        <v>2808</v>
      </c>
      <c r="W127" s="116">
        <v>2817</v>
      </c>
      <c r="X127" s="116">
        <v>2977</v>
      </c>
      <c r="Y127" s="116">
        <v>2960</v>
      </c>
      <c r="Z127" s="116">
        <v>2997</v>
      </c>
      <c r="AB127" s="113" t="str">
        <f>TEXT(Z127,"###,###")</f>
        <v>2,997</v>
      </c>
      <c r="AD127" s="131">
        <f>Z127/$Z$7*100</f>
        <v>52.112676056338024</v>
      </c>
    </row>
    <row r="128" spans="19:32" x14ac:dyDescent="0.25">
      <c r="S128" s="105" t="s">
        <v>108</v>
      </c>
      <c r="T128" s="116"/>
      <c r="U128" s="116"/>
      <c r="V128" s="116">
        <v>2563</v>
      </c>
      <c r="W128" s="116">
        <v>2630</v>
      </c>
      <c r="X128" s="116">
        <v>2742</v>
      </c>
      <c r="Y128" s="116">
        <v>2752</v>
      </c>
      <c r="Z128" s="116">
        <v>2758</v>
      </c>
      <c r="AB128" s="113" t="str">
        <f>TEXT(Z128,"###,###")</f>
        <v>2,758</v>
      </c>
      <c r="AD128" s="131">
        <f>Z128/$Z$7*100</f>
        <v>47.956877064858283</v>
      </c>
    </row>
    <row r="130" spans="19:20" x14ac:dyDescent="0.25">
      <c r="S130" s="105" t="s">
        <v>286</v>
      </c>
      <c r="T130" s="131">
        <v>81.707529125369504</v>
      </c>
    </row>
    <row r="131" spans="19:20" x14ac:dyDescent="0.25">
      <c r="S131" s="105" t="s">
        <v>287</v>
      </c>
      <c r="T131" s="131">
        <v>11.041557989914798</v>
      </c>
    </row>
    <row r="132" spans="19:20" x14ac:dyDescent="0.25">
      <c r="S132" s="105" t="s">
        <v>288</v>
      </c>
      <c r="T132" s="131">
        <v>7.1987480438184663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BCE05B-39D3-4A6F-8A1A-125F9DAC09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065F30F-A48A-4228-8158-29528A0FC4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A7BF10-C64D-4494-A5FB-71BEDD37CA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D2FB9F-10DB-4AD2-8E42-23A2330CD9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00B9-20CB-445F-9EB2-E953A8B3EEE4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125</v>
      </c>
      <c r="T1" s="103"/>
      <c r="U1" s="103"/>
      <c r="V1" s="103"/>
      <c r="W1" s="103"/>
      <c r="X1" s="103"/>
      <c r="Y1" s="104" t="s">
        <v>221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125</v>
      </c>
      <c r="Y3" s="109" t="s">
        <v>221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8.16 Colac-Otway,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16419</v>
      </c>
      <c r="W4" s="112">
        <v>17211</v>
      </c>
      <c r="X4" s="112">
        <v>17674</v>
      </c>
      <c r="Y4" s="112">
        <v>18650</v>
      </c>
      <c r="Z4" s="112">
        <v>18294</v>
      </c>
      <c r="AB4" s="113" t="str">
        <f>TEXT(Z4,"###,###")</f>
        <v>18,294</v>
      </c>
      <c r="AD4" s="114">
        <f>Z4/Y4-1</f>
        <v>-1.9088471849865951E-2</v>
      </c>
      <c r="AF4" s="114">
        <f>Z4/V4-1</f>
        <v>0.1141969669285583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8344</v>
      </c>
      <c r="W5" s="112">
        <v>8816</v>
      </c>
      <c r="X5" s="112">
        <v>9061</v>
      </c>
      <c r="Y5" s="112">
        <v>9550</v>
      </c>
      <c r="Z5" s="112">
        <v>9316</v>
      </c>
      <c r="AB5" s="113" t="str">
        <f>TEXT(Z5,"###,###")</f>
        <v>9,316</v>
      </c>
      <c r="AD5" s="114">
        <f t="shared" ref="AD5:AD9" si="0">Z5/Y5-1</f>
        <v>-2.4502617801047122E-2</v>
      </c>
      <c r="AF5" s="114">
        <f t="shared" ref="AF5:AF9" si="1">Z5/V5-1</f>
        <v>0.11649089165867688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8073</v>
      </c>
      <c r="W6" s="112">
        <v>8395</v>
      </c>
      <c r="X6" s="112">
        <v>8617</v>
      </c>
      <c r="Y6" s="112">
        <v>9107</v>
      </c>
      <c r="Z6" s="112">
        <v>8983</v>
      </c>
      <c r="AB6" s="113" t="str">
        <f>TEXT(Z6,"###,###")</f>
        <v>8,983</v>
      </c>
      <c r="AD6" s="114">
        <f t="shared" si="0"/>
        <v>-1.3615899857252645E-2</v>
      </c>
      <c r="AF6" s="114">
        <f t="shared" si="1"/>
        <v>0.11272141706924321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11699</v>
      </c>
      <c r="W7" s="112">
        <v>12154</v>
      </c>
      <c r="X7" s="112">
        <v>12668</v>
      </c>
      <c r="Y7" s="112">
        <v>12945</v>
      </c>
      <c r="Z7" s="112">
        <v>13032</v>
      </c>
      <c r="AB7" s="113" t="str">
        <f>TEXT(Z7,"###,###")</f>
        <v>13,032</v>
      </c>
      <c r="AD7" s="114">
        <f t="shared" si="0"/>
        <v>6.720741599073099E-3</v>
      </c>
      <c r="AF7" s="114">
        <f t="shared" si="1"/>
        <v>0.11394136250961617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18,294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13,032</v>
      </c>
      <c r="P8" s="71"/>
      <c r="S8" s="111" t="s">
        <v>86</v>
      </c>
      <c r="T8" s="112"/>
      <c r="U8" s="112"/>
      <c r="V8" s="112">
        <v>35086.300000000003</v>
      </c>
      <c r="W8" s="112">
        <v>35609</v>
      </c>
      <c r="X8" s="112">
        <v>34375</v>
      </c>
      <c r="Y8" s="112">
        <v>37168</v>
      </c>
      <c r="Z8" s="112">
        <v>38945.339999999997</v>
      </c>
      <c r="AB8" s="113" t="str">
        <f>TEXT(Z8,"$###,###")</f>
        <v>$38,945</v>
      </c>
      <c r="AD8" s="114">
        <f t="shared" si="0"/>
        <v>4.7819091691777782E-2</v>
      </c>
      <c r="AF8" s="114">
        <f t="shared" si="1"/>
        <v>0.109987088977749</v>
      </c>
    </row>
    <row r="9" spans="1:32" x14ac:dyDescent="0.25">
      <c r="A9" s="32" t="s">
        <v>15</v>
      </c>
      <c r="B9" s="75"/>
      <c r="C9" s="76"/>
      <c r="D9" s="77">
        <f>AD104</f>
        <v>73.040341095441136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52.516881522406386</v>
      </c>
      <c r="P9" s="78" t="s">
        <v>87</v>
      </c>
      <c r="S9" s="111" t="s">
        <v>7</v>
      </c>
      <c r="T9" s="112"/>
      <c r="U9" s="112"/>
      <c r="V9" s="112">
        <v>486481895</v>
      </c>
      <c r="W9" s="112">
        <v>521193432</v>
      </c>
      <c r="X9" s="112">
        <v>564741365</v>
      </c>
      <c r="Y9" s="112">
        <v>594555300</v>
      </c>
      <c r="Z9" s="112">
        <v>623494448</v>
      </c>
      <c r="AB9" s="113" t="str">
        <f>TEXT(Z9/1000000,"$#,###.0")&amp;" mil"</f>
        <v>$623.5 mil</v>
      </c>
      <c r="AD9" s="114">
        <f t="shared" si="0"/>
        <v>4.8673601934084099E-2</v>
      </c>
      <c r="AF9" s="114">
        <f t="shared" si="1"/>
        <v>0.28163957262993322</v>
      </c>
    </row>
    <row r="10" spans="1:32" x14ac:dyDescent="0.25">
      <c r="A10" s="32" t="s">
        <v>18</v>
      </c>
      <c r="B10" s="75"/>
      <c r="C10" s="76"/>
      <c r="D10" s="77">
        <f>AD105</f>
        <v>15.398491308625777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47.444751381215475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77.754757519950886</v>
      </c>
      <c r="P11" s="78" t="s">
        <v>87</v>
      </c>
      <c r="S11" s="111" t="s">
        <v>30</v>
      </c>
      <c r="T11" s="116"/>
      <c r="U11" s="116"/>
      <c r="V11" s="116">
        <v>13846</v>
      </c>
      <c r="W11" s="116">
        <v>14503</v>
      </c>
      <c r="X11" s="116">
        <v>14853</v>
      </c>
      <c r="Y11" s="116">
        <v>15888</v>
      </c>
      <c r="Z11" s="116">
        <v>15403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12.61510128913444</v>
      </c>
      <c r="P12" s="78" t="s">
        <v>87</v>
      </c>
      <c r="S12" s="111" t="s">
        <v>31</v>
      </c>
      <c r="T12" s="116"/>
      <c r="U12" s="116"/>
      <c r="V12" s="116">
        <v>2574</v>
      </c>
      <c r="W12" s="116">
        <v>2708</v>
      </c>
      <c r="X12" s="116">
        <v>2819</v>
      </c>
      <c r="Y12" s="116">
        <v>2763</v>
      </c>
      <c r="Z12" s="116">
        <v>2894</v>
      </c>
    </row>
    <row r="13" spans="1:32" ht="15" customHeight="1" x14ac:dyDescent="0.25">
      <c r="A13" s="32" t="s">
        <v>20</v>
      </c>
      <c r="B13" s="76"/>
      <c r="C13" s="76"/>
      <c r="D13" s="77">
        <f>AD108</f>
        <v>17.07117087569695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9.5994475138121551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15.567945774570898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22.04001311905543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16.944337811900194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1172</v>
      </c>
      <c r="Z15" s="116">
        <v>1188</v>
      </c>
      <c r="AB15" s="121">
        <f t="shared" ref="AB15:AB34" si="2">IF(Z15="np",0,Z15/$Z$34)</f>
        <v>6.4932225623087009E-2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33.442658795233413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83.055662188099816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57</v>
      </c>
      <c r="Z16" s="116">
        <v>59</v>
      </c>
      <c r="AB16" s="121">
        <f t="shared" si="2"/>
        <v>3.224748578924355E-3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2698</v>
      </c>
      <c r="Z17" s="116">
        <v>2443</v>
      </c>
      <c r="AB17" s="121">
        <f t="shared" si="2"/>
        <v>0.1335264538696983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112</v>
      </c>
      <c r="Z18" s="116">
        <v>120</v>
      </c>
      <c r="AB18" s="121">
        <f t="shared" si="2"/>
        <v>6.558810668998688E-3</v>
      </c>
    </row>
    <row r="19" spans="1:28" x14ac:dyDescent="0.25">
      <c r="A19" s="67" t="str">
        <f>$S$1&amp;" ("&amp;$V$2&amp;" to "&amp;$Z$2&amp;")"</f>
        <v>Colac-Otway (2015-16 to 2019-20)</v>
      </c>
      <c r="B19" s="67"/>
      <c r="C19" s="67"/>
      <c r="D19" s="67"/>
      <c r="E19" s="67"/>
      <c r="F19" s="67"/>
      <c r="G19" s="67" t="str">
        <f>$S$1&amp;" ("&amp;$V$2&amp;" to "&amp;$Z$2&amp;")"</f>
        <v>Colac-Otway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1150</v>
      </c>
      <c r="Z19" s="116">
        <v>1149</v>
      </c>
      <c r="AB19" s="121">
        <f t="shared" si="2"/>
        <v>6.2800612155662433E-2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399</v>
      </c>
      <c r="Z20" s="116">
        <v>415</v>
      </c>
      <c r="AB20" s="121">
        <f t="shared" si="2"/>
        <v>2.2682553563620464E-2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1586</v>
      </c>
      <c r="Z21" s="116">
        <v>1417</v>
      </c>
      <c r="AB21" s="121">
        <f t="shared" si="2"/>
        <v>7.7448622649759505E-2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1806</v>
      </c>
      <c r="Z22" s="116">
        <v>1806</v>
      </c>
      <c r="AB22" s="121">
        <f t="shared" si="2"/>
        <v>9.8710100568430256E-2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620</v>
      </c>
      <c r="Z23" s="116">
        <v>686</v>
      </c>
      <c r="AB23" s="121">
        <f t="shared" si="2"/>
        <v>3.7494534324442504E-2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120</v>
      </c>
      <c r="Z24" s="116">
        <v>104</v>
      </c>
      <c r="AB24" s="121">
        <f t="shared" si="2"/>
        <v>5.684302579798863E-3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407</v>
      </c>
      <c r="Z25" s="116">
        <v>453</v>
      </c>
      <c r="AB25" s="121">
        <f t="shared" si="2"/>
        <v>2.4759510275470048E-2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238</v>
      </c>
      <c r="Z26" s="116">
        <v>254</v>
      </c>
      <c r="AB26" s="121">
        <f t="shared" si="2"/>
        <v>1.3882815916047224E-2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591</v>
      </c>
      <c r="Z27" s="116">
        <v>650</v>
      </c>
      <c r="AB27" s="121">
        <f t="shared" si="2"/>
        <v>3.5526891123742896E-2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1288</v>
      </c>
      <c r="Z28" s="116">
        <v>1312</v>
      </c>
      <c r="AB28" s="121">
        <f t="shared" si="2"/>
        <v>7.1709663314385663E-2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1529</v>
      </c>
      <c r="Z29" s="116">
        <v>882</v>
      </c>
      <c r="AB29" s="121">
        <f t="shared" si="2"/>
        <v>4.820725841714036E-2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743</v>
      </c>
      <c r="Z30" s="116">
        <v>1031</v>
      </c>
      <c r="AB30" s="121">
        <f t="shared" si="2"/>
        <v>5.6351114997813728E-2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1841</v>
      </c>
      <c r="Z31" s="116">
        <v>2095</v>
      </c>
      <c r="AB31" s="121">
        <f t="shared" si="2"/>
        <v>0.1145059029296021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280</v>
      </c>
      <c r="Z32" s="116">
        <v>279</v>
      </c>
      <c r="AB32" s="121">
        <f t="shared" si="2"/>
        <v>1.524923480542195E-2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469</v>
      </c>
      <c r="Z33" s="116">
        <v>527</v>
      </c>
      <c r="AB33" s="121">
        <f t="shared" si="2"/>
        <v>2.880411018801924E-2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18650</v>
      </c>
      <c r="Z34" s="124">
        <v>18296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10818</v>
      </c>
      <c r="AB37" s="136">
        <f>Z37/Z40*100</f>
        <v>83.055662188099816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2207</v>
      </c>
      <c r="AB38" s="136">
        <f>Z38/Z40*100</f>
        <v>16.944337811900194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13025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10</v>
      </c>
      <c r="W44" s="116">
        <v>6</v>
      </c>
      <c r="X44" s="116">
        <v>0</v>
      </c>
      <c r="Y44" s="116">
        <v>7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248</v>
      </c>
      <c r="W45" s="116">
        <v>245</v>
      </c>
      <c r="X45" s="116">
        <v>260</v>
      </c>
      <c r="Y45" s="116">
        <v>273</v>
      </c>
      <c r="Z45" s="116">
        <v>276</v>
      </c>
    </row>
    <row r="46" spans="19:32" x14ac:dyDescent="0.25">
      <c r="S46" s="119" t="s">
        <v>39</v>
      </c>
      <c r="T46" s="119"/>
      <c r="U46" s="116"/>
      <c r="V46" s="116">
        <v>528</v>
      </c>
      <c r="W46" s="116">
        <v>557</v>
      </c>
      <c r="X46" s="116">
        <v>564</v>
      </c>
      <c r="Y46" s="116">
        <v>649</v>
      </c>
      <c r="Z46" s="116">
        <v>532</v>
      </c>
    </row>
    <row r="47" spans="19:32" x14ac:dyDescent="0.25">
      <c r="S47" s="119" t="s">
        <v>40</v>
      </c>
      <c r="T47" s="119"/>
      <c r="U47" s="116"/>
      <c r="V47" s="116">
        <v>828</v>
      </c>
      <c r="W47" s="116">
        <v>845</v>
      </c>
      <c r="X47" s="116">
        <v>845</v>
      </c>
      <c r="Y47" s="116">
        <v>898</v>
      </c>
      <c r="Z47" s="116">
        <v>801</v>
      </c>
    </row>
    <row r="48" spans="19:32" x14ac:dyDescent="0.25">
      <c r="S48" s="119" t="s">
        <v>41</v>
      </c>
      <c r="T48" s="119"/>
      <c r="U48" s="116"/>
      <c r="V48" s="116">
        <v>913</v>
      </c>
      <c r="W48" s="116">
        <v>995</v>
      </c>
      <c r="X48" s="116">
        <v>1088</v>
      </c>
      <c r="Y48" s="116">
        <v>1325</v>
      </c>
      <c r="Z48" s="116">
        <v>1215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765</v>
      </c>
      <c r="W49" s="116">
        <v>856</v>
      </c>
      <c r="X49" s="116">
        <v>874</v>
      </c>
      <c r="Y49" s="116">
        <v>963</v>
      </c>
      <c r="Z49" s="116">
        <v>1023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Colac-Otway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664</v>
      </c>
      <c r="W50" s="116">
        <v>685</v>
      </c>
      <c r="X50" s="116">
        <v>743</v>
      </c>
      <c r="Y50" s="116">
        <v>783</v>
      </c>
      <c r="Z50" s="116">
        <v>750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728</v>
      </c>
      <c r="W51" s="116">
        <v>753</v>
      </c>
      <c r="X51" s="116">
        <v>728</v>
      </c>
      <c r="Y51" s="116">
        <v>682</v>
      </c>
      <c r="Z51" s="116">
        <v>692</v>
      </c>
    </row>
    <row r="52" spans="1:26" ht="15" customHeight="1" x14ac:dyDescent="0.25">
      <c r="S52" s="119" t="s">
        <v>45</v>
      </c>
      <c r="T52" s="119"/>
      <c r="U52" s="116"/>
      <c r="V52" s="116">
        <v>695</v>
      </c>
      <c r="W52" s="116">
        <v>738</v>
      </c>
      <c r="X52" s="116">
        <v>773</v>
      </c>
      <c r="Y52" s="116">
        <v>761</v>
      </c>
      <c r="Z52" s="116">
        <v>780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735</v>
      </c>
      <c r="W53" s="116">
        <v>744</v>
      </c>
      <c r="X53" s="116">
        <v>769</v>
      </c>
      <c r="Y53" s="116">
        <v>780</v>
      </c>
      <c r="Z53" s="116">
        <v>739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775</v>
      </c>
      <c r="W54" s="116">
        <v>824</v>
      </c>
      <c r="X54" s="116">
        <v>796</v>
      </c>
      <c r="Y54" s="116">
        <v>803</v>
      </c>
      <c r="Z54" s="116">
        <v>805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718</v>
      </c>
      <c r="W55" s="116">
        <v>748</v>
      </c>
      <c r="X55" s="116">
        <v>774</v>
      </c>
      <c r="Y55" s="116">
        <v>756</v>
      </c>
      <c r="Z55" s="116">
        <v>768</v>
      </c>
    </row>
    <row r="56" spans="1:26" ht="15" customHeight="1" x14ac:dyDescent="0.25">
      <c r="S56" s="119" t="s">
        <v>49</v>
      </c>
      <c r="T56" s="119"/>
      <c r="U56" s="116"/>
      <c r="V56" s="116">
        <v>400</v>
      </c>
      <c r="W56" s="116">
        <v>455</v>
      </c>
      <c r="X56" s="116">
        <v>454</v>
      </c>
      <c r="Y56" s="116">
        <v>454</v>
      </c>
      <c r="Z56" s="116">
        <v>499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163</v>
      </c>
      <c r="W57" s="116">
        <v>183</v>
      </c>
      <c r="X57" s="116">
        <v>193</v>
      </c>
      <c r="Y57" s="116">
        <v>248</v>
      </c>
      <c r="Z57" s="116">
        <v>243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84</v>
      </c>
      <c r="W58" s="116">
        <v>96</v>
      </c>
      <c r="X58" s="116">
        <v>107</v>
      </c>
      <c r="Y58" s="116">
        <v>99</v>
      </c>
      <c r="Z58" s="116">
        <v>93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47</v>
      </c>
      <c r="W59" s="116">
        <v>51</v>
      </c>
      <c r="X59" s="116">
        <v>51</v>
      </c>
      <c r="Y59" s="116">
        <v>53</v>
      </c>
      <c r="Z59" s="116">
        <v>55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33</v>
      </c>
      <c r="W60" s="116">
        <v>34</v>
      </c>
      <c r="X60" s="116">
        <v>31</v>
      </c>
      <c r="Y60" s="116">
        <v>18</v>
      </c>
      <c r="Z60" s="116">
        <v>29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8344</v>
      </c>
      <c r="W61" s="116">
        <v>8816</v>
      </c>
      <c r="X61" s="116">
        <v>9061</v>
      </c>
      <c r="Y61" s="116">
        <v>9547</v>
      </c>
      <c r="Z61" s="116">
        <v>9317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13</v>
      </c>
      <c r="W63" s="116">
        <v>5</v>
      </c>
      <c r="X63" s="116">
        <v>9</v>
      </c>
      <c r="Y63" s="116">
        <v>3</v>
      </c>
      <c r="Z63" s="116">
        <v>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227</v>
      </c>
      <c r="W64" s="116">
        <v>239</v>
      </c>
      <c r="X64" s="116">
        <v>288</v>
      </c>
      <c r="Y64" s="116">
        <v>258</v>
      </c>
      <c r="Z64" s="116">
        <v>279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Colac-Otway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599</v>
      </c>
      <c r="W65" s="116">
        <v>608</v>
      </c>
      <c r="X65" s="116">
        <v>537</v>
      </c>
      <c r="Y65" s="116">
        <v>601</v>
      </c>
      <c r="Z65" s="116">
        <v>555</v>
      </c>
    </row>
    <row r="66" spans="1:26" x14ac:dyDescent="0.25">
      <c r="S66" s="119" t="s">
        <v>40</v>
      </c>
      <c r="T66" s="119"/>
      <c r="U66" s="116"/>
      <c r="V66" s="116">
        <v>811</v>
      </c>
      <c r="W66" s="116">
        <v>847</v>
      </c>
      <c r="X66" s="116">
        <v>880</v>
      </c>
      <c r="Y66" s="116">
        <v>921</v>
      </c>
      <c r="Z66" s="116">
        <v>761</v>
      </c>
    </row>
    <row r="67" spans="1:26" x14ac:dyDescent="0.25">
      <c r="S67" s="119" t="s">
        <v>41</v>
      </c>
      <c r="T67" s="119"/>
      <c r="U67" s="116"/>
      <c r="V67" s="116">
        <v>814</v>
      </c>
      <c r="W67" s="116">
        <v>894</v>
      </c>
      <c r="X67" s="116">
        <v>886</v>
      </c>
      <c r="Y67" s="116">
        <v>1137</v>
      </c>
      <c r="Z67" s="116">
        <v>1085</v>
      </c>
    </row>
    <row r="68" spans="1:26" x14ac:dyDescent="0.25">
      <c r="S68" s="119" t="s">
        <v>42</v>
      </c>
      <c r="T68" s="119"/>
      <c r="U68" s="116"/>
      <c r="V68" s="116">
        <v>651</v>
      </c>
      <c r="W68" s="116">
        <v>652</v>
      </c>
      <c r="X68" s="116">
        <v>782</v>
      </c>
      <c r="Y68" s="116">
        <v>795</v>
      </c>
      <c r="Z68" s="116">
        <v>850</v>
      </c>
    </row>
    <row r="69" spans="1:26" x14ac:dyDescent="0.25">
      <c r="S69" s="119" t="s">
        <v>43</v>
      </c>
      <c r="T69" s="119"/>
      <c r="U69" s="116"/>
      <c r="V69" s="116">
        <v>616</v>
      </c>
      <c r="W69" s="116">
        <v>663</v>
      </c>
      <c r="X69" s="116">
        <v>699</v>
      </c>
      <c r="Y69" s="116">
        <v>745</v>
      </c>
      <c r="Z69" s="116">
        <v>785</v>
      </c>
    </row>
    <row r="70" spans="1:26" x14ac:dyDescent="0.25">
      <c r="S70" s="119" t="s">
        <v>44</v>
      </c>
      <c r="T70" s="119"/>
      <c r="U70" s="116"/>
      <c r="V70" s="116">
        <v>710</v>
      </c>
      <c r="W70" s="116">
        <v>686</v>
      </c>
      <c r="X70" s="116">
        <v>705</v>
      </c>
      <c r="Y70" s="116">
        <v>698</v>
      </c>
      <c r="Z70" s="116">
        <v>689</v>
      </c>
    </row>
    <row r="71" spans="1:26" x14ac:dyDescent="0.25">
      <c r="S71" s="119" t="s">
        <v>45</v>
      </c>
      <c r="T71" s="119"/>
      <c r="U71" s="116"/>
      <c r="V71" s="116">
        <v>829</v>
      </c>
      <c r="W71" s="116">
        <v>883</v>
      </c>
      <c r="X71" s="116">
        <v>854</v>
      </c>
      <c r="Y71" s="116">
        <v>879</v>
      </c>
      <c r="Z71" s="116">
        <v>836</v>
      </c>
    </row>
    <row r="72" spans="1:26" x14ac:dyDescent="0.25">
      <c r="S72" s="119" t="s">
        <v>46</v>
      </c>
      <c r="T72" s="119"/>
      <c r="U72" s="116"/>
      <c r="V72" s="116">
        <v>824</v>
      </c>
      <c r="W72" s="116">
        <v>787</v>
      </c>
      <c r="X72" s="116">
        <v>803</v>
      </c>
      <c r="Y72" s="116">
        <v>820</v>
      </c>
      <c r="Z72" s="116">
        <v>903</v>
      </c>
    </row>
    <row r="73" spans="1:26" x14ac:dyDescent="0.25">
      <c r="S73" s="119" t="s">
        <v>47</v>
      </c>
      <c r="T73" s="119"/>
      <c r="U73" s="116"/>
      <c r="V73" s="116">
        <v>759</v>
      </c>
      <c r="W73" s="116">
        <v>811</v>
      </c>
      <c r="X73" s="116">
        <v>802</v>
      </c>
      <c r="Y73" s="116">
        <v>849</v>
      </c>
      <c r="Z73" s="116">
        <v>832</v>
      </c>
    </row>
    <row r="74" spans="1:26" x14ac:dyDescent="0.25">
      <c r="S74" s="119" t="s">
        <v>48</v>
      </c>
      <c r="T74" s="119"/>
      <c r="U74" s="116"/>
      <c r="V74" s="116">
        <v>622</v>
      </c>
      <c r="W74" s="116">
        <v>692</v>
      </c>
      <c r="X74" s="116">
        <v>688</v>
      </c>
      <c r="Y74" s="116">
        <v>723</v>
      </c>
      <c r="Z74" s="116">
        <v>697</v>
      </c>
    </row>
    <row r="75" spans="1:26" x14ac:dyDescent="0.25">
      <c r="S75" s="119" t="s">
        <v>49</v>
      </c>
      <c r="T75" s="119"/>
      <c r="U75" s="116"/>
      <c r="V75" s="116">
        <v>318</v>
      </c>
      <c r="W75" s="116">
        <v>348</v>
      </c>
      <c r="X75" s="116">
        <v>368</v>
      </c>
      <c r="Y75" s="116">
        <v>406</v>
      </c>
      <c r="Z75" s="116">
        <v>381</v>
      </c>
    </row>
    <row r="76" spans="1:26" x14ac:dyDescent="0.25">
      <c r="S76" s="119" t="s">
        <v>50</v>
      </c>
      <c r="T76" s="119"/>
      <c r="U76" s="116"/>
      <c r="V76" s="116">
        <v>130</v>
      </c>
      <c r="W76" s="116">
        <v>135</v>
      </c>
      <c r="X76" s="116">
        <v>150</v>
      </c>
      <c r="Y76" s="116">
        <v>145</v>
      </c>
      <c r="Z76" s="116">
        <v>193</v>
      </c>
    </row>
    <row r="77" spans="1:26" x14ac:dyDescent="0.25">
      <c r="S77" s="119" t="s">
        <v>51</v>
      </c>
      <c r="T77" s="119"/>
      <c r="U77" s="116"/>
      <c r="V77" s="116">
        <v>60</v>
      </c>
      <c r="W77" s="116">
        <v>73</v>
      </c>
      <c r="X77" s="116">
        <v>66</v>
      </c>
      <c r="Y77" s="116">
        <v>67</v>
      </c>
      <c r="Z77" s="116">
        <v>60</v>
      </c>
    </row>
    <row r="78" spans="1:26" x14ac:dyDescent="0.25">
      <c r="S78" s="119" t="s">
        <v>52</v>
      </c>
      <c r="T78" s="119"/>
      <c r="U78" s="116"/>
      <c r="V78" s="116">
        <v>38</v>
      </c>
      <c r="W78" s="116">
        <v>39</v>
      </c>
      <c r="X78" s="116">
        <v>39</v>
      </c>
      <c r="Y78" s="116">
        <v>36</v>
      </c>
      <c r="Z78" s="116">
        <v>32</v>
      </c>
    </row>
    <row r="79" spans="1:26" x14ac:dyDescent="0.25">
      <c r="S79" s="119" t="s">
        <v>53</v>
      </c>
      <c r="T79" s="119"/>
      <c r="U79" s="116"/>
      <c r="V79" s="116">
        <v>37</v>
      </c>
      <c r="W79" s="116">
        <v>33</v>
      </c>
      <c r="X79" s="116">
        <v>38</v>
      </c>
      <c r="Y79" s="116">
        <v>27</v>
      </c>
      <c r="Z79" s="116">
        <v>33</v>
      </c>
    </row>
    <row r="80" spans="1:26" x14ac:dyDescent="0.25">
      <c r="S80" s="122" t="s">
        <v>54</v>
      </c>
      <c r="T80" s="122"/>
      <c r="U80" s="116"/>
      <c r="V80" s="116">
        <v>8073</v>
      </c>
      <c r="W80" s="116">
        <v>8395</v>
      </c>
      <c r="X80" s="116">
        <v>8616</v>
      </c>
      <c r="Y80" s="116">
        <v>9108</v>
      </c>
      <c r="Z80" s="116">
        <v>8985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Colac-Otway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496</v>
      </c>
      <c r="W83" s="116">
        <v>523</v>
      </c>
      <c r="X83" s="116">
        <v>540</v>
      </c>
      <c r="Y83" s="116">
        <v>570</v>
      </c>
      <c r="Z83" s="116">
        <v>601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431</v>
      </c>
      <c r="W84" s="116">
        <v>454</v>
      </c>
      <c r="X84" s="116">
        <v>437</v>
      </c>
      <c r="Y84" s="116">
        <v>444</v>
      </c>
      <c r="Z84" s="116">
        <v>449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966</v>
      </c>
      <c r="W85" s="116">
        <v>1018</v>
      </c>
      <c r="X85" s="116">
        <v>1082</v>
      </c>
      <c r="Y85" s="116">
        <v>1094</v>
      </c>
      <c r="Z85" s="116">
        <v>1117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18,294</v>
      </c>
      <c r="D86" s="100">
        <f t="shared" ref="D86:D91" si="4">AD4</f>
        <v>-1.9088471849865951E-2</v>
      </c>
      <c r="E86" s="101">
        <f t="shared" ref="E86:E91" si="5">AD4</f>
        <v>-1.9088471849865951E-2</v>
      </c>
      <c r="F86" s="100">
        <f t="shared" ref="F86:F91" si="6">AF4</f>
        <v>0.1141969669285583</v>
      </c>
      <c r="G86" s="101">
        <f t="shared" ref="G86:G91" si="7">AF4</f>
        <v>0.1141969669285583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293</v>
      </c>
      <c r="W86" s="116">
        <v>293</v>
      </c>
      <c r="X86" s="116">
        <v>313</v>
      </c>
      <c r="Y86" s="116">
        <v>328</v>
      </c>
      <c r="Z86" s="116">
        <v>303</v>
      </c>
    </row>
    <row r="87" spans="1:30" ht="15" customHeight="1" x14ac:dyDescent="0.25">
      <c r="A87" s="102" t="s">
        <v>4</v>
      </c>
      <c r="B87" s="51"/>
      <c r="C87" s="61" t="str">
        <f t="shared" si="3"/>
        <v>9,316</v>
      </c>
      <c r="D87" s="100">
        <f t="shared" si="4"/>
        <v>-2.4502617801047122E-2</v>
      </c>
      <c r="E87" s="101">
        <f t="shared" si="5"/>
        <v>-2.4502617801047122E-2</v>
      </c>
      <c r="F87" s="100">
        <f t="shared" si="6"/>
        <v>0.11649089165867688</v>
      </c>
      <c r="G87" s="101">
        <f t="shared" si="7"/>
        <v>0.11649089165867688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153</v>
      </c>
      <c r="W87" s="116">
        <v>164</v>
      </c>
      <c r="X87" s="116">
        <v>169</v>
      </c>
      <c r="Y87" s="116">
        <v>159</v>
      </c>
      <c r="Z87" s="116">
        <v>153</v>
      </c>
    </row>
    <row r="88" spans="1:30" ht="15" customHeight="1" x14ac:dyDescent="0.25">
      <c r="A88" s="102" t="s">
        <v>5</v>
      </c>
      <c r="B88" s="51"/>
      <c r="C88" s="61" t="str">
        <f t="shared" si="3"/>
        <v>8,983</v>
      </c>
      <c r="D88" s="100">
        <f t="shared" si="4"/>
        <v>-1.3615899857252645E-2</v>
      </c>
      <c r="E88" s="101">
        <f t="shared" si="5"/>
        <v>-1.3615899857252645E-2</v>
      </c>
      <c r="F88" s="100">
        <f t="shared" si="6"/>
        <v>0.11272141706924321</v>
      </c>
      <c r="G88" s="101">
        <f t="shared" si="7"/>
        <v>0.11272141706924321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250</v>
      </c>
      <c r="W88" s="116">
        <v>253</v>
      </c>
      <c r="X88" s="116">
        <v>270</v>
      </c>
      <c r="Y88" s="116">
        <v>265</v>
      </c>
      <c r="Z88" s="116">
        <v>257</v>
      </c>
    </row>
    <row r="89" spans="1:30" ht="15" customHeight="1" x14ac:dyDescent="0.25">
      <c r="A89" s="51" t="s">
        <v>6</v>
      </c>
      <c r="B89" s="51"/>
      <c r="C89" s="61" t="str">
        <f t="shared" si="3"/>
        <v>13,032</v>
      </c>
      <c r="D89" s="100">
        <f t="shared" si="4"/>
        <v>6.720741599073099E-3</v>
      </c>
      <c r="E89" s="101">
        <f t="shared" si="5"/>
        <v>6.720741599073099E-3</v>
      </c>
      <c r="F89" s="100">
        <f t="shared" si="6"/>
        <v>0.11394136250961617</v>
      </c>
      <c r="G89" s="101">
        <f t="shared" si="7"/>
        <v>0.11394136250961617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608</v>
      </c>
      <c r="W89" s="116">
        <v>652</v>
      </c>
      <c r="X89" s="116">
        <v>691</v>
      </c>
      <c r="Y89" s="116">
        <v>685</v>
      </c>
      <c r="Z89" s="116">
        <v>699</v>
      </c>
    </row>
    <row r="90" spans="1:30" ht="15" customHeight="1" x14ac:dyDescent="0.25">
      <c r="A90" s="51" t="s">
        <v>100</v>
      </c>
      <c r="B90" s="51"/>
      <c r="C90" s="61" t="str">
        <f t="shared" si="3"/>
        <v>$38,945</v>
      </c>
      <c r="D90" s="100">
        <f t="shared" si="4"/>
        <v>4.7819091691777782E-2</v>
      </c>
      <c r="E90" s="101">
        <f t="shared" si="5"/>
        <v>4.7819091691777782E-2</v>
      </c>
      <c r="F90" s="100">
        <f t="shared" si="6"/>
        <v>0.109987088977749</v>
      </c>
      <c r="G90" s="101">
        <f t="shared" si="7"/>
        <v>0.109987088977749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1328</v>
      </c>
      <c r="W90" s="116">
        <v>1445</v>
      </c>
      <c r="X90" s="116">
        <v>1536</v>
      </c>
      <c r="Y90" s="116">
        <v>1585</v>
      </c>
      <c r="Z90" s="116">
        <v>1529</v>
      </c>
    </row>
    <row r="91" spans="1:30" ht="15" customHeight="1" x14ac:dyDescent="0.25">
      <c r="A91" s="51" t="s">
        <v>7</v>
      </c>
      <c r="B91" s="51"/>
      <c r="C91" s="61" t="str">
        <f t="shared" si="3"/>
        <v>$623.5 mil</v>
      </c>
      <c r="D91" s="100">
        <f t="shared" si="4"/>
        <v>4.8673601934084099E-2</v>
      </c>
      <c r="E91" s="101">
        <f t="shared" si="5"/>
        <v>4.8673601934084099E-2</v>
      </c>
      <c r="F91" s="100">
        <f t="shared" si="6"/>
        <v>0.28163957262993322</v>
      </c>
      <c r="G91" s="101">
        <f t="shared" si="7"/>
        <v>0.28163957262993322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6178</v>
      </c>
      <c r="W91" s="116">
        <v>6433</v>
      </c>
      <c r="X91" s="116">
        <v>6700</v>
      </c>
      <c r="Y91" s="116">
        <v>6813</v>
      </c>
      <c r="Z91" s="116">
        <v>6847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301</v>
      </c>
      <c r="W93" s="116">
        <v>314</v>
      </c>
      <c r="X93" s="116">
        <v>368</v>
      </c>
      <c r="Y93" s="116">
        <v>392</v>
      </c>
      <c r="Z93" s="116">
        <v>432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917</v>
      </c>
      <c r="W94" s="116">
        <v>940</v>
      </c>
      <c r="X94" s="116">
        <v>956</v>
      </c>
      <c r="Y94" s="116">
        <v>999</v>
      </c>
      <c r="Z94" s="116">
        <v>1010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178</v>
      </c>
      <c r="W95" s="116">
        <v>194</v>
      </c>
      <c r="X95" s="116">
        <v>186</v>
      </c>
      <c r="Y95" s="116">
        <v>212</v>
      </c>
      <c r="Z95" s="116">
        <v>220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892</v>
      </c>
      <c r="W96" s="116">
        <v>953</v>
      </c>
      <c r="X96" s="116">
        <v>973</v>
      </c>
      <c r="Y96" s="116">
        <v>1011</v>
      </c>
      <c r="Z96" s="116">
        <v>1022</v>
      </c>
    </row>
    <row r="97" spans="1:32" ht="15" customHeight="1" x14ac:dyDescent="0.25">
      <c r="S97" s="119" t="s">
        <v>199</v>
      </c>
      <c r="T97" s="119"/>
      <c r="U97" s="116"/>
      <c r="V97" s="116">
        <v>699</v>
      </c>
      <c r="W97" s="116">
        <v>762</v>
      </c>
      <c r="X97" s="116">
        <v>760</v>
      </c>
      <c r="Y97" s="116">
        <v>773</v>
      </c>
      <c r="Z97" s="116">
        <v>749</v>
      </c>
    </row>
    <row r="98" spans="1:32" ht="15" customHeight="1" x14ac:dyDescent="0.25">
      <c r="S98" s="119" t="s">
        <v>200</v>
      </c>
      <c r="T98" s="119"/>
      <c r="U98" s="116"/>
      <c r="V98" s="116">
        <v>576</v>
      </c>
      <c r="W98" s="116">
        <v>544</v>
      </c>
      <c r="X98" s="116">
        <v>569</v>
      </c>
      <c r="Y98" s="116">
        <v>571</v>
      </c>
      <c r="Z98" s="116">
        <v>596</v>
      </c>
    </row>
    <row r="99" spans="1:32" ht="15" customHeight="1" x14ac:dyDescent="0.25">
      <c r="S99" s="119" t="s">
        <v>201</v>
      </c>
      <c r="T99" s="119"/>
      <c r="U99" s="116"/>
      <c r="V99" s="116">
        <v>24</v>
      </c>
      <c r="W99" s="116">
        <v>29</v>
      </c>
      <c r="X99" s="116">
        <v>33</v>
      </c>
      <c r="Y99" s="116">
        <v>40</v>
      </c>
      <c r="Z99" s="116">
        <v>44</v>
      </c>
    </row>
    <row r="100" spans="1:32" ht="15" customHeight="1" x14ac:dyDescent="0.25">
      <c r="S100" s="119" t="s">
        <v>59</v>
      </c>
      <c r="T100" s="119"/>
      <c r="U100" s="116"/>
      <c r="V100" s="116">
        <v>677</v>
      </c>
      <c r="W100" s="116">
        <v>778</v>
      </c>
      <c r="X100" s="116">
        <v>886</v>
      </c>
      <c r="Y100" s="116">
        <v>912</v>
      </c>
      <c r="Z100" s="116">
        <v>905</v>
      </c>
    </row>
    <row r="101" spans="1:32" x14ac:dyDescent="0.25">
      <c r="A101" s="20"/>
      <c r="S101" s="122" t="s">
        <v>54</v>
      </c>
      <c r="T101" s="122"/>
      <c r="U101" s="116"/>
      <c r="V101" s="116">
        <v>5522</v>
      </c>
      <c r="W101" s="116">
        <v>5721</v>
      </c>
      <c r="X101" s="116">
        <v>5969</v>
      </c>
      <c r="Y101" s="116">
        <v>6133</v>
      </c>
      <c r="Z101" s="116">
        <v>6182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11170</v>
      </c>
      <c r="W104" s="116">
        <v>12213</v>
      </c>
      <c r="X104" s="116">
        <v>12138</v>
      </c>
      <c r="Y104" s="116">
        <v>13365</v>
      </c>
      <c r="Z104" s="116">
        <v>13362</v>
      </c>
      <c r="AB104" s="113" t="str">
        <f>TEXT(Z104,"###,###")</f>
        <v>13,362</v>
      </c>
      <c r="AD104" s="134">
        <f>Z104/($Z$4)*100</f>
        <v>73.040341095441136</v>
      </c>
      <c r="AF104" s="113"/>
    </row>
    <row r="105" spans="1:32" x14ac:dyDescent="0.25">
      <c r="S105" s="119" t="s">
        <v>18</v>
      </c>
      <c r="T105" s="119"/>
      <c r="U105" s="116"/>
      <c r="V105" s="116">
        <v>3037</v>
      </c>
      <c r="W105" s="116">
        <v>2862</v>
      </c>
      <c r="X105" s="116">
        <v>2726</v>
      </c>
      <c r="Y105" s="116">
        <v>3086</v>
      </c>
      <c r="Z105" s="116">
        <v>2817</v>
      </c>
      <c r="AB105" s="113" t="str">
        <f>TEXT(Z105,"###,###")</f>
        <v>2,817</v>
      </c>
      <c r="AD105" s="134">
        <f>Z105/($Z$4)*100</f>
        <v>15.398491308625777</v>
      </c>
      <c r="AF105" s="113"/>
    </row>
    <row r="106" spans="1:32" x14ac:dyDescent="0.25">
      <c r="S106" s="122" t="s">
        <v>54</v>
      </c>
      <c r="T106" s="122"/>
      <c r="U106" s="124"/>
      <c r="V106" s="124">
        <v>14207</v>
      </c>
      <c r="W106" s="124">
        <v>15075</v>
      </c>
      <c r="X106" s="124">
        <v>14864</v>
      </c>
      <c r="Y106" s="124">
        <v>16451</v>
      </c>
      <c r="Z106" s="124">
        <v>16179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2558</v>
      </c>
      <c r="W108" s="116">
        <v>2731</v>
      </c>
      <c r="X108" s="116">
        <v>3312</v>
      </c>
      <c r="Y108" s="116">
        <v>3001</v>
      </c>
      <c r="Z108" s="116">
        <v>3123</v>
      </c>
      <c r="AB108" s="113" t="str">
        <f>TEXT(Z108,"###,###")</f>
        <v>3,123</v>
      </c>
      <c r="AD108" s="134">
        <f>Z108/($Z$4)*100</f>
        <v>17.07117087569695</v>
      </c>
      <c r="AF108" s="113"/>
    </row>
    <row r="109" spans="1:32" x14ac:dyDescent="0.25">
      <c r="S109" s="119" t="s">
        <v>21</v>
      </c>
      <c r="T109" s="119"/>
      <c r="U109" s="116"/>
      <c r="V109" s="116">
        <v>2671</v>
      </c>
      <c r="W109" s="116">
        <v>2736</v>
      </c>
      <c r="X109" s="116">
        <v>2833</v>
      </c>
      <c r="Y109" s="116">
        <v>2833</v>
      </c>
      <c r="Z109" s="116">
        <v>2848</v>
      </c>
      <c r="AB109" s="113" t="str">
        <f>TEXT(Z109,"###,###")</f>
        <v>2,848</v>
      </c>
      <c r="AD109" s="134">
        <f>Z109/($Z$4)*100</f>
        <v>15.567945774570898</v>
      </c>
      <c r="AF109" s="113"/>
    </row>
    <row r="110" spans="1:32" x14ac:dyDescent="0.25">
      <c r="S110" s="119" t="s">
        <v>22</v>
      </c>
      <c r="T110" s="119"/>
      <c r="U110" s="116"/>
      <c r="V110" s="116">
        <v>3337</v>
      </c>
      <c r="W110" s="116">
        <v>3686</v>
      </c>
      <c r="X110" s="116">
        <v>3384</v>
      </c>
      <c r="Y110" s="116">
        <v>4126</v>
      </c>
      <c r="Z110" s="116">
        <v>4032</v>
      </c>
      <c r="AB110" s="113" t="str">
        <f>TEXT(Z110,"###,###")</f>
        <v>4,032</v>
      </c>
      <c r="AD110" s="134">
        <f>Z110/($Z$4)*100</f>
        <v>22.04001311905543</v>
      </c>
      <c r="AF110" s="113"/>
    </row>
    <row r="111" spans="1:32" x14ac:dyDescent="0.25">
      <c r="S111" s="119" t="s">
        <v>23</v>
      </c>
      <c r="T111" s="119"/>
      <c r="U111" s="116"/>
      <c r="V111" s="116">
        <v>5649</v>
      </c>
      <c r="W111" s="116">
        <v>5922</v>
      </c>
      <c r="X111" s="116">
        <v>5332</v>
      </c>
      <c r="Y111" s="116">
        <v>6487</v>
      </c>
      <c r="Z111" s="116">
        <v>6118</v>
      </c>
      <c r="AB111" s="113" t="str">
        <f>TEXT(Z111,"###,###")</f>
        <v>6,118</v>
      </c>
      <c r="AD111" s="134">
        <f>Z111/($Z$4)*100</f>
        <v>33.442658795233413</v>
      </c>
      <c r="AF111" s="113"/>
    </row>
    <row r="112" spans="1:32" x14ac:dyDescent="0.25">
      <c r="S112" s="122" t="s">
        <v>54</v>
      </c>
      <c r="T112" s="122"/>
      <c r="U112" s="116"/>
      <c r="V112" s="116">
        <v>16419</v>
      </c>
      <c r="W112" s="116">
        <v>17211</v>
      </c>
      <c r="X112" s="116">
        <v>17674</v>
      </c>
      <c r="Y112" s="116">
        <v>18649</v>
      </c>
      <c r="Z112" s="116">
        <v>18298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44.89</v>
      </c>
      <c r="W118" s="135">
        <v>43.01</v>
      </c>
      <c r="X118" s="135">
        <v>42.88</v>
      </c>
      <c r="Y118" s="135">
        <v>42.41</v>
      </c>
      <c r="Z118" s="135">
        <v>42.91</v>
      </c>
      <c r="AB118" s="113" t="str">
        <f>TEXT(Z118,"##.0")</f>
        <v>42.9</v>
      </c>
    </row>
    <row r="120" spans="19:32" x14ac:dyDescent="0.25">
      <c r="S120" s="105" t="s">
        <v>102</v>
      </c>
      <c r="T120" s="116"/>
      <c r="U120" s="116"/>
      <c r="V120" s="116">
        <v>9124</v>
      </c>
      <c r="W120" s="116">
        <v>9446</v>
      </c>
      <c r="X120" s="116">
        <v>9848</v>
      </c>
      <c r="Y120" s="116">
        <v>10182</v>
      </c>
      <c r="Z120" s="116">
        <v>10133</v>
      </c>
      <c r="AB120" s="113" t="str">
        <f>TEXT(Z120,"###,###")</f>
        <v>10,133</v>
      </c>
    </row>
    <row r="121" spans="19:32" x14ac:dyDescent="0.25">
      <c r="S121" s="105" t="s">
        <v>103</v>
      </c>
      <c r="T121" s="116"/>
      <c r="U121" s="116"/>
      <c r="V121" s="116">
        <v>1529</v>
      </c>
      <c r="W121" s="116">
        <v>1576</v>
      </c>
      <c r="X121" s="116">
        <v>1662</v>
      </c>
      <c r="Y121" s="116">
        <v>1585</v>
      </c>
      <c r="Z121" s="116">
        <v>1644</v>
      </c>
      <c r="AB121" s="113" t="str">
        <f>TEXT(Z121,"###,###")</f>
        <v>1,644</v>
      </c>
    </row>
    <row r="122" spans="19:32" x14ac:dyDescent="0.25">
      <c r="S122" s="105" t="s">
        <v>104</v>
      </c>
      <c r="T122" s="116"/>
      <c r="U122" s="116"/>
      <c r="V122" s="116">
        <v>1038</v>
      </c>
      <c r="W122" s="116">
        <v>1132</v>
      </c>
      <c r="X122" s="116">
        <v>1157</v>
      </c>
      <c r="Y122" s="116">
        <v>1179</v>
      </c>
      <c r="Z122" s="116">
        <v>1251</v>
      </c>
      <c r="AB122" s="113" t="str">
        <f>TEXT(Z122,"###,###")</f>
        <v>1,251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10162</v>
      </c>
      <c r="W124" s="116">
        <v>10578</v>
      </c>
      <c r="X124" s="116">
        <v>11005</v>
      </c>
      <c r="Y124" s="116">
        <v>11361</v>
      </c>
      <c r="Z124" s="116">
        <v>11384</v>
      </c>
      <c r="AB124" s="113" t="str">
        <f>TEXT(Z124,"###,###")</f>
        <v>11,384</v>
      </c>
      <c r="AD124" s="131">
        <f>Z124/$Z$7*100</f>
        <v>87.354205033763037</v>
      </c>
    </row>
    <row r="125" spans="19:32" x14ac:dyDescent="0.25">
      <c r="S125" s="105" t="s">
        <v>106</v>
      </c>
      <c r="T125" s="116"/>
      <c r="U125" s="116"/>
      <c r="V125" s="116">
        <v>2567</v>
      </c>
      <c r="W125" s="116">
        <v>2708</v>
      </c>
      <c r="X125" s="116">
        <v>2819</v>
      </c>
      <c r="Y125" s="116">
        <v>2764</v>
      </c>
      <c r="Z125" s="116">
        <v>2895</v>
      </c>
      <c r="AB125" s="113" t="str">
        <f>TEXT(Z125,"###,###")</f>
        <v>2,895</v>
      </c>
      <c r="AD125" s="131">
        <f>Z125/$Z$7*100</f>
        <v>22.214548802946592</v>
      </c>
    </row>
    <row r="127" spans="19:32" x14ac:dyDescent="0.25">
      <c r="S127" s="105" t="s">
        <v>107</v>
      </c>
      <c r="T127" s="116"/>
      <c r="U127" s="116"/>
      <c r="V127" s="116">
        <v>6182</v>
      </c>
      <c r="W127" s="116">
        <v>6433</v>
      </c>
      <c r="X127" s="116">
        <v>6698</v>
      </c>
      <c r="Y127" s="116">
        <v>6816</v>
      </c>
      <c r="Z127" s="116">
        <v>6844</v>
      </c>
      <c r="AB127" s="113" t="str">
        <f>TEXT(Z127,"###,###")</f>
        <v>6,844</v>
      </c>
      <c r="AD127" s="131">
        <f>Z127/$Z$7*100</f>
        <v>52.516881522406386</v>
      </c>
    </row>
    <row r="128" spans="19:32" x14ac:dyDescent="0.25">
      <c r="S128" s="105" t="s">
        <v>108</v>
      </c>
      <c r="T128" s="116"/>
      <c r="U128" s="116"/>
      <c r="V128" s="116">
        <v>5520</v>
      </c>
      <c r="W128" s="116">
        <v>5721</v>
      </c>
      <c r="X128" s="116">
        <v>5968</v>
      </c>
      <c r="Y128" s="116">
        <v>6133</v>
      </c>
      <c r="Z128" s="116">
        <v>6183</v>
      </c>
      <c r="AB128" s="113" t="str">
        <f>TEXT(Z128,"###,###")</f>
        <v>6,183</v>
      </c>
      <c r="AD128" s="131">
        <f>Z128/$Z$7*100</f>
        <v>47.444751381215475</v>
      </c>
    </row>
    <row r="130" spans="19:20" x14ac:dyDescent="0.25">
      <c r="S130" s="105" t="s">
        <v>286</v>
      </c>
      <c r="T130" s="131">
        <v>77.754757519950886</v>
      </c>
    </row>
    <row r="131" spans="19:20" x14ac:dyDescent="0.25">
      <c r="S131" s="105" t="s">
        <v>287</v>
      </c>
      <c r="T131" s="131">
        <v>12.61510128913444</v>
      </c>
    </row>
    <row r="132" spans="19:20" x14ac:dyDescent="0.25">
      <c r="S132" s="105" t="s">
        <v>288</v>
      </c>
      <c r="T132" s="131">
        <v>9.5994475138121551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58B2FA-0DDF-4830-A287-FAAC2E76EC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41270C-6DF7-4283-8706-495D086CC6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306E52-AD5E-4F35-9F67-A91B963FA3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F5904C-34A0-4CD0-AA06-11B6C5FC86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8665-49A4-47E9-A58D-5C3A5C87D126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126</v>
      </c>
      <c r="T1" s="103"/>
      <c r="U1" s="103"/>
      <c r="V1" s="103"/>
      <c r="W1" s="103"/>
      <c r="X1" s="103"/>
      <c r="Y1" s="104" t="s">
        <v>222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126</v>
      </c>
      <c r="Y3" s="109" t="s">
        <v>222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8.17 Corangamite,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11676</v>
      </c>
      <c r="W4" s="112">
        <v>12184</v>
      </c>
      <c r="X4" s="112">
        <v>13517</v>
      </c>
      <c r="Y4" s="112">
        <v>13211</v>
      </c>
      <c r="Z4" s="112">
        <v>13637</v>
      </c>
      <c r="AB4" s="113" t="str">
        <f>TEXT(Z4,"###,###")</f>
        <v>13,637</v>
      </c>
      <c r="AD4" s="114">
        <f>Z4/Y4-1</f>
        <v>3.2245855726288797E-2</v>
      </c>
      <c r="AF4" s="114">
        <f>Z4/V4-1</f>
        <v>0.1679513532031518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5945</v>
      </c>
      <c r="W5" s="112">
        <v>6212</v>
      </c>
      <c r="X5" s="112">
        <v>6947</v>
      </c>
      <c r="Y5" s="112">
        <v>6647</v>
      </c>
      <c r="Z5" s="112">
        <v>6851</v>
      </c>
      <c r="AB5" s="113" t="str">
        <f>TEXT(Z5,"###,###")</f>
        <v>6,851</v>
      </c>
      <c r="AD5" s="114">
        <f t="shared" ref="AD5:AD9" si="0">Z5/Y5-1</f>
        <v>3.0690537084399061E-2</v>
      </c>
      <c r="AF5" s="114">
        <f t="shared" ref="AF5:AF9" si="1">Z5/V5-1</f>
        <v>0.15239697224558446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5730</v>
      </c>
      <c r="W6" s="112">
        <v>5972</v>
      </c>
      <c r="X6" s="112">
        <v>6572</v>
      </c>
      <c r="Y6" s="112">
        <v>6564</v>
      </c>
      <c r="Z6" s="112">
        <v>6789</v>
      </c>
      <c r="AB6" s="113" t="str">
        <f>TEXT(Z6,"###,###")</f>
        <v>6,789</v>
      </c>
      <c r="AD6" s="114">
        <f t="shared" si="0"/>
        <v>3.427787934186477E-2</v>
      </c>
      <c r="AF6" s="114">
        <f t="shared" si="1"/>
        <v>0.1848167539267016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8100</v>
      </c>
      <c r="W7" s="112">
        <v>8369</v>
      </c>
      <c r="X7" s="112">
        <v>9254</v>
      </c>
      <c r="Y7" s="112">
        <v>8817</v>
      </c>
      <c r="Z7" s="112">
        <v>9397</v>
      </c>
      <c r="AB7" s="113" t="str">
        <f>TEXT(Z7,"###,###")</f>
        <v>9,397</v>
      </c>
      <c r="AD7" s="114">
        <f t="shared" si="0"/>
        <v>6.5782012022229885E-2</v>
      </c>
      <c r="AF7" s="114">
        <f t="shared" si="1"/>
        <v>0.16012345679012352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13,637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9,397</v>
      </c>
      <c r="P8" s="71"/>
      <c r="S8" s="111" t="s">
        <v>86</v>
      </c>
      <c r="T8" s="112"/>
      <c r="U8" s="112"/>
      <c r="V8" s="112">
        <v>30050.41</v>
      </c>
      <c r="W8" s="112">
        <v>30468</v>
      </c>
      <c r="X8" s="112">
        <v>30851.67</v>
      </c>
      <c r="Y8" s="112">
        <v>33912.720000000001</v>
      </c>
      <c r="Z8" s="112">
        <v>33856.239999999998</v>
      </c>
      <c r="AB8" s="113" t="str">
        <f>TEXT(Z8,"$###,###")</f>
        <v>$33,856</v>
      </c>
      <c r="AD8" s="114">
        <f t="shared" si="0"/>
        <v>-1.6654517832838112E-3</v>
      </c>
      <c r="AF8" s="114">
        <f t="shared" si="1"/>
        <v>0.12664818882670814</v>
      </c>
    </row>
    <row r="9" spans="1:32" x14ac:dyDescent="0.25">
      <c r="A9" s="32" t="s">
        <v>15</v>
      </c>
      <c r="B9" s="75"/>
      <c r="C9" s="76"/>
      <c r="D9" s="77">
        <f>AD104</f>
        <v>65.850260321185019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52.68702777482175</v>
      </c>
      <c r="P9" s="78" t="s">
        <v>87</v>
      </c>
      <c r="S9" s="111" t="s">
        <v>7</v>
      </c>
      <c r="T9" s="112"/>
      <c r="U9" s="112"/>
      <c r="V9" s="112">
        <v>327052656</v>
      </c>
      <c r="W9" s="112">
        <v>347414837</v>
      </c>
      <c r="X9" s="112">
        <v>389440461</v>
      </c>
      <c r="Y9" s="112">
        <v>405675734</v>
      </c>
      <c r="Z9" s="112">
        <v>473832798</v>
      </c>
      <c r="AB9" s="113" t="str">
        <f>TEXT(Z9/1000000,"$#,###.0")&amp;" mil"</f>
        <v>$473.8 mil</v>
      </c>
      <c r="AD9" s="114">
        <f t="shared" si="0"/>
        <v>0.1680087278772262</v>
      </c>
      <c r="AF9" s="114">
        <f t="shared" si="1"/>
        <v>0.44879666716420119</v>
      </c>
    </row>
    <row r="10" spans="1:32" x14ac:dyDescent="0.25">
      <c r="A10" s="32" t="s">
        <v>18</v>
      </c>
      <c r="B10" s="75"/>
      <c r="C10" s="76"/>
      <c r="D10" s="77">
        <f>AD105</f>
        <v>15.846593825621472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47.302330531020537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67.819516867085241</v>
      </c>
      <c r="P11" s="78" t="s">
        <v>87</v>
      </c>
      <c r="S11" s="111" t="s">
        <v>30</v>
      </c>
      <c r="T11" s="116"/>
      <c r="U11" s="116"/>
      <c r="V11" s="116">
        <v>9060</v>
      </c>
      <c r="W11" s="116">
        <v>9497</v>
      </c>
      <c r="X11" s="116">
        <v>10458</v>
      </c>
      <c r="Y11" s="116">
        <v>10466</v>
      </c>
      <c r="Z11" s="116">
        <v>10610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20.304352452910504</v>
      </c>
      <c r="P12" s="78" t="s">
        <v>87</v>
      </c>
      <c r="S12" s="111" t="s">
        <v>31</v>
      </c>
      <c r="T12" s="116"/>
      <c r="U12" s="116"/>
      <c r="V12" s="116">
        <v>2611</v>
      </c>
      <c r="W12" s="116">
        <v>2687</v>
      </c>
      <c r="X12" s="116">
        <v>3061</v>
      </c>
      <c r="Y12" s="116">
        <v>2744</v>
      </c>
      <c r="Z12" s="116">
        <v>3028</v>
      </c>
    </row>
    <row r="13" spans="1:32" ht="15" customHeight="1" x14ac:dyDescent="0.25">
      <c r="A13" s="32" t="s">
        <v>20</v>
      </c>
      <c r="B13" s="76"/>
      <c r="C13" s="76"/>
      <c r="D13" s="77">
        <f>AD108</f>
        <v>19.322431619857742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11.961264233265936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17.459851873579233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21.654322798269416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17.894400681285926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2219</v>
      </c>
      <c r="Z15" s="116">
        <v>2373</v>
      </c>
      <c r="AB15" s="121">
        <f t="shared" ref="AB15:AB34" si="2">IF(Z15="np",0,Z15/$Z$34)</f>
        <v>0.17405016869590728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22.9155972721273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82.10559931871407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95</v>
      </c>
      <c r="Z16" s="116">
        <v>103</v>
      </c>
      <c r="AB16" s="121">
        <f t="shared" si="2"/>
        <v>7.5546428047528237E-3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703</v>
      </c>
      <c r="Z17" s="116">
        <v>888</v>
      </c>
      <c r="AB17" s="121">
        <f t="shared" si="2"/>
        <v>6.5131289423500077E-2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71</v>
      </c>
      <c r="Z18" s="116">
        <v>79</v>
      </c>
      <c r="AB18" s="121">
        <f t="shared" si="2"/>
        <v>5.7943376851987676E-3</v>
      </c>
    </row>
    <row r="19" spans="1:28" x14ac:dyDescent="0.25">
      <c r="A19" s="67" t="str">
        <f>$S$1&amp;" ("&amp;$V$2&amp;" to "&amp;$Z$2&amp;")"</f>
        <v>Corangamite (2015-16 to 2019-20)</v>
      </c>
      <c r="B19" s="67"/>
      <c r="C19" s="67"/>
      <c r="D19" s="67"/>
      <c r="E19" s="67"/>
      <c r="F19" s="67"/>
      <c r="G19" s="67" t="str">
        <f>$S$1&amp;" ("&amp;$V$2&amp;" to "&amp;$Z$2&amp;")"</f>
        <v>Corangamite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628</v>
      </c>
      <c r="Z19" s="116">
        <v>730</v>
      </c>
      <c r="AB19" s="121">
        <f t="shared" si="2"/>
        <v>5.3542614053102539E-2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414</v>
      </c>
      <c r="Z20" s="116">
        <v>337</v>
      </c>
      <c r="AB20" s="121">
        <f t="shared" si="2"/>
        <v>2.4717617720404868E-2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1011</v>
      </c>
      <c r="Z21" s="116">
        <v>1001</v>
      </c>
      <c r="AB21" s="121">
        <f t="shared" si="2"/>
        <v>7.3419392694733757E-2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771</v>
      </c>
      <c r="Z22" s="116">
        <v>841</v>
      </c>
      <c r="AB22" s="121">
        <f t="shared" si="2"/>
        <v>6.1684025231040045E-2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427</v>
      </c>
      <c r="Z23" s="116">
        <v>461</v>
      </c>
      <c r="AB23" s="121">
        <f t="shared" si="2"/>
        <v>3.3812527504767494E-2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47</v>
      </c>
      <c r="Z24" s="116">
        <v>44</v>
      </c>
      <c r="AB24" s="121">
        <f t="shared" si="2"/>
        <v>3.2272260525157692E-3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281</v>
      </c>
      <c r="Z25" s="116">
        <v>279</v>
      </c>
      <c r="AB25" s="121">
        <f t="shared" si="2"/>
        <v>2.0463547014815901E-2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164</v>
      </c>
      <c r="Z26" s="116">
        <v>197</v>
      </c>
      <c r="AB26" s="121">
        <f t="shared" si="2"/>
        <v>1.4449171189672877E-2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411</v>
      </c>
      <c r="Z27" s="116">
        <v>433</v>
      </c>
      <c r="AB27" s="121">
        <f t="shared" si="2"/>
        <v>3.1758838198621096E-2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587</v>
      </c>
      <c r="Z28" s="116">
        <v>645</v>
      </c>
      <c r="AB28" s="121">
        <f t="shared" si="2"/>
        <v>4.7308200088015256E-2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850</v>
      </c>
      <c r="Z29" s="116">
        <v>510</v>
      </c>
      <c r="AB29" s="121">
        <f t="shared" si="2"/>
        <v>3.7406483790523692E-2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687</v>
      </c>
      <c r="Z30" s="116">
        <v>939</v>
      </c>
      <c r="AB30" s="121">
        <f t="shared" si="2"/>
        <v>6.8871937802552449E-2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1368</v>
      </c>
      <c r="Z31" s="116">
        <v>1399</v>
      </c>
      <c r="AB31" s="121">
        <f t="shared" si="2"/>
        <v>0.10261111926067185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299</v>
      </c>
      <c r="Z32" s="116">
        <v>262</v>
      </c>
      <c r="AB32" s="121">
        <f t="shared" si="2"/>
        <v>1.9216664221798446E-2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277</v>
      </c>
      <c r="Z33" s="116">
        <v>303</v>
      </c>
      <c r="AB33" s="121">
        <f t="shared" si="2"/>
        <v>2.2223852134369958E-2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13209</v>
      </c>
      <c r="Z34" s="124">
        <v>13634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7713</v>
      </c>
      <c r="AB37" s="136">
        <f>Z37/Z40*100</f>
        <v>82.10559931871407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1681</v>
      </c>
      <c r="AB38" s="136">
        <f>Z38/Z40*100</f>
        <v>17.894400681285926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9394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4</v>
      </c>
      <c r="W44" s="116">
        <v>6</v>
      </c>
      <c r="X44" s="116">
        <v>6</v>
      </c>
      <c r="Y44" s="116">
        <v>7</v>
      </c>
      <c r="Z44" s="116">
        <v>13</v>
      </c>
    </row>
    <row r="45" spans="19:32" x14ac:dyDescent="0.25">
      <c r="S45" s="119" t="s">
        <v>38</v>
      </c>
      <c r="T45" s="119"/>
      <c r="U45" s="116"/>
      <c r="V45" s="116">
        <v>138</v>
      </c>
      <c r="W45" s="116">
        <v>153</v>
      </c>
      <c r="X45" s="116">
        <v>193</v>
      </c>
      <c r="Y45" s="116">
        <v>182</v>
      </c>
      <c r="Z45" s="116">
        <v>184</v>
      </c>
    </row>
    <row r="46" spans="19:32" x14ac:dyDescent="0.25">
      <c r="S46" s="119" t="s">
        <v>39</v>
      </c>
      <c r="T46" s="119"/>
      <c r="U46" s="116"/>
      <c r="V46" s="116">
        <v>471</v>
      </c>
      <c r="W46" s="116">
        <v>515</v>
      </c>
      <c r="X46" s="116">
        <v>535</v>
      </c>
      <c r="Y46" s="116">
        <v>509</v>
      </c>
      <c r="Z46" s="116">
        <v>452</v>
      </c>
    </row>
    <row r="47" spans="19:32" x14ac:dyDescent="0.25">
      <c r="S47" s="119" t="s">
        <v>40</v>
      </c>
      <c r="T47" s="119"/>
      <c r="U47" s="116"/>
      <c r="V47" s="116">
        <v>593</v>
      </c>
      <c r="W47" s="116">
        <v>599</v>
      </c>
      <c r="X47" s="116">
        <v>701</v>
      </c>
      <c r="Y47" s="116">
        <v>691</v>
      </c>
      <c r="Z47" s="116">
        <v>668</v>
      </c>
    </row>
    <row r="48" spans="19:32" x14ac:dyDescent="0.25">
      <c r="S48" s="119" t="s">
        <v>41</v>
      </c>
      <c r="T48" s="119"/>
      <c r="U48" s="116"/>
      <c r="V48" s="116">
        <v>497</v>
      </c>
      <c r="W48" s="116">
        <v>580</v>
      </c>
      <c r="X48" s="116">
        <v>690</v>
      </c>
      <c r="Y48" s="116">
        <v>646</v>
      </c>
      <c r="Z48" s="116">
        <v>724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453</v>
      </c>
      <c r="W49" s="116">
        <v>480</v>
      </c>
      <c r="X49" s="116">
        <v>493</v>
      </c>
      <c r="Y49" s="116">
        <v>505</v>
      </c>
      <c r="Z49" s="116">
        <v>543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Corangamite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427</v>
      </c>
      <c r="W50" s="116">
        <v>442</v>
      </c>
      <c r="X50" s="116">
        <v>446</v>
      </c>
      <c r="Y50" s="116">
        <v>445</v>
      </c>
      <c r="Z50" s="116">
        <v>444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476</v>
      </c>
      <c r="W51" s="116">
        <v>480</v>
      </c>
      <c r="X51" s="116">
        <v>505</v>
      </c>
      <c r="Y51" s="116">
        <v>481</v>
      </c>
      <c r="Z51" s="116">
        <v>504</v>
      </c>
    </row>
    <row r="52" spans="1:26" ht="15" customHeight="1" x14ac:dyDescent="0.25">
      <c r="S52" s="119" t="s">
        <v>45</v>
      </c>
      <c r="T52" s="119"/>
      <c r="U52" s="116"/>
      <c r="V52" s="116">
        <v>615</v>
      </c>
      <c r="W52" s="116">
        <v>555</v>
      </c>
      <c r="X52" s="116">
        <v>601</v>
      </c>
      <c r="Y52" s="116">
        <v>587</v>
      </c>
      <c r="Z52" s="116">
        <v>575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641</v>
      </c>
      <c r="W53" s="116">
        <v>653</v>
      </c>
      <c r="X53" s="116">
        <v>680</v>
      </c>
      <c r="Y53" s="116">
        <v>649</v>
      </c>
      <c r="Z53" s="116">
        <v>652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589</v>
      </c>
      <c r="W54" s="116">
        <v>612</v>
      </c>
      <c r="X54" s="116">
        <v>687</v>
      </c>
      <c r="Y54" s="116">
        <v>672</v>
      </c>
      <c r="Z54" s="116">
        <v>731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458</v>
      </c>
      <c r="W55" s="116">
        <v>483</v>
      </c>
      <c r="X55" s="116">
        <v>581</v>
      </c>
      <c r="Y55" s="116">
        <v>568</v>
      </c>
      <c r="Z55" s="116">
        <v>601</v>
      </c>
    </row>
    <row r="56" spans="1:26" ht="15" customHeight="1" x14ac:dyDescent="0.25">
      <c r="S56" s="119" t="s">
        <v>49</v>
      </c>
      <c r="T56" s="119"/>
      <c r="U56" s="116"/>
      <c r="V56" s="116">
        <v>273</v>
      </c>
      <c r="W56" s="116">
        <v>315</v>
      </c>
      <c r="X56" s="116">
        <v>355</v>
      </c>
      <c r="Y56" s="116">
        <v>345</v>
      </c>
      <c r="Z56" s="116">
        <v>354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157</v>
      </c>
      <c r="W57" s="116">
        <v>174</v>
      </c>
      <c r="X57" s="116">
        <v>206</v>
      </c>
      <c r="Y57" s="116">
        <v>182</v>
      </c>
      <c r="Z57" s="116">
        <v>209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86</v>
      </c>
      <c r="W58" s="116">
        <v>89</v>
      </c>
      <c r="X58" s="116">
        <v>95</v>
      </c>
      <c r="Y58" s="116">
        <v>82</v>
      </c>
      <c r="Z58" s="116">
        <v>95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36</v>
      </c>
      <c r="W59" s="116">
        <v>44</v>
      </c>
      <c r="X59" s="116">
        <v>51</v>
      </c>
      <c r="Y59" s="116">
        <v>48</v>
      </c>
      <c r="Z59" s="116">
        <v>54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29</v>
      </c>
      <c r="W60" s="116">
        <v>33</v>
      </c>
      <c r="X60" s="116">
        <v>46</v>
      </c>
      <c r="Y60" s="116">
        <v>35</v>
      </c>
      <c r="Z60" s="116">
        <v>39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5947</v>
      </c>
      <c r="W61" s="116">
        <v>6212</v>
      </c>
      <c r="X61" s="116">
        <v>6948</v>
      </c>
      <c r="Y61" s="116">
        <v>6642</v>
      </c>
      <c r="Z61" s="116">
        <v>6846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146</v>
      </c>
      <c r="W64" s="116">
        <v>168</v>
      </c>
      <c r="X64" s="116">
        <v>175</v>
      </c>
      <c r="Y64" s="116">
        <v>164</v>
      </c>
      <c r="Z64" s="116">
        <v>169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Corangamite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464</v>
      </c>
      <c r="W65" s="116">
        <v>479</v>
      </c>
      <c r="X65" s="116">
        <v>519</v>
      </c>
      <c r="Y65" s="116">
        <v>523</v>
      </c>
      <c r="Z65" s="116">
        <v>480</v>
      </c>
    </row>
    <row r="66" spans="1:26" x14ac:dyDescent="0.25">
      <c r="S66" s="119" t="s">
        <v>40</v>
      </c>
      <c r="T66" s="119"/>
      <c r="U66" s="116"/>
      <c r="V66" s="116">
        <v>532</v>
      </c>
      <c r="W66" s="116">
        <v>583</v>
      </c>
      <c r="X66" s="116">
        <v>666</v>
      </c>
      <c r="Y66" s="116">
        <v>691</v>
      </c>
      <c r="Z66" s="116">
        <v>691</v>
      </c>
    </row>
    <row r="67" spans="1:26" x14ac:dyDescent="0.25">
      <c r="S67" s="119" t="s">
        <v>41</v>
      </c>
      <c r="T67" s="119"/>
      <c r="U67" s="116"/>
      <c r="V67" s="116">
        <v>459</v>
      </c>
      <c r="W67" s="116">
        <v>439</v>
      </c>
      <c r="X67" s="116">
        <v>542</v>
      </c>
      <c r="Y67" s="116">
        <v>525</v>
      </c>
      <c r="Z67" s="116">
        <v>638</v>
      </c>
    </row>
    <row r="68" spans="1:26" x14ac:dyDescent="0.25">
      <c r="S68" s="119" t="s">
        <v>42</v>
      </c>
      <c r="T68" s="119"/>
      <c r="U68" s="116"/>
      <c r="V68" s="116">
        <v>413</v>
      </c>
      <c r="W68" s="116">
        <v>429</v>
      </c>
      <c r="X68" s="116">
        <v>439</v>
      </c>
      <c r="Y68" s="116">
        <v>472</v>
      </c>
      <c r="Z68" s="116">
        <v>502</v>
      </c>
    </row>
    <row r="69" spans="1:26" x14ac:dyDescent="0.25">
      <c r="S69" s="119" t="s">
        <v>43</v>
      </c>
      <c r="T69" s="119"/>
      <c r="U69" s="116"/>
      <c r="V69" s="116">
        <v>439</v>
      </c>
      <c r="W69" s="116">
        <v>448</v>
      </c>
      <c r="X69" s="116">
        <v>476</v>
      </c>
      <c r="Y69" s="116">
        <v>495</v>
      </c>
      <c r="Z69" s="116">
        <v>527</v>
      </c>
    </row>
    <row r="70" spans="1:26" x14ac:dyDescent="0.25">
      <c r="S70" s="119" t="s">
        <v>44</v>
      </c>
      <c r="T70" s="119"/>
      <c r="U70" s="116"/>
      <c r="V70" s="116">
        <v>541</v>
      </c>
      <c r="W70" s="116">
        <v>507</v>
      </c>
      <c r="X70" s="116">
        <v>515</v>
      </c>
      <c r="Y70" s="116">
        <v>520</v>
      </c>
      <c r="Z70" s="116">
        <v>506</v>
      </c>
    </row>
    <row r="71" spans="1:26" x14ac:dyDescent="0.25">
      <c r="S71" s="119" t="s">
        <v>45</v>
      </c>
      <c r="T71" s="119"/>
      <c r="U71" s="116"/>
      <c r="V71" s="116">
        <v>608</v>
      </c>
      <c r="W71" s="116">
        <v>643</v>
      </c>
      <c r="X71" s="116">
        <v>687</v>
      </c>
      <c r="Y71" s="116">
        <v>682</v>
      </c>
      <c r="Z71" s="116">
        <v>653</v>
      </c>
    </row>
    <row r="72" spans="1:26" x14ac:dyDescent="0.25">
      <c r="S72" s="119" t="s">
        <v>46</v>
      </c>
      <c r="T72" s="119"/>
      <c r="U72" s="116"/>
      <c r="V72" s="116">
        <v>633</v>
      </c>
      <c r="W72" s="116">
        <v>670</v>
      </c>
      <c r="X72" s="116">
        <v>714</v>
      </c>
      <c r="Y72" s="116">
        <v>709</v>
      </c>
      <c r="Z72" s="116">
        <v>700</v>
      </c>
    </row>
    <row r="73" spans="1:26" x14ac:dyDescent="0.25">
      <c r="S73" s="119" t="s">
        <v>47</v>
      </c>
      <c r="T73" s="119"/>
      <c r="U73" s="116"/>
      <c r="V73" s="116">
        <v>612</v>
      </c>
      <c r="W73" s="116">
        <v>675</v>
      </c>
      <c r="X73" s="116">
        <v>745</v>
      </c>
      <c r="Y73" s="116">
        <v>709</v>
      </c>
      <c r="Z73" s="116">
        <v>704</v>
      </c>
    </row>
    <row r="74" spans="1:26" x14ac:dyDescent="0.25">
      <c r="S74" s="119" t="s">
        <v>48</v>
      </c>
      <c r="T74" s="119"/>
      <c r="U74" s="116"/>
      <c r="V74" s="116">
        <v>414</v>
      </c>
      <c r="W74" s="116">
        <v>444</v>
      </c>
      <c r="X74" s="116">
        <v>509</v>
      </c>
      <c r="Y74" s="116">
        <v>511</v>
      </c>
      <c r="Z74" s="116">
        <v>569</v>
      </c>
    </row>
    <row r="75" spans="1:26" x14ac:dyDescent="0.25">
      <c r="S75" s="119" t="s">
        <v>49</v>
      </c>
      <c r="T75" s="119"/>
      <c r="U75" s="116"/>
      <c r="V75" s="116">
        <v>209</v>
      </c>
      <c r="W75" s="116">
        <v>215</v>
      </c>
      <c r="X75" s="116">
        <v>250</v>
      </c>
      <c r="Y75" s="116">
        <v>280</v>
      </c>
      <c r="Z75" s="116">
        <v>303</v>
      </c>
    </row>
    <row r="76" spans="1:26" x14ac:dyDescent="0.25">
      <c r="S76" s="119" t="s">
        <v>50</v>
      </c>
      <c r="T76" s="119"/>
      <c r="U76" s="116"/>
      <c r="V76" s="116">
        <v>117</v>
      </c>
      <c r="W76" s="116">
        <v>134</v>
      </c>
      <c r="X76" s="116">
        <v>150</v>
      </c>
      <c r="Y76" s="116">
        <v>127</v>
      </c>
      <c r="Z76" s="116">
        <v>166</v>
      </c>
    </row>
    <row r="77" spans="1:26" x14ac:dyDescent="0.25">
      <c r="S77" s="119" t="s">
        <v>51</v>
      </c>
      <c r="T77" s="119"/>
      <c r="U77" s="116"/>
      <c r="V77" s="116">
        <v>62</v>
      </c>
      <c r="W77" s="116">
        <v>65</v>
      </c>
      <c r="X77" s="116">
        <v>76</v>
      </c>
      <c r="Y77" s="116">
        <v>78</v>
      </c>
      <c r="Z77" s="116">
        <v>80</v>
      </c>
    </row>
    <row r="78" spans="1:26" x14ac:dyDescent="0.25">
      <c r="S78" s="119" t="s">
        <v>52</v>
      </c>
      <c r="T78" s="119"/>
      <c r="U78" s="116"/>
      <c r="V78" s="116">
        <v>36</v>
      </c>
      <c r="W78" s="116">
        <v>37</v>
      </c>
      <c r="X78" s="116">
        <v>43</v>
      </c>
      <c r="Y78" s="116">
        <v>42</v>
      </c>
      <c r="Z78" s="116">
        <v>53</v>
      </c>
    </row>
    <row r="79" spans="1:26" x14ac:dyDescent="0.25">
      <c r="S79" s="119" t="s">
        <v>53</v>
      </c>
      <c r="T79" s="119"/>
      <c r="U79" s="116"/>
      <c r="V79" s="116">
        <v>28</v>
      </c>
      <c r="W79" s="116">
        <v>33</v>
      </c>
      <c r="X79" s="116">
        <v>36</v>
      </c>
      <c r="Y79" s="116">
        <v>31</v>
      </c>
      <c r="Z79" s="116">
        <v>29</v>
      </c>
    </row>
    <row r="80" spans="1:26" x14ac:dyDescent="0.25">
      <c r="S80" s="122" t="s">
        <v>54</v>
      </c>
      <c r="T80" s="122"/>
      <c r="U80" s="116"/>
      <c r="V80" s="116">
        <v>5728</v>
      </c>
      <c r="W80" s="116">
        <v>5972</v>
      </c>
      <c r="X80" s="116">
        <v>6573</v>
      </c>
      <c r="Y80" s="116">
        <v>6567</v>
      </c>
      <c r="Z80" s="116">
        <v>6785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Corangamite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355</v>
      </c>
      <c r="W83" s="116">
        <v>387</v>
      </c>
      <c r="X83" s="116">
        <v>432</v>
      </c>
      <c r="Y83" s="116">
        <v>426</v>
      </c>
      <c r="Z83" s="116">
        <v>453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260</v>
      </c>
      <c r="W84" s="116">
        <v>255</v>
      </c>
      <c r="X84" s="116">
        <v>282</v>
      </c>
      <c r="Y84" s="116">
        <v>282</v>
      </c>
      <c r="Z84" s="116">
        <v>297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580</v>
      </c>
      <c r="W85" s="116">
        <v>600</v>
      </c>
      <c r="X85" s="116">
        <v>617</v>
      </c>
      <c r="Y85" s="116">
        <v>639</v>
      </c>
      <c r="Z85" s="116">
        <v>667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13,637</v>
      </c>
      <c r="D86" s="100">
        <f t="shared" ref="D86:D91" si="4">AD4</f>
        <v>3.2245855726288797E-2</v>
      </c>
      <c r="E86" s="101">
        <f t="shared" ref="E86:E91" si="5">AD4</f>
        <v>3.2245855726288797E-2</v>
      </c>
      <c r="F86" s="100">
        <f t="shared" ref="F86:F91" si="6">AF4</f>
        <v>0.1679513532031518</v>
      </c>
      <c r="G86" s="101">
        <f t="shared" ref="G86:G91" si="7">AF4</f>
        <v>0.1679513532031518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113</v>
      </c>
      <c r="W86" s="116">
        <v>121</v>
      </c>
      <c r="X86" s="116">
        <v>148</v>
      </c>
      <c r="Y86" s="116">
        <v>135</v>
      </c>
      <c r="Z86" s="116">
        <v>142</v>
      </c>
    </row>
    <row r="87" spans="1:30" ht="15" customHeight="1" x14ac:dyDescent="0.25">
      <c r="A87" s="102" t="s">
        <v>4</v>
      </c>
      <c r="B87" s="51"/>
      <c r="C87" s="61" t="str">
        <f t="shared" si="3"/>
        <v>6,851</v>
      </c>
      <c r="D87" s="100">
        <f t="shared" si="4"/>
        <v>3.0690537084399061E-2</v>
      </c>
      <c r="E87" s="101">
        <f t="shared" si="5"/>
        <v>3.0690537084399061E-2</v>
      </c>
      <c r="F87" s="100">
        <f t="shared" si="6"/>
        <v>0.15239697224558446</v>
      </c>
      <c r="G87" s="101">
        <f t="shared" si="7"/>
        <v>0.15239697224558446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89</v>
      </c>
      <c r="W87" s="116">
        <v>95</v>
      </c>
      <c r="X87" s="116">
        <v>113</v>
      </c>
      <c r="Y87" s="116">
        <v>99</v>
      </c>
      <c r="Z87" s="116">
        <v>106</v>
      </c>
    </row>
    <row r="88" spans="1:30" ht="15" customHeight="1" x14ac:dyDescent="0.25">
      <c r="A88" s="102" t="s">
        <v>5</v>
      </c>
      <c r="B88" s="51"/>
      <c r="C88" s="61" t="str">
        <f t="shared" si="3"/>
        <v>6,789</v>
      </c>
      <c r="D88" s="100">
        <f t="shared" si="4"/>
        <v>3.427787934186477E-2</v>
      </c>
      <c r="E88" s="101">
        <f t="shared" si="5"/>
        <v>3.427787934186477E-2</v>
      </c>
      <c r="F88" s="100">
        <f t="shared" si="6"/>
        <v>0.1848167539267016</v>
      </c>
      <c r="G88" s="101">
        <f t="shared" si="7"/>
        <v>0.1848167539267016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168</v>
      </c>
      <c r="W88" s="116">
        <v>172</v>
      </c>
      <c r="X88" s="116">
        <v>180</v>
      </c>
      <c r="Y88" s="116">
        <v>163</v>
      </c>
      <c r="Z88" s="116">
        <v>175</v>
      </c>
    </row>
    <row r="89" spans="1:30" ht="15" customHeight="1" x14ac:dyDescent="0.25">
      <c r="A89" s="51" t="s">
        <v>6</v>
      </c>
      <c r="B89" s="51"/>
      <c r="C89" s="61" t="str">
        <f t="shared" si="3"/>
        <v>9,397</v>
      </c>
      <c r="D89" s="100">
        <f t="shared" si="4"/>
        <v>6.5782012022229885E-2</v>
      </c>
      <c r="E89" s="101">
        <f t="shared" si="5"/>
        <v>6.5782012022229885E-2</v>
      </c>
      <c r="F89" s="100">
        <f t="shared" si="6"/>
        <v>0.16012345679012352</v>
      </c>
      <c r="G89" s="101">
        <f t="shared" si="7"/>
        <v>0.16012345679012352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463</v>
      </c>
      <c r="W89" s="116">
        <v>502</v>
      </c>
      <c r="X89" s="116">
        <v>551</v>
      </c>
      <c r="Y89" s="116">
        <v>557</v>
      </c>
      <c r="Z89" s="116">
        <v>567</v>
      </c>
    </row>
    <row r="90" spans="1:30" ht="15" customHeight="1" x14ac:dyDescent="0.25">
      <c r="A90" s="51" t="s">
        <v>100</v>
      </c>
      <c r="B90" s="51"/>
      <c r="C90" s="61" t="str">
        <f t="shared" si="3"/>
        <v>$33,856</v>
      </c>
      <c r="D90" s="100">
        <f t="shared" si="4"/>
        <v>-1.6654517832838112E-3</v>
      </c>
      <c r="E90" s="101">
        <f t="shared" si="5"/>
        <v>-1.6654517832838112E-3</v>
      </c>
      <c r="F90" s="100">
        <f t="shared" si="6"/>
        <v>0.12664818882670814</v>
      </c>
      <c r="G90" s="101">
        <f t="shared" si="7"/>
        <v>0.12664818882670814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810</v>
      </c>
      <c r="W90" s="116">
        <v>849</v>
      </c>
      <c r="X90" s="116">
        <v>904</v>
      </c>
      <c r="Y90" s="116">
        <v>887</v>
      </c>
      <c r="Z90" s="116">
        <v>899</v>
      </c>
    </row>
    <row r="91" spans="1:30" ht="15" customHeight="1" x14ac:dyDescent="0.25">
      <c r="A91" s="51" t="s">
        <v>7</v>
      </c>
      <c r="B91" s="51"/>
      <c r="C91" s="61" t="str">
        <f t="shared" si="3"/>
        <v>$473.8 mil</v>
      </c>
      <c r="D91" s="100">
        <f t="shared" si="4"/>
        <v>0.1680087278772262</v>
      </c>
      <c r="E91" s="101">
        <f t="shared" si="5"/>
        <v>0.1680087278772262</v>
      </c>
      <c r="F91" s="100">
        <f t="shared" si="6"/>
        <v>0.44879666716420119</v>
      </c>
      <c r="G91" s="101">
        <f t="shared" si="7"/>
        <v>0.44879666716420119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4322</v>
      </c>
      <c r="W91" s="116">
        <v>4468</v>
      </c>
      <c r="X91" s="116">
        <v>4940</v>
      </c>
      <c r="Y91" s="116">
        <v>4653</v>
      </c>
      <c r="Z91" s="116">
        <v>4951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195</v>
      </c>
      <c r="W93" s="116">
        <v>209</v>
      </c>
      <c r="X93" s="116">
        <v>244</v>
      </c>
      <c r="Y93" s="116">
        <v>256</v>
      </c>
      <c r="Z93" s="116">
        <v>264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639</v>
      </c>
      <c r="W94" s="116">
        <v>671</v>
      </c>
      <c r="X94" s="116">
        <v>726</v>
      </c>
      <c r="Y94" s="116">
        <v>730</v>
      </c>
      <c r="Z94" s="116">
        <v>791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113</v>
      </c>
      <c r="W95" s="116">
        <v>115</v>
      </c>
      <c r="X95" s="116">
        <v>138</v>
      </c>
      <c r="Y95" s="116">
        <v>147</v>
      </c>
      <c r="Z95" s="116">
        <v>157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472</v>
      </c>
      <c r="W96" s="116">
        <v>500</v>
      </c>
      <c r="X96" s="116">
        <v>592</v>
      </c>
      <c r="Y96" s="116">
        <v>604</v>
      </c>
      <c r="Z96" s="116">
        <v>638</v>
      </c>
    </row>
    <row r="97" spans="1:32" ht="15" customHeight="1" x14ac:dyDescent="0.25">
      <c r="S97" s="119" t="s">
        <v>199</v>
      </c>
      <c r="T97" s="119"/>
      <c r="U97" s="116"/>
      <c r="V97" s="116">
        <v>436</v>
      </c>
      <c r="W97" s="116">
        <v>449</v>
      </c>
      <c r="X97" s="116">
        <v>476</v>
      </c>
      <c r="Y97" s="116">
        <v>447</v>
      </c>
      <c r="Z97" s="116">
        <v>472</v>
      </c>
    </row>
    <row r="98" spans="1:32" ht="15" customHeight="1" x14ac:dyDescent="0.25">
      <c r="S98" s="119" t="s">
        <v>200</v>
      </c>
      <c r="T98" s="119"/>
      <c r="U98" s="116"/>
      <c r="V98" s="116">
        <v>354</v>
      </c>
      <c r="W98" s="116">
        <v>381</v>
      </c>
      <c r="X98" s="116">
        <v>408</v>
      </c>
      <c r="Y98" s="116">
        <v>364</v>
      </c>
      <c r="Z98" s="116">
        <v>385</v>
      </c>
    </row>
    <row r="99" spans="1:32" ht="15" customHeight="1" x14ac:dyDescent="0.25">
      <c r="S99" s="119" t="s">
        <v>201</v>
      </c>
      <c r="T99" s="119"/>
      <c r="U99" s="116"/>
      <c r="V99" s="116">
        <v>35</v>
      </c>
      <c r="W99" s="116">
        <v>33</v>
      </c>
      <c r="X99" s="116">
        <v>36</v>
      </c>
      <c r="Y99" s="116">
        <v>46</v>
      </c>
      <c r="Z99" s="116">
        <v>37</v>
      </c>
    </row>
    <row r="100" spans="1:32" ht="15" customHeight="1" x14ac:dyDescent="0.25">
      <c r="S100" s="119" t="s">
        <v>59</v>
      </c>
      <c r="T100" s="119"/>
      <c r="U100" s="116"/>
      <c r="V100" s="116">
        <v>401</v>
      </c>
      <c r="W100" s="116">
        <v>426</v>
      </c>
      <c r="X100" s="116">
        <v>444</v>
      </c>
      <c r="Y100" s="116">
        <v>486</v>
      </c>
      <c r="Z100" s="116">
        <v>518</v>
      </c>
    </row>
    <row r="101" spans="1:32" x14ac:dyDescent="0.25">
      <c r="A101" s="20"/>
      <c r="S101" s="122" t="s">
        <v>54</v>
      </c>
      <c r="T101" s="122"/>
      <c r="U101" s="116"/>
      <c r="V101" s="116">
        <v>3782</v>
      </c>
      <c r="W101" s="116">
        <v>3901</v>
      </c>
      <c r="X101" s="116">
        <v>4316</v>
      </c>
      <c r="Y101" s="116">
        <v>4164</v>
      </c>
      <c r="Z101" s="116">
        <v>4445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7296</v>
      </c>
      <c r="W104" s="116">
        <v>7887</v>
      </c>
      <c r="X104" s="116">
        <v>8515</v>
      </c>
      <c r="Y104" s="116">
        <v>8388</v>
      </c>
      <c r="Z104" s="116">
        <v>8980</v>
      </c>
      <c r="AB104" s="113" t="str">
        <f>TEXT(Z104,"###,###")</f>
        <v>8,980</v>
      </c>
      <c r="AD104" s="134">
        <f>Z104/($Z$4)*100</f>
        <v>65.850260321185019</v>
      </c>
      <c r="AF104" s="113"/>
    </row>
    <row r="105" spans="1:32" x14ac:dyDescent="0.25">
      <c r="S105" s="119" t="s">
        <v>18</v>
      </c>
      <c r="T105" s="119"/>
      <c r="U105" s="116"/>
      <c r="V105" s="116">
        <v>2059</v>
      </c>
      <c r="W105" s="116">
        <v>2059</v>
      </c>
      <c r="X105" s="116">
        <v>2156</v>
      </c>
      <c r="Y105" s="116">
        <v>2292</v>
      </c>
      <c r="Z105" s="116">
        <v>2161</v>
      </c>
      <c r="AB105" s="113" t="str">
        <f>TEXT(Z105,"###,###")</f>
        <v>2,161</v>
      </c>
      <c r="AD105" s="134">
        <f>Z105/($Z$4)*100</f>
        <v>15.846593825621472</v>
      </c>
      <c r="AF105" s="113"/>
    </row>
    <row r="106" spans="1:32" x14ac:dyDescent="0.25">
      <c r="S106" s="122" t="s">
        <v>54</v>
      </c>
      <c r="T106" s="122"/>
      <c r="U106" s="124"/>
      <c r="V106" s="124">
        <v>9355</v>
      </c>
      <c r="W106" s="124">
        <v>9946</v>
      </c>
      <c r="X106" s="124">
        <v>10671</v>
      </c>
      <c r="Y106" s="124">
        <v>10680</v>
      </c>
      <c r="Z106" s="124">
        <v>11141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2276</v>
      </c>
      <c r="W108" s="116">
        <v>2449</v>
      </c>
      <c r="X108" s="116">
        <v>2877</v>
      </c>
      <c r="Y108" s="116">
        <v>2459</v>
      </c>
      <c r="Z108" s="116">
        <v>2635</v>
      </c>
      <c r="AB108" s="113" t="str">
        <f>TEXT(Z108,"###,###")</f>
        <v>2,635</v>
      </c>
      <c r="AD108" s="134">
        <f>Z108/($Z$4)*100</f>
        <v>19.322431619857742</v>
      </c>
      <c r="AF108" s="113"/>
    </row>
    <row r="109" spans="1:32" x14ac:dyDescent="0.25">
      <c r="S109" s="119" t="s">
        <v>21</v>
      </c>
      <c r="T109" s="119"/>
      <c r="U109" s="116"/>
      <c r="V109" s="116">
        <v>2166</v>
      </c>
      <c r="W109" s="116">
        <v>2232</v>
      </c>
      <c r="X109" s="116">
        <v>2429</v>
      </c>
      <c r="Y109" s="116">
        <v>2246</v>
      </c>
      <c r="Z109" s="116">
        <v>2381</v>
      </c>
      <c r="AB109" s="113" t="str">
        <f>TEXT(Z109,"###,###")</f>
        <v>2,381</v>
      </c>
      <c r="AD109" s="134">
        <f>Z109/($Z$4)*100</f>
        <v>17.459851873579233</v>
      </c>
      <c r="AF109" s="113"/>
    </row>
    <row r="110" spans="1:32" x14ac:dyDescent="0.25">
      <c r="S110" s="119" t="s">
        <v>22</v>
      </c>
      <c r="T110" s="119"/>
      <c r="U110" s="116"/>
      <c r="V110" s="116">
        <v>2062</v>
      </c>
      <c r="W110" s="116">
        <v>2387</v>
      </c>
      <c r="X110" s="116">
        <v>2534</v>
      </c>
      <c r="Y110" s="116">
        <v>2990</v>
      </c>
      <c r="Z110" s="116">
        <v>2953</v>
      </c>
      <c r="AB110" s="113" t="str">
        <f>TEXT(Z110,"###,###")</f>
        <v>2,953</v>
      </c>
      <c r="AD110" s="134">
        <f>Z110/($Z$4)*100</f>
        <v>21.654322798269416</v>
      </c>
      <c r="AF110" s="113"/>
    </row>
    <row r="111" spans="1:32" x14ac:dyDescent="0.25">
      <c r="S111" s="119" t="s">
        <v>23</v>
      </c>
      <c r="T111" s="119"/>
      <c r="U111" s="116"/>
      <c r="V111" s="116">
        <v>2842</v>
      </c>
      <c r="W111" s="116">
        <v>2878</v>
      </c>
      <c r="X111" s="116">
        <v>2839</v>
      </c>
      <c r="Y111" s="116">
        <v>2979</v>
      </c>
      <c r="Z111" s="116">
        <v>3125</v>
      </c>
      <c r="AB111" s="113" t="str">
        <f>TEXT(Z111,"###,###")</f>
        <v>3,125</v>
      </c>
      <c r="AD111" s="134">
        <f>Z111/($Z$4)*100</f>
        <v>22.9155972721273</v>
      </c>
      <c r="AF111" s="113"/>
    </row>
    <row r="112" spans="1:32" x14ac:dyDescent="0.25">
      <c r="S112" s="122" t="s">
        <v>54</v>
      </c>
      <c r="T112" s="122"/>
      <c r="U112" s="116"/>
      <c r="V112" s="116">
        <v>11676</v>
      </c>
      <c r="W112" s="116">
        <v>12184</v>
      </c>
      <c r="X112" s="116">
        <v>13517</v>
      </c>
      <c r="Y112" s="116">
        <v>13212</v>
      </c>
      <c r="Z112" s="116">
        <v>13636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41.19</v>
      </c>
      <c r="W118" s="135">
        <v>44.33</v>
      </c>
      <c r="X118" s="135">
        <v>44.63</v>
      </c>
      <c r="Y118" s="135">
        <v>44.3</v>
      </c>
      <c r="Z118" s="135">
        <v>44.7</v>
      </c>
      <c r="AB118" s="113" t="str">
        <f>TEXT(Z118,"##.0")</f>
        <v>44.7</v>
      </c>
    </row>
    <row r="120" spans="19:32" x14ac:dyDescent="0.25">
      <c r="S120" s="105" t="s">
        <v>102</v>
      </c>
      <c r="T120" s="116"/>
      <c r="U120" s="116"/>
      <c r="V120" s="116">
        <v>5488</v>
      </c>
      <c r="W120" s="116">
        <v>5682</v>
      </c>
      <c r="X120" s="116">
        <v>6191</v>
      </c>
      <c r="Y120" s="116">
        <v>6077</v>
      </c>
      <c r="Z120" s="116">
        <v>6373</v>
      </c>
      <c r="AB120" s="113" t="str">
        <f>TEXT(Z120,"###,###")</f>
        <v>6,373</v>
      </c>
    </row>
    <row r="121" spans="19:32" x14ac:dyDescent="0.25">
      <c r="S121" s="105" t="s">
        <v>103</v>
      </c>
      <c r="T121" s="116"/>
      <c r="U121" s="116"/>
      <c r="V121" s="116">
        <v>1716</v>
      </c>
      <c r="W121" s="116">
        <v>1733</v>
      </c>
      <c r="X121" s="116">
        <v>1981</v>
      </c>
      <c r="Y121" s="116">
        <v>1702</v>
      </c>
      <c r="Z121" s="116">
        <v>1908</v>
      </c>
      <c r="AB121" s="113" t="str">
        <f>TEXT(Z121,"###,###")</f>
        <v>1,908</v>
      </c>
    </row>
    <row r="122" spans="19:32" x14ac:dyDescent="0.25">
      <c r="S122" s="105" t="s">
        <v>104</v>
      </c>
      <c r="T122" s="116"/>
      <c r="U122" s="116"/>
      <c r="V122" s="116">
        <v>893</v>
      </c>
      <c r="W122" s="116">
        <v>954</v>
      </c>
      <c r="X122" s="116">
        <v>1080</v>
      </c>
      <c r="Y122" s="116">
        <v>1036</v>
      </c>
      <c r="Z122" s="116">
        <v>1124</v>
      </c>
      <c r="AB122" s="113" t="str">
        <f>TEXT(Z122,"###,###")</f>
        <v>1,124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6381</v>
      </c>
      <c r="W124" s="116">
        <v>6636</v>
      </c>
      <c r="X124" s="116">
        <v>7271</v>
      </c>
      <c r="Y124" s="116">
        <v>7113</v>
      </c>
      <c r="Z124" s="116">
        <v>7497</v>
      </c>
      <c r="AB124" s="113" t="str">
        <f>TEXT(Z124,"###,###")</f>
        <v>7,497</v>
      </c>
      <c r="AD124" s="131">
        <f>Z124/$Z$7*100</f>
        <v>79.780781100351177</v>
      </c>
    </row>
    <row r="125" spans="19:32" x14ac:dyDescent="0.25">
      <c r="S125" s="105" t="s">
        <v>106</v>
      </c>
      <c r="T125" s="116"/>
      <c r="U125" s="116"/>
      <c r="V125" s="116">
        <v>2609</v>
      </c>
      <c r="W125" s="116">
        <v>2687</v>
      </c>
      <c r="X125" s="116">
        <v>3061</v>
      </c>
      <c r="Y125" s="116">
        <v>2738</v>
      </c>
      <c r="Z125" s="116">
        <v>3032</v>
      </c>
      <c r="AB125" s="113" t="str">
        <f>TEXT(Z125,"###,###")</f>
        <v>3,032</v>
      </c>
      <c r="AD125" s="131">
        <f>Z125/$Z$7*100</f>
        <v>32.265616686176443</v>
      </c>
    </row>
    <row r="127" spans="19:32" x14ac:dyDescent="0.25">
      <c r="S127" s="105" t="s">
        <v>107</v>
      </c>
      <c r="T127" s="116"/>
      <c r="U127" s="116"/>
      <c r="V127" s="116">
        <v>4320</v>
      </c>
      <c r="W127" s="116">
        <v>4468</v>
      </c>
      <c r="X127" s="116">
        <v>4936</v>
      </c>
      <c r="Y127" s="116">
        <v>4657</v>
      </c>
      <c r="Z127" s="116">
        <v>4951</v>
      </c>
      <c r="AB127" s="113" t="str">
        <f>TEXT(Z127,"###,###")</f>
        <v>4,951</v>
      </c>
      <c r="AD127" s="131">
        <f>Z127/$Z$7*100</f>
        <v>52.68702777482175</v>
      </c>
    </row>
    <row r="128" spans="19:32" x14ac:dyDescent="0.25">
      <c r="S128" s="105" t="s">
        <v>108</v>
      </c>
      <c r="T128" s="116"/>
      <c r="U128" s="116"/>
      <c r="V128" s="116">
        <v>3781</v>
      </c>
      <c r="W128" s="116">
        <v>3901</v>
      </c>
      <c r="X128" s="116">
        <v>4315</v>
      </c>
      <c r="Y128" s="116">
        <v>4163</v>
      </c>
      <c r="Z128" s="116">
        <v>4445</v>
      </c>
      <c r="AB128" s="113" t="str">
        <f>TEXT(Z128,"###,###")</f>
        <v>4,445</v>
      </c>
      <c r="AD128" s="131">
        <f>Z128/$Z$7*100</f>
        <v>47.302330531020537</v>
      </c>
    </row>
    <row r="130" spans="19:20" x14ac:dyDescent="0.25">
      <c r="S130" s="105" t="s">
        <v>286</v>
      </c>
      <c r="T130" s="131">
        <v>67.819516867085241</v>
      </c>
    </row>
    <row r="131" spans="19:20" x14ac:dyDescent="0.25">
      <c r="S131" s="105" t="s">
        <v>287</v>
      </c>
      <c r="T131" s="131">
        <v>20.304352452910504</v>
      </c>
    </row>
    <row r="132" spans="19:20" x14ac:dyDescent="0.25">
      <c r="S132" s="105" t="s">
        <v>288</v>
      </c>
      <c r="T132" s="131">
        <v>11.961264233265936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7A700B-A61E-4EC5-913C-2B7CFC0B8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9D400D-3BEF-43D7-9818-AC77B64FEF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DF8A56-B046-4A4F-B946-04EC3F7E72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0174364-B5F5-4456-A3AB-5646A03CED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250-095D-497C-AE55-1E1570C48A4D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127</v>
      </c>
      <c r="T1" s="103"/>
      <c r="U1" s="103"/>
      <c r="V1" s="103"/>
      <c r="W1" s="103"/>
      <c r="X1" s="103"/>
      <c r="Y1" s="104" t="s">
        <v>223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127</v>
      </c>
      <c r="Y3" s="109" t="s">
        <v>223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8.18 Darebin,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120312</v>
      </c>
      <c r="W4" s="112">
        <v>127510</v>
      </c>
      <c r="X4" s="112">
        <v>132765</v>
      </c>
      <c r="Y4" s="112">
        <v>137907</v>
      </c>
      <c r="Z4" s="112">
        <v>134610</v>
      </c>
      <c r="AB4" s="113" t="str">
        <f>TEXT(Z4,"###,###")</f>
        <v>134,610</v>
      </c>
      <c r="AD4" s="114">
        <f>Z4/Y4-1</f>
        <v>-2.3907415867214898E-2</v>
      </c>
      <c r="AF4" s="114">
        <f>Z4/V4-1</f>
        <v>0.11884101336525044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59891</v>
      </c>
      <c r="W5" s="112">
        <v>63602</v>
      </c>
      <c r="X5" s="112">
        <v>66108</v>
      </c>
      <c r="Y5" s="112">
        <v>68191</v>
      </c>
      <c r="Z5" s="112">
        <v>66409</v>
      </c>
      <c r="AB5" s="113" t="str">
        <f>TEXT(Z5,"###,###")</f>
        <v>66,409</v>
      </c>
      <c r="AD5" s="114">
        <f t="shared" ref="AD5:AD9" si="0">Z5/Y5-1</f>
        <v>-2.6132480825915461E-2</v>
      </c>
      <c r="AF5" s="114">
        <f t="shared" ref="AF5:AF9" si="1">Z5/V5-1</f>
        <v>0.10883104306156177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60421</v>
      </c>
      <c r="W6" s="112">
        <v>63908</v>
      </c>
      <c r="X6" s="112">
        <v>66655</v>
      </c>
      <c r="Y6" s="112">
        <v>69715</v>
      </c>
      <c r="Z6" s="112">
        <v>68198</v>
      </c>
      <c r="AB6" s="113" t="str">
        <f>TEXT(Z6,"###,###")</f>
        <v>68,198</v>
      </c>
      <c r="AD6" s="114">
        <f t="shared" si="0"/>
        <v>-2.1760022950584545E-2</v>
      </c>
      <c r="AF6" s="114">
        <f t="shared" si="1"/>
        <v>0.12871352675394321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83985</v>
      </c>
      <c r="W7" s="112">
        <v>87086</v>
      </c>
      <c r="X7" s="112">
        <v>90233</v>
      </c>
      <c r="Y7" s="112">
        <v>92722</v>
      </c>
      <c r="Z7" s="112">
        <v>92528</v>
      </c>
      <c r="AB7" s="113" t="str">
        <f>TEXT(Z7,"###,###")</f>
        <v>92,528</v>
      </c>
      <c r="AD7" s="114">
        <f t="shared" si="0"/>
        <v>-2.0922758352925896E-3</v>
      </c>
      <c r="AF7" s="114">
        <f t="shared" si="1"/>
        <v>0.10172054533547659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134,610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92,528</v>
      </c>
      <c r="P8" s="71"/>
      <c r="S8" s="111" t="s">
        <v>86</v>
      </c>
      <c r="T8" s="112"/>
      <c r="U8" s="112"/>
      <c r="V8" s="112">
        <v>41954.33</v>
      </c>
      <c r="W8" s="112">
        <v>42640</v>
      </c>
      <c r="X8" s="112">
        <v>44037.47</v>
      </c>
      <c r="Y8" s="112">
        <v>44892</v>
      </c>
      <c r="Z8" s="112">
        <v>46372.95</v>
      </c>
      <c r="AB8" s="113" t="str">
        <f>TEXT(Z8,"$###,###")</f>
        <v>$46,373</v>
      </c>
      <c r="AD8" s="114">
        <f t="shared" si="0"/>
        <v>3.2989174017642231E-2</v>
      </c>
      <c r="AF8" s="114">
        <f t="shared" si="1"/>
        <v>0.10531976079703798</v>
      </c>
    </row>
    <row r="9" spans="1:32" x14ac:dyDescent="0.25">
      <c r="A9" s="32" t="s">
        <v>15</v>
      </c>
      <c r="B9" s="75"/>
      <c r="C9" s="76"/>
      <c r="D9" s="77">
        <f>AD104</f>
        <v>74.993685461704189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50.063764482102712</v>
      </c>
      <c r="P9" s="78" t="s">
        <v>87</v>
      </c>
      <c r="S9" s="111" t="s">
        <v>7</v>
      </c>
      <c r="T9" s="112"/>
      <c r="U9" s="112"/>
      <c r="V9" s="112">
        <v>4757335196</v>
      </c>
      <c r="W9" s="112">
        <v>5099950566</v>
      </c>
      <c r="X9" s="112">
        <v>5494237909</v>
      </c>
      <c r="Y9" s="112">
        <v>5913898309</v>
      </c>
      <c r="Z9" s="112">
        <v>6199985087</v>
      </c>
      <c r="AB9" s="113" t="str">
        <f>TEXT(Z9/1000000,"$#,###.0")&amp;" mil"</f>
        <v>$6,200.0 mil</v>
      </c>
      <c r="AD9" s="114">
        <f t="shared" si="0"/>
        <v>4.8375329275551104E-2</v>
      </c>
      <c r="AF9" s="114">
        <f t="shared" si="1"/>
        <v>0.30324747606874336</v>
      </c>
    </row>
    <row r="10" spans="1:32" x14ac:dyDescent="0.25">
      <c r="A10" s="32" t="s">
        <v>18</v>
      </c>
      <c r="B10" s="75"/>
      <c r="C10" s="76"/>
      <c r="D10" s="77">
        <f>AD105</f>
        <v>18.324790134462521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49.938397025765177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84.023214594501127</v>
      </c>
      <c r="P11" s="78" t="s">
        <v>87</v>
      </c>
      <c r="S11" s="111" t="s">
        <v>30</v>
      </c>
      <c r="T11" s="116"/>
      <c r="U11" s="116"/>
      <c r="V11" s="116">
        <v>107874</v>
      </c>
      <c r="W11" s="116">
        <v>114152</v>
      </c>
      <c r="X11" s="116">
        <v>118571</v>
      </c>
      <c r="Y11" s="116">
        <v>123074</v>
      </c>
      <c r="Z11" s="116">
        <v>119828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6.2705343247449417</v>
      </c>
      <c r="P12" s="78" t="s">
        <v>87</v>
      </c>
      <c r="S12" s="111" t="s">
        <v>31</v>
      </c>
      <c r="T12" s="116"/>
      <c r="U12" s="116"/>
      <c r="V12" s="116">
        <v>12438</v>
      </c>
      <c r="W12" s="116">
        <v>13358</v>
      </c>
      <c r="X12" s="116">
        <v>14194</v>
      </c>
      <c r="Y12" s="116">
        <v>14837</v>
      </c>
      <c r="Z12" s="116">
        <v>14789</v>
      </c>
    </row>
    <row r="13" spans="1:32" ht="15" customHeight="1" x14ac:dyDescent="0.25">
      <c r="A13" s="32" t="s">
        <v>20</v>
      </c>
      <c r="B13" s="76"/>
      <c r="C13" s="76"/>
      <c r="D13" s="77">
        <f>AD108</f>
        <v>14.494465492905432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9.7062510807539351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12.563702548101924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21.847559616670381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18.545014426661769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610</v>
      </c>
      <c r="Z15" s="116">
        <v>531</v>
      </c>
      <c r="AB15" s="121">
        <f t="shared" ref="AB15:AB34" si="2">IF(Z15="np",0,Z15/$Z$34)</f>
        <v>3.9445826988077108E-3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43.833296188990417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81.454985573338234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138</v>
      </c>
      <c r="Z16" s="116">
        <v>159</v>
      </c>
      <c r="AB16" s="121">
        <f t="shared" si="2"/>
        <v>1.1811462318463766E-3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6111</v>
      </c>
      <c r="Z17" s="116">
        <v>5607</v>
      </c>
      <c r="AB17" s="121">
        <f t="shared" si="2"/>
        <v>4.1652119006054304E-2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837</v>
      </c>
      <c r="Z18" s="116">
        <v>848</v>
      </c>
      <c r="AB18" s="121">
        <f t="shared" si="2"/>
        <v>6.2994465698473423E-3</v>
      </c>
    </row>
    <row r="19" spans="1:28" x14ac:dyDescent="0.25">
      <c r="A19" s="67" t="str">
        <f>$S$1&amp;" ("&amp;$V$2&amp;" to "&amp;$Z$2&amp;")"</f>
        <v>Darebin (2015-16 to 2019-20)</v>
      </c>
      <c r="B19" s="67"/>
      <c r="C19" s="67"/>
      <c r="D19" s="67"/>
      <c r="E19" s="67"/>
      <c r="F19" s="67"/>
      <c r="G19" s="67" t="str">
        <f>$S$1&amp;" ("&amp;$V$2&amp;" to "&amp;$Z$2&amp;")"</f>
        <v>Darebin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6610</v>
      </c>
      <c r="Z19" s="116">
        <v>6339</v>
      </c>
      <c r="AB19" s="121">
        <f t="shared" si="2"/>
        <v>4.7089848828139512E-2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4753</v>
      </c>
      <c r="Z20" s="116">
        <v>4326</v>
      </c>
      <c r="AB20" s="121">
        <f t="shared" si="2"/>
        <v>3.2136091817405191E-2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10920</v>
      </c>
      <c r="Z21" s="116">
        <v>10878</v>
      </c>
      <c r="AB21" s="121">
        <f t="shared" si="2"/>
        <v>8.0808230880659665E-2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11069</v>
      </c>
      <c r="Z22" s="116">
        <v>11058</v>
      </c>
      <c r="AB22" s="121">
        <f t="shared" si="2"/>
        <v>8.2145377558221599E-2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4247</v>
      </c>
      <c r="Z23" s="116">
        <v>4214</v>
      </c>
      <c r="AB23" s="121">
        <f t="shared" si="2"/>
        <v>3.1304089440255541E-2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3940</v>
      </c>
      <c r="Z24" s="116">
        <v>3702</v>
      </c>
      <c r="AB24" s="121">
        <f t="shared" si="2"/>
        <v>2.7500650001857148E-2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5524</v>
      </c>
      <c r="Z25" s="116">
        <v>5711</v>
      </c>
      <c r="AB25" s="121">
        <f t="shared" si="2"/>
        <v>4.2424692641978977E-2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2060</v>
      </c>
      <c r="Z26" s="116">
        <v>1865</v>
      </c>
      <c r="AB26" s="121">
        <f t="shared" si="2"/>
        <v>1.3854325298072281E-2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14508</v>
      </c>
      <c r="Z27" s="116">
        <v>14058</v>
      </c>
      <c r="AB27" s="121">
        <f t="shared" si="2"/>
        <v>0.10443115551758719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14503</v>
      </c>
      <c r="Z28" s="116">
        <v>13911</v>
      </c>
      <c r="AB28" s="121">
        <f t="shared" si="2"/>
        <v>0.10333915239757828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10750</v>
      </c>
      <c r="Z29" s="116">
        <v>7402</v>
      </c>
      <c r="AB29" s="121">
        <f t="shared" si="2"/>
        <v>5.4986442818408053E-2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11630</v>
      </c>
      <c r="Z30" s="116">
        <v>13977</v>
      </c>
      <c r="AB30" s="121">
        <f t="shared" si="2"/>
        <v>0.10382943951268432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16105</v>
      </c>
      <c r="Z31" s="116">
        <v>16961</v>
      </c>
      <c r="AB31" s="121">
        <f t="shared" si="2"/>
        <v>0.12599635998959996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4831</v>
      </c>
      <c r="Z32" s="116">
        <v>4982</v>
      </c>
      <c r="AB32" s="121">
        <f t="shared" si="2"/>
        <v>3.7009248597853137E-2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4834</v>
      </c>
      <c r="Z33" s="116">
        <v>4766</v>
      </c>
      <c r="AB33" s="121">
        <f t="shared" si="2"/>
        <v>3.5404672584778814E-2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137910</v>
      </c>
      <c r="Z34" s="124">
        <v>134615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75376</v>
      </c>
      <c r="AB37" s="136">
        <f>Z37/Z40*100</f>
        <v>81.454985573338234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17161</v>
      </c>
      <c r="AB38" s="136">
        <f>Z38/Z40*100</f>
        <v>18.545014426661769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92537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15</v>
      </c>
      <c r="W44" s="116">
        <v>13</v>
      </c>
      <c r="X44" s="116">
        <v>7</v>
      </c>
      <c r="Y44" s="116">
        <v>7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565</v>
      </c>
      <c r="W45" s="116">
        <v>563</v>
      </c>
      <c r="X45" s="116">
        <v>531</v>
      </c>
      <c r="Y45" s="116">
        <v>597</v>
      </c>
      <c r="Z45" s="116">
        <v>556</v>
      </c>
    </row>
    <row r="46" spans="19:32" x14ac:dyDescent="0.25">
      <c r="S46" s="119" t="s">
        <v>39</v>
      </c>
      <c r="T46" s="119"/>
      <c r="U46" s="116"/>
      <c r="V46" s="116">
        <v>2048</v>
      </c>
      <c r="W46" s="116">
        <v>2328</v>
      </c>
      <c r="X46" s="116">
        <v>2506</v>
      </c>
      <c r="Y46" s="116">
        <v>2691</v>
      </c>
      <c r="Z46" s="116">
        <v>2393</v>
      </c>
    </row>
    <row r="47" spans="19:32" x14ac:dyDescent="0.25">
      <c r="S47" s="119" t="s">
        <v>40</v>
      </c>
      <c r="T47" s="119"/>
      <c r="U47" s="116"/>
      <c r="V47" s="116">
        <v>5534</v>
      </c>
      <c r="W47" s="116">
        <v>5989</v>
      </c>
      <c r="X47" s="116">
        <v>6348</v>
      </c>
      <c r="Y47" s="116">
        <v>6641</v>
      </c>
      <c r="Z47" s="116">
        <v>6371</v>
      </c>
    </row>
    <row r="48" spans="19:32" x14ac:dyDescent="0.25">
      <c r="S48" s="119" t="s">
        <v>41</v>
      </c>
      <c r="T48" s="119"/>
      <c r="U48" s="116"/>
      <c r="V48" s="116">
        <v>10032</v>
      </c>
      <c r="W48" s="116">
        <v>10724</v>
      </c>
      <c r="X48" s="116">
        <v>11033</v>
      </c>
      <c r="Y48" s="116">
        <v>11676</v>
      </c>
      <c r="Z48" s="116">
        <v>11086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9977</v>
      </c>
      <c r="W49" s="116">
        <v>10532</v>
      </c>
      <c r="X49" s="116">
        <v>10968</v>
      </c>
      <c r="Y49" s="116">
        <v>11086</v>
      </c>
      <c r="Z49" s="116">
        <v>10800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Darebin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7607</v>
      </c>
      <c r="W50" s="116">
        <v>8166</v>
      </c>
      <c r="X50" s="116">
        <v>8558</v>
      </c>
      <c r="Y50" s="116">
        <v>9003</v>
      </c>
      <c r="Z50" s="116">
        <v>8837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6509</v>
      </c>
      <c r="W51" s="116">
        <v>6591</v>
      </c>
      <c r="X51" s="116">
        <v>6694</v>
      </c>
      <c r="Y51" s="116">
        <v>6763</v>
      </c>
      <c r="Z51" s="116">
        <v>6622</v>
      </c>
    </row>
    <row r="52" spans="1:26" ht="15" customHeight="1" x14ac:dyDescent="0.25">
      <c r="S52" s="119" t="s">
        <v>45</v>
      </c>
      <c r="T52" s="119"/>
      <c r="U52" s="116"/>
      <c r="V52" s="116">
        <v>5697</v>
      </c>
      <c r="W52" s="116">
        <v>6202</v>
      </c>
      <c r="X52" s="116">
        <v>6271</v>
      </c>
      <c r="Y52" s="116">
        <v>6306</v>
      </c>
      <c r="Z52" s="116">
        <v>6083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4390</v>
      </c>
      <c r="W53" s="116">
        <v>4616</v>
      </c>
      <c r="X53" s="116">
        <v>4776</v>
      </c>
      <c r="Y53" s="116">
        <v>4790</v>
      </c>
      <c r="Z53" s="116">
        <v>4905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3562</v>
      </c>
      <c r="W54" s="116">
        <v>3635</v>
      </c>
      <c r="X54" s="116">
        <v>3811</v>
      </c>
      <c r="Y54" s="116">
        <v>3922</v>
      </c>
      <c r="Z54" s="116">
        <v>3906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2198</v>
      </c>
      <c r="W55" s="116">
        <v>2332</v>
      </c>
      <c r="X55" s="116">
        <v>2538</v>
      </c>
      <c r="Y55" s="116">
        <v>2697</v>
      </c>
      <c r="Z55" s="116">
        <v>2757</v>
      </c>
    </row>
    <row r="56" spans="1:26" ht="15" customHeight="1" x14ac:dyDescent="0.25">
      <c r="S56" s="119" t="s">
        <v>49</v>
      </c>
      <c r="T56" s="119"/>
      <c r="U56" s="116"/>
      <c r="V56" s="116">
        <v>1002</v>
      </c>
      <c r="W56" s="116">
        <v>1094</v>
      </c>
      <c r="X56" s="116">
        <v>1107</v>
      </c>
      <c r="Y56" s="116">
        <v>1183</v>
      </c>
      <c r="Z56" s="116">
        <v>1237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365</v>
      </c>
      <c r="W57" s="116">
        <v>421</v>
      </c>
      <c r="X57" s="116">
        <v>420</v>
      </c>
      <c r="Y57" s="116">
        <v>454</v>
      </c>
      <c r="Z57" s="116">
        <v>487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195</v>
      </c>
      <c r="W58" s="116">
        <v>197</v>
      </c>
      <c r="X58" s="116">
        <v>188</v>
      </c>
      <c r="Y58" s="116">
        <v>195</v>
      </c>
      <c r="Z58" s="116">
        <v>174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126</v>
      </c>
      <c r="W59" s="116">
        <v>126</v>
      </c>
      <c r="X59" s="116">
        <v>119</v>
      </c>
      <c r="Y59" s="116">
        <v>113</v>
      </c>
      <c r="Z59" s="116">
        <v>106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74</v>
      </c>
      <c r="W60" s="116">
        <v>70</v>
      </c>
      <c r="X60" s="116">
        <v>78</v>
      </c>
      <c r="Y60" s="116">
        <v>71</v>
      </c>
      <c r="Z60" s="116">
        <v>70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59891</v>
      </c>
      <c r="W61" s="116">
        <v>63602</v>
      </c>
      <c r="X61" s="116">
        <v>66108</v>
      </c>
      <c r="Y61" s="116">
        <v>68195</v>
      </c>
      <c r="Z61" s="116">
        <v>66411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18</v>
      </c>
      <c r="W63" s="116">
        <v>16</v>
      </c>
      <c r="X63" s="116">
        <v>18</v>
      </c>
      <c r="Y63" s="116">
        <v>24</v>
      </c>
      <c r="Z63" s="116">
        <v>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662</v>
      </c>
      <c r="W64" s="116">
        <v>738</v>
      </c>
      <c r="X64" s="116">
        <v>749</v>
      </c>
      <c r="Y64" s="116">
        <v>790</v>
      </c>
      <c r="Z64" s="116">
        <v>782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Darebin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2397</v>
      </c>
      <c r="W65" s="116">
        <v>2534</v>
      </c>
      <c r="X65" s="116">
        <v>2523</v>
      </c>
      <c r="Y65" s="116">
        <v>2686</v>
      </c>
      <c r="Z65" s="116">
        <v>2400</v>
      </c>
    </row>
    <row r="66" spans="1:26" x14ac:dyDescent="0.25">
      <c r="S66" s="119" t="s">
        <v>40</v>
      </c>
      <c r="T66" s="119"/>
      <c r="U66" s="116"/>
      <c r="V66" s="116">
        <v>5908</v>
      </c>
      <c r="W66" s="116">
        <v>6602</v>
      </c>
      <c r="X66" s="116">
        <v>6713</v>
      </c>
      <c r="Y66" s="116">
        <v>7042</v>
      </c>
      <c r="Z66" s="116">
        <v>6357</v>
      </c>
    </row>
    <row r="67" spans="1:26" x14ac:dyDescent="0.25">
      <c r="S67" s="119" t="s">
        <v>41</v>
      </c>
      <c r="T67" s="119"/>
      <c r="U67" s="116"/>
      <c r="V67" s="116">
        <v>10140</v>
      </c>
      <c r="W67" s="116">
        <v>10774</v>
      </c>
      <c r="X67" s="116">
        <v>11558</v>
      </c>
      <c r="Y67" s="116">
        <v>12105</v>
      </c>
      <c r="Z67" s="116">
        <v>11697</v>
      </c>
    </row>
    <row r="68" spans="1:26" x14ac:dyDescent="0.25">
      <c r="S68" s="119" t="s">
        <v>42</v>
      </c>
      <c r="T68" s="119"/>
      <c r="U68" s="116"/>
      <c r="V68" s="116">
        <v>9569</v>
      </c>
      <c r="W68" s="116">
        <v>10061</v>
      </c>
      <c r="X68" s="116">
        <v>10462</v>
      </c>
      <c r="Y68" s="116">
        <v>11151</v>
      </c>
      <c r="Z68" s="116">
        <v>11007</v>
      </c>
    </row>
    <row r="69" spans="1:26" x14ac:dyDescent="0.25">
      <c r="S69" s="119" t="s">
        <v>43</v>
      </c>
      <c r="T69" s="119"/>
      <c r="U69" s="116"/>
      <c r="V69" s="116">
        <v>7642</v>
      </c>
      <c r="W69" s="116">
        <v>7966</v>
      </c>
      <c r="X69" s="116">
        <v>8414</v>
      </c>
      <c r="Y69" s="116">
        <v>8767</v>
      </c>
      <c r="Z69" s="116">
        <v>8745</v>
      </c>
    </row>
    <row r="70" spans="1:26" x14ac:dyDescent="0.25">
      <c r="S70" s="119" t="s">
        <v>44</v>
      </c>
      <c r="T70" s="119"/>
      <c r="U70" s="116"/>
      <c r="V70" s="116">
        <v>6288</v>
      </c>
      <c r="W70" s="116">
        <v>6406</v>
      </c>
      <c r="X70" s="116">
        <v>6668</v>
      </c>
      <c r="Y70" s="116">
        <v>6902</v>
      </c>
      <c r="Z70" s="116">
        <v>6836</v>
      </c>
    </row>
    <row r="71" spans="1:26" x14ac:dyDescent="0.25">
      <c r="S71" s="119" t="s">
        <v>45</v>
      </c>
      <c r="T71" s="119"/>
      <c r="U71" s="116"/>
      <c r="V71" s="116">
        <v>6050</v>
      </c>
      <c r="W71" s="116">
        <v>6295</v>
      </c>
      <c r="X71" s="116">
        <v>6387</v>
      </c>
      <c r="Y71" s="116">
        <v>6356</v>
      </c>
      <c r="Z71" s="116">
        <v>6297</v>
      </c>
    </row>
    <row r="72" spans="1:26" x14ac:dyDescent="0.25">
      <c r="S72" s="119" t="s">
        <v>46</v>
      </c>
      <c r="T72" s="119"/>
      <c r="U72" s="116"/>
      <c r="V72" s="116">
        <v>4694</v>
      </c>
      <c r="W72" s="116">
        <v>4962</v>
      </c>
      <c r="X72" s="116">
        <v>5057</v>
      </c>
      <c r="Y72" s="116">
        <v>5373</v>
      </c>
      <c r="Z72" s="116">
        <v>5528</v>
      </c>
    </row>
    <row r="73" spans="1:26" x14ac:dyDescent="0.25">
      <c r="S73" s="119" t="s">
        <v>47</v>
      </c>
      <c r="T73" s="119"/>
      <c r="U73" s="116"/>
      <c r="V73" s="116">
        <v>3506</v>
      </c>
      <c r="W73" s="116">
        <v>3722</v>
      </c>
      <c r="X73" s="116">
        <v>3943</v>
      </c>
      <c r="Y73" s="116">
        <v>4147</v>
      </c>
      <c r="Z73" s="116">
        <v>4038</v>
      </c>
    </row>
    <row r="74" spans="1:26" x14ac:dyDescent="0.25">
      <c r="S74" s="119" t="s">
        <v>48</v>
      </c>
      <c r="T74" s="119"/>
      <c r="U74" s="116"/>
      <c r="V74" s="116">
        <v>2045</v>
      </c>
      <c r="W74" s="116">
        <v>2267</v>
      </c>
      <c r="X74" s="116">
        <v>2348</v>
      </c>
      <c r="Y74" s="116">
        <v>2601</v>
      </c>
      <c r="Z74" s="116">
        <v>2681</v>
      </c>
    </row>
    <row r="75" spans="1:26" x14ac:dyDescent="0.25">
      <c r="S75" s="119" t="s">
        <v>49</v>
      </c>
      <c r="T75" s="119"/>
      <c r="U75" s="116"/>
      <c r="V75" s="116">
        <v>857</v>
      </c>
      <c r="W75" s="116">
        <v>881</v>
      </c>
      <c r="X75" s="116">
        <v>976</v>
      </c>
      <c r="Y75" s="116">
        <v>1054</v>
      </c>
      <c r="Z75" s="116">
        <v>1114</v>
      </c>
    </row>
    <row r="76" spans="1:26" x14ac:dyDescent="0.25">
      <c r="S76" s="119" t="s">
        <v>50</v>
      </c>
      <c r="T76" s="119"/>
      <c r="U76" s="116"/>
      <c r="V76" s="116">
        <v>277</v>
      </c>
      <c r="W76" s="116">
        <v>314</v>
      </c>
      <c r="X76" s="116">
        <v>360</v>
      </c>
      <c r="Y76" s="116">
        <v>360</v>
      </c>
      <c r="Z76" s="116">
        <v>359</v>
      </c>
    </row>
    <row r="77" spans="1:26" x14ac:dyDescent="0.25">
      <c r="S77" s="119" t="s">
        <v>51</v>
      </c>
      <c r="T77" s="119"/>
      <c r="U77" s="116"/>
      <c r="V77" s="116">
        <v>166</v>
      </c>
      <c r="W77" s="116">
        <v>148</v>
      </c>
      <c r="X77" s="116">
        <v>143</v>
      </c>
      <c r="Y77" s="116">
        <v>153</v>
      </c>
      <c r="Z77" s="116">
        <v>148</v>
      </c>
    </row>
    <row r="78" spans="1:26" x14ac:dyDescent="0.25">
      <c r="S78" s="119" t="s">
        <v>52</v>
      </c>
      <c r="T78" s="119"/>
      <c r="U78" s="116"/>
      <c r="V78" s="116">
        <v>98</v>
      </c>
      <c r="W78" s="116">
        <v>117</v>
      </c>
      <c r="X78" s="116">
        <v>94</v>
      </c>
      <c r="Y78" s="116">
        <v>97</v>
      </c>
      <c r="Z78" s="116">
        <v>97</v>
      </c>
    </row>
    <row r="79" spans="1:26" x14ac:dyDescent="0.25">
      <c r="S79" s="119" t="s">
        <v>53</v>
      </c>
      <c r="T79" s="119"/>
      <c r="U79" s="116"/>
      <c r="V79" s="116">
        <v>108</v>
      </c>
      <c r="W79" s="116">
        <v>105</v>
      </c>
      <c r="X79" s="116">
        <v>114</v>
      </c>
      <c r="Y79" s="116">
        <v>105</v>
      </c>
      <c r="Z79" s="116">
        <v>104</v>
      </c>
    </row>
    <row r="80" spans="1:26" x14ac:dyDescent="0.25">
      <c r="S80" s="122" t="s">
        <v>54</v>
      </c>
      <c r="T80" s="122"/>
      <c r="U80" s="116"/>
      <c r="V80" s="116">
        <v>60421</v>
      </c>
      <c r="W80" s="116">
        <v>63908</v>
      </c>
      <c r="X80" s="116">
        <v>66655</v>
      </c>
      <c r="Y80" s="116">
        <v>69715</v>
      </c>
      <c r="Z80" s="116">
        <v>68201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Darebin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4956</v>
      </c>
      <c r="W83" s="116">
        <v>5243</v>
      </c>
      <c r="X83" s="116">
        <v>5540</v>
      </c>
      <c r="Y83" s="116">
        <v>5657</v>
      </c>
      <c r="Z83" s="116">
        <v>5791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8903</v>
      </c>
      <c r="W84" s="116">
        <v>9426</v>
      </c>
      <c r="X84" s="116">
        <v>9933</v>
      </c>
      <c r="Y84" s="116">
        <v>10418</v>
      </c>
      <c r="Z84" s="116">
        <v>10736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5500</v>
      </c>
      <c r="W85" s="116">
        <v>5733</v>
      </c>
      <c r="X85" s="116">
        <v>6009</v>
      </c>
      <c r="Y85" s="116">
        <v>6043</v>
      </c>
      <c r="Z85" s="116">
        <v>5873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134,610</v>
      </c>
      <c r="D86" s="100">
        <f t="shared" ref="D86:D91" si="4">AD4</f>
        <v>-2.3907415867214898E-2</v>
      </c>
      <c r="E86" s="101">
        <f t="shared" ref="E86:E91" si="5">AD4</f>
        <v>-2.3907415867214898E-2</v>
      </c>
      <c r="F86" s="100">
        <f t="shared" ref="F86:F91" si="6">AF4</f>
        <v>0.11884101336525044</v>
      </c>
      <c r="G86" s="101">
        <f t="shared" ref="G86:G91" si="7">AF4</f>
        <v>0.11884101336525044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2504</v>
      </c>
      <c r="W86" s="116">
        <v>2664</v>
      </c>
      <c r="X86" s="116">
        <v>2872</v>
      </c>
      <c r="Y86" s="116">
        <v>2938</v>
      </c>
      <c r="Z86" s="116">
        <v>3041</v>
      </c>
    </row>
    <row r="87" spans="1:30" ht="15" customHeight="1" x14ac:dyDescent="0.25">
      <c r="A87" s="102" t="s">
        <v>4</v>
      </c>
      <c r="B87" s="51"/>
      <c r="C87" s="61" t="str">
        <f t="shared" si="3"/>
        <v>66,409</v>
      </c>
      <c r="D87" s="100">
        <f t="shared" si="4"/>
        <v>-2.6132480825915461E-2</v>
      </c>
      <c r="E87" s="101">
        <f t="shared" si="5"/>
        <v>-2.6132480825915461E-2</v>
      </c>
      <c r="F87" s="100">
        <f t="shared" si="6"/>
        <v>0.10883104306156177</v>
      </c>
      <c r="G87" s="101">
        <f t="shared" si="7"/>
        <v>0.10883104306156177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2719</v>
      </c>
      <c r="W87" s="116">
        <v>3003</v>
      </c>
      <c r="X87" s="116">
        <v>3100</v>
      </c>
      <c r="Y87" s="116">
        <v>3188</v>
      </c>
      <c r="Z87" s="116">
        <v>3087</v>
      </c>
    </row>
    <row r="88" spans="1:30" ht="15" customHeight="1" x14ac:dyDescent="0.25">
      <c r="A88" s="102" t="s">
        <v>5</v>
      </c>
      <c r="B88" s="51"/>
      <c r="C88" s="61" t="str">
        <f t="shared" si="3"/>
        <v>68,198</v>
      </c>
      <c r="D88" s="100">
        <f t="shared" si="4"/>
        <v>-2.1760022950584545E-2</v>
      </c>
      <c r="E88" s="101">
        <f t="shared" si="5"/>
        <v>-2.1760022950584545E-2</v>
      </c>
      <c r="F88" s="100">
        <f t="shared" si="6"/>
        <v>0.12871352675394321</v>
      </c>
      <c r="G88" s="101">
        <f t="shared" si="7"/>
        <v>0.12871352675394321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2308</v>
      </c>
      <c r="W88" s="116">
        <v>2398</v>
      </c>
      <c r="X88" s="116">
        <v>2572</v>
      </c>
      <c r="Y88" s="116">
        <v>2615</v>
      </c>
      <c r="Z88" s="116">
        <v>2625</v>
      </c>
    </row>
    <row r="89" spans="1:30" ht="15" customHeight="1" x14ac:dyDescent="0.25">
      <c r="A89" s="51" t="s">
        <v>6</v>
      </c>
      <c r="B89" s="51"/>
      <c r="C89" s="61" t="str">
        <f t="shared" si="3"/>
        <v>92,528</v>
      </c>
      <c r="D89" s="100">
        <f t="shared" si="4"/>
        <v>-2.0922758352925896E-3</v>
      </c>
      <c r="E89" s="101">
        <f t="shared" si="5"/>
        <v>-2.0922758352925896E-3</v>
      </c>
      <c r="F89" s="100">
        <f t="shared" si="6"/>
        <v>0.10172054533547659</v>
      </c>
      <c r="G89" s="101">
        <f t="shared" si="7"/>
        <v>0.10172054533547659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2189</v>
      </c>
      <c r="W89" s="116">
        <v>2267</v>
      </c>
      <c r="X89" s="116">
        <v>2370</v>
      </c>
      <c r="Y89" s="116">
        <v>2407</v>
      </c>
      <c r="Z89" s="116">
        <v>2271</v>
      </c>
    </row>
    <row r="90" spans="1:30" ht="15" customHeight="1" x14ac:dyDescent="0.25">
      <c r="A90" s="51" t="s">
        <v>100</v>
      </c>
      <c r="B90" s="51"/>
      <c r="C90" s="61" t="str">
        <f t="shared" si="3"/>
        <v>$46,373</v>
      </c>
      <c r="D90" s="100">
        <f t="shared" si="4"/>
        <v>3.2989174017642231E-2</v>
      </c>
      <c r="E90" s="101">
        <f t="shared" si="5"/>
        <v>3.2989174017642231E-2</v>
      </c>
      <c r="F90" s="100">
        <f t="shared" si="6"/>
        <v>0.10531976079703798</v>
      </c>
      <c r="G90" s="101">
        <f t="shared" si="7"/>
        <v>0.10531976079703798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3718</v>
      </c>
      <c r="W90" s="116">
        <v>3894</v>
      </c>
      <c r="X90" s="116">
        <v>4188</v>
      </c>
      <c r="Y90" s="116">
        <v>4303</v>
      </c>
      <c r="Z90" s="116">
        <v>4128</v>
      </c>
    </row>
    <row r="91" spans="1:30" ht="15" customHeight="1" x14ac:dyDescent="0.25">
      <c r="A91" s="51" t="s">
        <v>7</v>
      </c>
      <c r="B91" s="51"/>
      <c r="C91" s="61" t="str">
        <f t="shared" si="3"/>
        <v>$6,200.0 mil</v>
      </c>
      <c r="D91" s="100">
        <f t="shared" si="4"/>
        <v>4.8375329275551104E-2</v>
      </c>
      <c r="E91" s="101">
        <f t="shared" si="5"/>
        <v>4.8375329275551104E-2</v>
      </c>
      <c r="F91" s="100">
        <f t="shared" si="6"/>
        <v>0.30324747606874336</v>
      </c>
      <c r="G91" s="101">
        <f t="shared" si="7"/>
        <v>0.30324747606874336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42507</v>
      </c>
      <c r="W91" s="116">
        <v>44034</v>
      </c>
      <c r="X91" s="116">
        <v>45558</v>
      </c>
      <c r="Y91" s="116">
        <v>46621</v>
      </c>
      <c r="Z91" s="116">
        <v>46325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3919</v>
      </c>
      <c r="W93" s="116">
        <v>4288</v>
      </c>
      <c r="X93" s="116">
        <v>4576</v>
      </c>
      <c r="Y93" s="116">
        <v>4796</v>
      </c>
      <c r="Z93" s="116">
        <v>4960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11347</v>
      </c>
      <c r="W94" s="116">
        <v>11957</v>
      </c>
      <c r="X94" s="116">
        <v>12711</v>
      </c>
      <c r="Y94" s="116">
        <v>13293</v>
      </c>
      <c r="Z94" s="116">
        <v>13756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1236</v>
      </c>
      <c r="W95" s="116">
        <v>1310</v>
      </c>
      <c r="X95" s="116">
        <v>1429</v>
      </c>
      <c r="Y95" s="116">
        <v>1483</v>
      </c>
      <c r="Z95" s="116">
        <v>1428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4449</v>
      </c>
      <c r="W96" s="116">
        <v>4688</v>
      </c>
      <c r="X96" s="116">
        <v>5120</v>
      </c>
      <c r="Y96" s="116">
        <v>5398</v>
      </c>
      <c r="Z96" s="116">
        <v>5469</v>
      </c>
    </row>
    <row r="97" spans="1:32" ht="15" customHeight="1" x14ac:dyDescent="0.25">
      <c r="S97" s="119" t="s">
        <v>199</v>
      </c>
      <c r="T97" s="119"/>
      <c r="U97" s="116"/>
      <c r="V97" s="116">
        <v>6500</v>
      </c>
      <c r="W97" s="116">
        <v>7203</v>
      </c>
      <c r="X97" s="116">
        <v>7384</v>
      </c>
      <c r="Y97" s="116">
        <v>7539</v>
      </c>
      <c r="Z97" s="116">
        <v>7329</v>
      </c>
    </row>
    <row r="98" spans="1:32" ht="15" customHeight="1" x14ac:dyDescent="0.25">
      <c r="S98" s="119" t="s">
        <v>200</v>
      </c>
      <c r="T98" s="119"/>
      <c r="U98" s="116"/>
      <c r="V98" s="116">
        <v>3401</v>
      </c>
      <c r="W98" s="116">
        <v>3540</v>
      </c>
      <c r="X98" s="116">
        <v>3701</v>
      </c>
      <c r="Y98" s="116">
        <v>3718</v>
      </c>
      <c r="Z98" s="116">
        <v>3708</v>
      </c>
    </row>
    <row r="99" spans="1:32" ht="15" customHeight="1" x14ac:dyDescent="0.25">
      <c r="S99" s="119" t="s">
        <v>201</v>
      </c>
      <c r="T99" s="119"/>
      <c r="U99" s="116"/>
      <c r="V99" s="116">
        <v>294</v>
      </c>
      <c r="W99" s="116">
        <v>341</v>
      </c>
      <c r="X99" s="116">
        <v>355</v>
      </c>
      <c r="Y99" s="116">
        <v>349</v>
      </c>
      <c r="Z99" s="116">
        <v>361</v>
      </c>
    </row>
    <row r="100" spans="1:32" ht="15" customHeight="1" x14ac:dyDescent="0.25">
      <c r="S100" s="119" t="s">
        <v>59</v>
      </c>
      <c r="T100" s="119"/>
      <c r="U100" s="116"/>
      <c r="V100" s="116">
        <v>1857</v>
      </c>
      <c r="W100" s="116">
        <v>1968</v>
      </c>
      <c r="X100" s="116">
        <v>2066</v>
      </c>
      <c r="Y100" s="116">
        <v>2112</v>
      </c>
      <c r="Z100" s="116">
        <v>2005</v>
      </c>
    </row>
    <row r="101" spans="1:32" x14ac:dyDescent="0.25">
      <c r="A101" s="20"/>
      <c r="S101" s="122" t="s">
        <v>54</v>
      </c>
      <c r="T101" s="122"/>
      <c r="U101" s="116"/>
      <c r="V101" s="116">
        <v>41478</v>
      </c>
      <c r="W101" s="116">
        <v>43052</v>
      </c>
      <c r="X101" s="116">
        <v>44673</v>
      </c>
      <c r="Y101" s="116">
        <v>46098</v>
      </c>
      <c r="Z101" s="116">
        <v>46209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85561</v>
      </c>
      <c r="W104" s="116">
        <v>94045</v>
      </c>
      <c r="X104" s="116">
        <v>98738</v>
      </c>
      <c r="Y104" s="116">
        <v>102698</v>
      </c>
      <c r="Z104" s="116">
        <v>100949</v>
      </c>
      <c r="AB104" s="113" t="str">
        <f>TEXT(Z104,"###,###")</f>
        <v>100,949</v>
      </c>
      <c r="AD104" s="134">
        <f>Z104/($Z$4)*100</f>
        <v>74.993685461704189</v>
      </c>
      <c r="AF104" s="113"/>
    </row>
    <row r="105" spans="1:32" x14ac:dyDescent="0.25">
      <c r="S105" s="119" t="s">
        <v>18</v>
      </c>
      <c r="T105" s="119"/>
      <c r="U105" s="116"/>
      <c r="V105" s="116">
        <v>23939</v>
      </c>
      <c r="W105" s="116">
        <v>23881</v>
      </c>
      <c r="X105" s="116">
        <v>24157</v>
      </c>
      <c r="Y105" s="116">
        <v>25577</v>
      </c>
      <c r="Z105" s="116">
        <v>24667</v>
      </c>
      <c r="AB105" s="113" t="str">
        <f>TEXT(Z105,"###,###")</f>
        <v>24,667</v>
      </c>
      <c r="AD105" s="134">
        <f>Z105/($Z$4)*100</f>
        <v>18.324790134462521</v>
      </c>
      <c r="AF105" s="113"/>
    </row>
    <row r="106" spans="1:32" x14ac:dyDescent="0.25">
      <c r="S106" s="122" t="s">
        <v>54</v>
      </c>
      <c r="T106" s="122"/>
      <c r="U106" s="124"/>
      <c r="V106" s="124">
        <v>109500</v>
      </c>
      <c r="W106" s="124">
        <v>117926</v>
      </c>
      <c r="X106" s="124">
        <v>122895</v>
      </c>
      <c r="Y106" s="124">
        <v>128275</v>
      </c>
      <c r="Z106" s="124">
        <v>125616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15609</v>
      </c>
      <c r="W108" s="116">
        <v>17655</v>
      </c>
      <c r="X108" s="116">
        <v>21606</v>
      </c>
      <c r="Y108" s="116">
        <v>20207</v>
      </c>
      <c r="Z108" s="116">
        <v>19511</v>
      </c>
      <c r="AB108" s="113" t="str">
        <f>TEXT(Z108,"###,###")</f>
        <v>19,511</v>
      </c>
      <c r="AD108" s="134">
        <f>Z108/($Z$4)*100</f>
        <v>14.494465492905432</v>
      </c>
      <c r="AF108" s="113"/>
    </row>
    <row r="109" spans="1:32" x14ac:dyDescent="0.25">
      <c r="S109" s="119" t="s">
        <v>21</v>
      </c>
      <c r="T109" s="119"/>
      <c r="U109" s="116"/>
      <c r="V109" s="116">
        <v>15856</v>
      </c>
      <c r="W109" s="116">
        <v>16720</v>
      </c>
      <c r="X109" s="116">
        <v>16964</v>
      </c>
      <c r="Y109" s="116">
        <v>16937</v>
      </c>
      <c r="Z109" s="116">
        <v>16912</v>
      </c>
      <c r="AB109" s="113" t="str">
        <f>TEXT(Z109,"###,###")</f>
        <v>16,912</v>
      </c>
      <c r="AD109" s="134">
        <f>Z109/($Z$4)*100</f>
        <v>12.563702548101924</v>
      </c>
      <c r="AF109" s="113"/>
    </row>
    <row r="110" spans="1:32" x14ac:dyDescent="0.25">
      <c r="S110" s="119" t="s">
        <v>22</v>
      </c>
      <c r="T110" s="119"/>
      <c r="U110" s="116"/>
      <c r="V110" s="116">
        <v>26317</v>
      </c>
      <c r="W110" s="116">
        <v>28190</v>
      </c>
      <c r="X110" s="116">
        <v>27950</v>
      </c>
      <c r="Y110" s="116">
        <v>31243</v>
      </c>
      <c r="Z110" s="116">
        <v>29409</v>
      </c>
      <c r="AB110" s="113" t="str">
        <f>TEXT(Z110,"###,###")</f>
        <v>29,409</v>
      </c>
      <c r="AD110" s="134">
        <f>Z110/($Z$4)*100</f>
        <v>21.847559616670381</v>
      </c>
      <c r="AF110" s="113"/>
    </row>
    <row r="111" spans="1:32" x14ac:dyDescent="0.25">
      <c r="S111" s="119" t="s">
        <v>23</v>
      </c>
      <c r="T111" s="119"/>
      <c r="U111" s="116"/>
      <c r="V111" s="116">
        <v>51718</v>
      </c>
      <c r="W111" s="116">
        <v>55361</v>
      </c>
      <c r="X111" s="116">
        <v>56375</v>
      </c>
      <c r="Y111" s="116">
        <v>59888</v>
      </c>
      <c r="Z111" s="116">
        <v>59004</v>
      </c>
      <c r="AB111" s="113" t="str">
        <f>TEXT(Z111,"###,###")</f>
        <v>59,004</v>
      </c>
      <c r="AD111" s="134">
        <f>Z111/($Z$4)*100</f>
        <v>43.833296188990417</v>
      </c>
      <c r="AF111" s="113"/>
    </row>
    <row r="112" spans="1:32" x14ac:dyDescent="0.25">
      <c r="S112" s="122" t="s">
        <v>54</v>
      </c>
      <c r="T112" s="122"/>
      <c r="U112" s="116"/>
      <c r="V112" s="116">
        <v>120312</v>
      </c>
      <c r="W112" s="116">
        <v>127510</v>
      </c>
      <c r="X112" s="116">
        <v>132765</v>
      </c>
      <c r="Y112" s="116">
        <v>137906</v>
      </c>
      <c r="Z112" s="116">
        <v>134609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40.92</v>
      </c>
      <c r="W118" s="135">
        <v>38.92</v>
      </c>
      <c r="X118" s="135">
        <v>38.92</v>
      </c>
      <c r="Y118" s="135">
        <v>38.880000000000003</v>
      </c>
      <c r="Z118" s="135">
        <v>39.18</v>
      </c>
      <c r="AB118" s="113" t="str">
        <f>TEXT(Z118,"##.0")</f>
        <v>39.2</v>
      </c>
    </row>
    <row r="120" spans="19:32" x14ac:dyDescent="0.25">
      <c r="S120" s="105" t="s">
        <v>102</v>
      </c>
      <c r="T120" s="116"/>
      <c r="U120" s="116"/>
      <c r="V120" s="116">
        <v>71547</v>
      </c>
      <c r="W120" s="116">
        <v>73728</v>
      </c>
      <c r="X120" s="116">
        <v>76039</v>
      </c>
      <c r="Y120" s="116">
        <v>77894</v>
      </c>
      <c r="Z120" s="116">
        <v>77745</v>
      </c>
      <c r="AB120" s="113" t="str">
        <f>TEXT(Z120,"###,###")</f>
        <v>77,745</v>
      </c>
    </row>
    <row r="121" spans="19:32" x14ac:dyDescent="0.25">
      <c r="S121" s="105" t="s">
        <v>103</v>
      </c>
      <c r="T121" s="116"/>
      <c r="U121" s="116"/>
      <c r="V121" s="116">
        <v>5477</v>
      </c>
      <c r="W121" s="116">
        <v>5664</v>
      </c>
      <c r="X121" s="116">
        <v>5807</v>
      </c>
      <c r="Y121" s="116">
        <v>5989</v>
      </c>
      <c r="Z121" s="116">
        <v>5802</v>
      </c>
      <c r="AB121" s="113" t="str">
        <f>TEXT(Z121,"###,###")</f>
        <v>5,802</v>
      </c>
    </row>
    <row r="122" spans="19:32" x14ac:dyDescent="0.25">
      <c r="S122" s="105" t="s">
        <v>104</v>
      </c>
      <c r="T122" s="116"/>
      <c r="U122" s="116"/>
      <c r="V122" s="116">
        <v>6957</v>
      </c>
      <c r="W122" s="116">
        <v>7694</v>
      </c>
      <c r="X122" s="116">
        <v>8385</v>
      </c>
      <c r="Y122" s="116">
        <v>8841</v>
      </c>
      <c r="Z122" s="116">
        <v>8981</v>
      </c>
      <c r="AB122" s="113" t="str">
        <f>TEXT(Z122,"###,###")</f>
        <v>8,981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78504</v>
      </c>
      <c r="W124" s="116">
        <v>81422</v>
      </c>
      <c r="X124" s="116">
        <v>84424</v>
      </c>
      <c r="Y124" s="116">
        <v>86735</v>
      </c>
      <c r="Z124" s="116">
        <v>86726</v>
      </c>
      <c r="AB124" s="113" t="str">
        <f>TEXT(Z124,"###,###")</f>
        <v>86,726</v>
      </c>
      <c r="AD124" s="131">
        <f>Z124/$Z$7*100</f>
        <v>93.729465675255057</v>
      </c>
    </row>
    <row r="125" spans="19:32" x14ac:dyDescent="0.25">
      <c r="S125" s="105" t="s">
        <v>106</v>
      </c>
      <c r="T125" s="116"/>
      <c r="U125" s="116"/>
      <c r="V125" s="116">
        <v>12434</v>
      </c>
      <c r="W125" s="116">
        <v>13358</v>
      </c>
      <c r="X125" s="116">
        <v>14192</v>
      </c>
      <c r="Y125" s="116">
        <v>14830</v>
      </c>
      <c r="Z125" s="116">
        <v>14783</v>
      </c>
      <c r="AB125" s="113" t="str">
        <f>TEXT(Z125,"###,###")</f>
        <v>14,783</v>
      </c>
      <c r="AD125" s="131">
        <f>Z125/$Z$7*100</f>
        <v>15.976785405498875</v>
      </c>
    </row>
    <row r="127" spans="19:32" x14ac:dyDescent="0.25">
      <c r="S127" s="105" t="s">
        <v>107</v>
      </c>
      <c r="T127" s="116"/>
      <c r="U127" s="116"/>
      <c r="V127" s="116">
        <v>42507</v>
      </c>
      <c r="W127" s="116">
        <v>44034</v>
      </c>
      <c r="X127" s="116">
        <v>45558</v>
      </c>
      <c r="Y127" s="116">
        <v>46626</v>
      </c>
      <c r="Z127" s="116">
        <v>46323</v>
      </c>
      <c r="AB127" s="113" t="str">
        <f>TEXT(Z127,"###,###")</f>
        <v>46,323</v>
      </c>
      <c r="AD127" s="131">
        <f>Z127/$Z$7*100</f>
        <v>50.063764482102712</v>
      </c>
    </row>
    <row r="128" spans="19:32" x14ac:dyDescent="0.25">
      <c r="S128" s="105" t="s">
        <v>108</v>
      </c>
      <c r="T128" s="116"/>
      <c r="U128" s="116"/>
      <c r="V128" s="116">
        <v>41478</v>
      </c>
      <c r="W128" s="116">
        <v>43052</v>
      </c>
      <c r="X128" s="116">
        <v>44673</v>
      </c>
      <c r="Y128" s="116">
        <v>46098</v>
      </c>
      <c r="Z128" s="116">
        <v>46207</v>
      </c>
      <c r="AB128" s="113" t="str">
        <f>TEXT(Z128,"###,###")</f>
        <v>46,207</v>
      </c>
      <c r="AD128" s="131">
        <f>Z128/$Z$7*100</f>
        <v>49.938397025765177</v>
      </c>
    </row>
    <row r="130" spans="19:20" x14ac:dyDescent="0.25">
      <c r="S130" s="105" t="s">
        <v>286</v>
      </c>
      <c r="T130" s="131">
        <v>84.023214594501127</v>
      </c>
    </row>
    <row r="131" spans="19:20" x14ac:dyDescent="0.25">
      <c r="S131" s="105" t="s">
        <v>287</v>
      </c>
      <c r="T131" s="131">
        <v>6.2705343247449417</v>
      </c>
    </row>
    <row r="132" spans="19:20" x14ac:dyDescent="0.25">
      <c r="S132" s="105" t="s">
        <v>288</v>
      </c>
      <c r="T132" s="131">
        <v>9.7062510807539351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6F039B-95A7-4238-BB42-CBC0E4CC14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651993-8484-46EA-AB62-3F6685EEF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C9D5A20-FEBE-4AAD-ADAA-DC711C289F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55B17D1-7047-487E-AA65-E34E32E5C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E980-C178-46BA-9809-17BF4592CBDB}">
  <sheetPr codeName="Sheet65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3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110</v>
      </c>
      <c r="T1" s="103"/>
      <c r="U1" s="103"/>
      <c r="V1" s="103"/>
      <c r="W1" s="103"/>
      <c r="X1" s="103"/>
      <c r="Y1" s="104" t="s">
        <v>207</v>
      </c>
      <c r="Z1" s="104"/>
      <c r="AB1" s="106"/>
      <c r="AC1" s="106"/>
      <c r="AD1" s="106"/>
      <c r="AE1" s="106"/>
      <c r="AF1" s="106"/>
      <c r="AG1" s="137"/>
    </row>
    <row r="2" spans="1:33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  <c r="AG2" s="137"/>
    </row>
    <row r="3" spans="1:33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110</v>
      </c>
      <c r="Y3" s="109" t="s">
        <v>207</v>
      </c>
      <c r="Z3" s="109"/>
      <c r="AB3" s="110" t="s">
        <v>25</v>
      </c>
      <c r="AD3" s="110" t="s">
        <v>26</v>
      </c>
      <c r="AF3" s="110" t="s">
        <v>27</v>
      </c>
      <c r="AG3" s="137"/>
    </row>
    <row r="4" spans="1:33" ht="15" customHeight="1" x14ac:dyDescent="0.25">
      <c r="A4" s="25" t="str">
        <f>"Table "&amp;$Y$3&amp;" "&amp;$U$3&amp;", "&amp;'State data for spotlight'!$C$3&amp;", "&amp;$Z$2</f>
        <v>Table 8.1 Alpine,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9777</v>
      </c>
      <c r="W4" s="112">
        <v>10532</v>
      </c>
      <c r="X4" s="112">
        <v>11075</v>
      </c>
      <c r="Y4" s="112">
        <v>11183</v>
      </c>
      <c r="Z4" s="112">
        <v>11241</v>
      </c>
      <c r="AB4" s="113" t="str">
        <f>TEXT(Z4,"###,###")</f>
        <v>11,241</v>
      </c>
      <c r="AD4" s="114">
        <f>Z4/Y4-1</f>
        <v>5.1864437092015159E-3</v>
      </c>
      <c r="AF4" s="114">
        <f>Z4/V4-1</f>
        <v>0.14973918379871121</v>
      </c>
      <c r="AG4" s="137"/>
    </row>
    <row r="5" spans="1:33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4848</v>
      </c>
      <c r="W5" s="112">
        <v>5180</v>
      </c>
      <c r="X5" s="112">
        <v>5470</v>
      </c>
      <c r="Y5" s="112">
        <v>5410</v>
      </c>
      <c r="Z5" s="112">
        <v>5575</v>
      </c>
      <c r="AB5" s="113" t="str">
        <f>TEXT(Z5,"###,###")</f>
        <v>5,575</v>
      </c>
      <c r="AD5" s="114">
        <f t="shared" ref="AD5:AD9" si="0">Z5/Y5-1</f>
        <v>3.0499075785582308E-2</v>
      </c>
      <c r="AF5" s="114">
        <f t="shared" ref="AF5:AF9" si="1">Z5/V5-1</f>
        <v>0.14995874587458746</v>
      </c>
      <c r="AG5" s="137"/>
    </row>
    <row r="6" spans="1:33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4931</v>
      </c>
      <c r="W6" s="112">
        <v>5352</v>
      </c>
      <c r="X6" s="112">
        <v>5607</v>
      </c>
      <c r="Y6" s="112">
        <v>5771</v>
      </c>
      <c r="Z6" s="112">
        <v>5668</v>
      </c>
      <c r="AB6" s="113" t="str">
        <f>TEXT(Z6,"###,###")</f>
        <v>5,668</v>
      </c>
      <c r="AD6" s="114">
        <f t="shared" si="0"/>
        <v>-1.7847859989603143E-2</v>
      </c>
      <c r="AF6" s="114">
        <f t="shared" si="1"/>
        <v>0.14946258365443121</v>
      </c>
      <c r="AG6" s="137"/>
    </row>
    <row r="7" spans="1:33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6485</v>
      </c>
      <c r="W7" s="112">
        <v>6826</v>
      </c>
      <c r="X7" s="112">
        <v>7278</v>
      </c>
      <c r="Y7" s="112">
        <v>7221</v>
      </c>
      <c r="Z7" s="112">
        <v>7548</v>
      </c>
      <c r="AB7" s="113" t="str">
        <f>TEXT(Z7,"###,###")</f>
        <v>7,548</v>
      </c>
      <c r="AD7" s="114">
        <f t="shared" si="0"/>
        <v>4.5284586622351464E-2</v>
      </c>
      <c r="AF7" s="114">
        <f t="shared" si="1"/>
        <v>0.16391673091750203</v>
      </c>
      <c r="AG7" s="137"/>
    </row>
    <row r="8" spans="1:33" ht="17.25" customHeight="1" x14ac:dyDescent="0.25">
      <c r="A8" s="68" t="s">
        <v>13</v>
      </c>
      <c r="B8" s="69"/>
      <c r="C8" s="31"/>
      <c r="D8" s="70" t="str">
        <f>AB4</f>
        <v>11,241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7,548</v>
      </c>
      <c r="P8" s="71"/>
      <c r="S8" s="111" t="s">
        <v>86</v>
      </c>
      <c r="T8" s="112"/>
      <c r="U8" s="112"/>
      <c r="V8" s="112">
        <v>27493.3</v>
      </c>
      <c r="W8" s="112">
        <v>27435.74</v>
      </c>
      <c r="X8" s="112">
        <v>27908</v>
      </c>
      <c r="Y8" s="112">
        <v>28722.5</v>
      </c>
      <c r="Z8" s="112">
        <v>30309.08</v>
      </c>
      <c r="AB8" s="113" t="str">
        <f>TEXT(Z8,"$###,###")</f>
        <v>$30,309</v>
      </c>
      <c r="AD8" s="114">
        <f t="shared" si="0"/>
        <v>5.5238227870136658E-2</v>
      </c>
      <c r="AF8" s="114">
        <f t="shared" si="1"/>
        <v>0.1024169524938805</v>
      </c>
      <c r="AG8" s="137"/>
    </row>
    <row r="9" spans="1:33" x14ac:dyDescent="0.25">
      <c r="A9" s="32" t="s">
        <v>15</v>
      </c>
      <c r="B9" s="75"/>
      <c r="C9" s="76"/>
      <c r="D9" s="77">
        <f>AD104</f>
        <v>70.269548972511345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51.404345521992582</v>
      </c>
      <c r="P9" s="78" t="s">
        <v>87</v>
      </c>
      <c r="S9" s="111" t="s">
        <v>7</v>
      </c>
      <c r="T9" s="112"/>
      <c r="U9" s="112"/>
      <c r="V9" s="112">
        <v>265875717</v>
      </c>
      <c r="W9" s="112">
        <v>287951193</v>
      </c>
      <c r="X9" s="112">
        <v>315543341</v>
      </c>
      <c r="Y9" s="112">
        <v>328417808</v>
      </c>
      <c r="Z9" s="112">
        <v>353959274</v>
      </c>
      <c r="AB9" s="113" t="str">
        <f>TEXT(Z9/1000000,"$#,###.0")&amp;" mil"</f>
        <v>$354.0 mil</v>
      </c>
      <c r="AD9" s="114">
        <f t="shared" si="0"/>
        <v>7.7771257763221024E-2</v>
      </c>
      <c r="AF9" s="114">
        <f t="shared" si="1"/>
        <v>0.33129598292724105</v>
      </c>
      <c r="AG9" s="137"/>
    </row>
    <row r="10" spans="1:33" x14ac:dyDescent="0.25">
      <c r="A10" s="32" t="s">
        <v>18</v>
      </c>
      <c r="B10" s="75"/>
      <c r="C10" s="76"/>
      <c r="D10" s="77">
        <f>AD105</f>
        <v>17.738635352726625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48.555908850026498</v>
      </c>
      <c r="P10" s="78" t="s">
        <v>87</v>
      </c>
      <c r="S10" s="111"/>
      <c r="AG10" s="137"/>
    </row>
    <row r="11" spans="1:33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74.761526232114477</v>
      </c>
      <c r="P11" s="78" t="s">
        <v>87</v>
      </c>
      <c r="S11" s="111" t="s">
        <v>30</v>
      </c>
      <c r="T11" s="116"/>
      <c r="U11" s="116"/>
      <c r="V11" s="116">
        <v>8161</v>
      </c>
      <c r="W11" s="116">
        <v>8785</v>
      </c>
      <c r="X11" s="116">
        <v>9232</v>
      </c>
      <c r="Y11" s="116">
        <v>9370</v>
      </c>
      <c r="Z11" s="116">
        <v>9340</v>
      </c>
      <c r="AG11" s="137"/>
    </row>
    <row r="12" spans="1:33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13.420773714891363</v>
      </c>
      <c r="P12" s="78" t="s">
        <v>87</v>
      </c>
      <c r="S12" s="111" t="s">
        <v>31</v>
      </c>
      <c r="T12" s="116"/>
      <c r="U12" s="116"/>
      <c r="V12" s="116">
        <v>1615</v>
      </c>
      <c r="W12" s="116">
        <v>1747</v>
      </c>
      <c r="X12" s="116">
        <v>1844</v>
      </c>
      <c r="Y12" s="116">
        <v>1809</v>
      </c>
      <c r="Z12" s="116">
        <v>1901</v>
      </c>
      <c r="AG12" s="137"/>
    </row>
    <row r="13" spans="1:33" ht="15" customHeight="1" x14ac:dyDescent="0.25">
      <c r="A13" s="32" t="s">
        <v>20</v>
      </c>
      <c r="B13" s="76"/>
      <c r="C13" s="76"/>
      <c r="D13" s="77">
        <f>AD108</f>
        <v>19.944844764700651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11.751457339692633</v>
      </c>
      <c r="P13" s="78" t="s">
        <v>87</v>
      </c>
      <c r="S13" s="111"/>
      <c r="T13" s="111"/>
      <c r="AB13" s="117"/>
      <c r="AG13" s="137"/>
    </row>
    <row r="14" spans="1:33" ht="15" customHeight="1" x14ac:dyDescent="0.25">
      <c r="A14" s="32" t="s">
        <v>21</v>
      </c>
      <c r="B14" s="76"/>
      <c r="C14" s="76"/>
      <c r="D14" s="77">
        <f>AD109</f>
        <v>18.30797971710702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  <c r="AG14" s="137"/>
    </row>
    <row r="15" spans="1:33" ht="15" customHeight="1" x14ac:dyDescent="0.25">
      <c r="A15" s="32" t="s">
        <v>22</v>
      </c>
      <c r="B15" s="76"/>
      <c r="C15" s="76"/>
      <c r="D15" s="77">
        <f>AD110</f>
        <v>25.149008095365183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20.124536301006891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813</v>
      </c>
      <c r="Z15" s="116">
        <v>815</v>
      </c>
      <c r="AB15" s="121">
        <f t="shared" ref="AB15:AB34" si="2">IF(Z15="np",0,Z15/$Z$34)</f>
        <v>7.248310209889719E-2</v>
      </c>
      <c r="AG15" s="137"/>
    </row>
    <row r="16" spans="1:33" ht="15" customHeight="1" thickBot="1" x14ac:dyDescent="0.3">
      <c r="A16" s="87" t="s">
        <v>23</v>
      </c>
      <c r="B16" s="37"/>
      <c r="C16" s="37"/>
      <c r="D16" s="88">
        <f>AD111</f>
        <v>24.11707143492572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79.875463698993116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38</v>
      </c>
      <c r="Z16" s="116">
        <v>40</v>
      </c>
      <c r="AB16" s="121">
        <f t="shared" si="2"/>
        <v>3.5574528637495554E-3</v>
      </c>
      <c r="AG16" s="137"/>
    </row>
    <row r="17" spans="1:33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680</v>
      </c>
      <c r="Z17" s="116">
        <v>703</v>
      </c>
      <c r="AB17" s="121">
        <f t="shared" si="2"/>
        <v>6.2522234080398434E-2</v>
      </c>
      <c r="AG17" s="137"/>
    </row>
    <row r="18" spans="1:33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100</v>
      </c>
      <c r="Z18" s="116">
        <v>100</v>
      </c>
      <c r="AB18" s="121">
        <f t="shared" si="2"/>
        <v>8.8936321593738876E-3</v>
      </c>
      <c r="AG18" s="137"/>
    </row>
    <row r="19" spans="1:33" x14ac:dyDescent="0.25">
      <c r="A19" s="67" t="str">
        <f>$S$1&amp;" ("&amp;$V$2&amp;" to "&amp;$Z$2&amp;")"</f>
        <v>Alpine (2015-16 to 2019-20)</v>
      </c>
      <c r="B19" s="67"/>
      <c r="C19" s="67"/>
      <c r="D19" s="67"/>
      <c r="E19" s="67"/>
      <c r="F19" s="67"/>
      <c r="G19" s="67" t="str">
        <f>$S$1&amp;" ("&amp;$V$2&amp;" to "&amp;$Z$2&amp;")"</f>
        <v>Alpine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776</v>
      </c>
      <c r="Z19" s="116">
        <v>832</v>
      </c>
      <c r="AB19" s="121">
        <f t="shared" si="2"/>
        <v>7.3995019565990749E-2</v>
      </c>
      <c r="AG19" s="137"/>
    </row>
    <row r="20" spans="1:33" x14ac:dyDescent="0.25">
      <c r="S20" s="119" t="s">
        <v>68</v>
      </c>
      <c r="T20" s="119"/>
      <c r="U20" s="120"/>
      <c r="V20" s="120"/>
      <c r="W20" s="120"/>
      <c r="X20" s="120"/>
      <c r="Y20" s="116">
        <v>215</v>
      </c>
      <c r="Z20" s="116">
        <v>156</v>
      </c>
      <c r="AB20" s="121">
        <f t="shared" si="2"/>
        <v>1.3874066168623266E-2</v>
      </c>
      <c r="AG20" s="137"/>
    </row>
    <row r="21" spans="1:33" x14ac:dyDescent="0.25">
      <c r="S21" s="119" t="s">
        <v>69</v>
      </c>
      <c r="T21" s="119"/>
      <c r="U21" s="120"/>
      <c r="V21" s="120"/>
      <c r="W21" s="120"/>
      <c r="X21" s="120"/>
      <c r="Y21" s="116">
        <v>834</v>
      </c>
      <c r="Z21" s="116">
        <v>880</v>
      </c>
      <c r="AB21" s="121">
        <f t="shared" si="2"/>
        <v>7.8263963002490222E-2</v>
      </c>
      <c r="AG21" s="137"/>
    </row>
    <row r="22" spans="1:33" x14ac:dyDescent="0.25">
      <c r="S22" s="119" t="s">
        <v>70</v>
      </c>
      <c r="T22" s="119"/>
      <c r="U22" s="120"/>
      <c r="V22" s="120"/>
      <c r="W22" s="120"/>
      <c r="X22" s="120"/>
      <c r="Y22" s="116">
        <v>1465</v>
      </c>
      <c r="Z22" s="116">
        <v>1431</v>
      </c>
      <c r="AB22" s="121">
        <f t="shared" si="2"/>
        <v>0.12726787620064034</v>
      </c>
      <c r="AG22" s="137"/>
    </row>
    <row r="23" spans="1:33" x14ac:dyDescent="0.25">
      <c r="S23" s="119" t="s">
        <v>71</v>
      </c>
      <c r="T23" s="119"/>
      <c r="U23" s="120"/>
      <c r="V23" s="120"/>
      <c r="W23" s="120"/>
      <c r="X23" s="120"/>
      <c r="Y23" s="116">
        <v>370</v>
      </c>
      <c r="Z23" s="116">
        <v>517</v>
      </c>
      <c r="AB23" s="121">
        <f t="shared" si="2"/>
        <v>4.5980078263963005E-2</v>
      </c>
      <c r="AG23" s="137"/>
    </row>
    <row r="24" spans="1:33" x14ac:dyDescent="0.25">
      <c r="S24" s="119" t="s">
        <v>72</v>
      </c>
      <c r="T24" s="119"/>
      <c r="U24" s="120"/>
      <c r="V24" s="120"/>
      <c r="W24" s="120"/>
      <c r="X24" s="120"/>
      <c r="Y24" s="116">
        <v>64</v>
      </c>
      <c r="Z24" s="116">
        <v>49</v>
      </c>
      <c r="AB24" s="121">
        <f t="shared" si="2"/>
        <v>4.3578797580932057E-3</v>
      </c>
      <c r="AG24" s="137"/>
    </row>
    <row r="25" spans="1:33" x14ac:dyDescent="0.25">
      <c r="S25" s="119" t="s">
        <v>73</v>
      </c>
      <c r="T25" s="119"/>
      <c r="U25" s="120"/>
      <c r="V25" s="120"/>
      <c r="W25" s="120"/>
      <c r="X25" s="120"/>
      <c r="Y25" s="116">
        <v>314</v>
      </c>
      <c r="Z25" s="116">
        <v>315</v>
      </c>
      <c r="AB25" s="121">
        <f t="shared" si="2"/>
        <v>2.8014941302027748E-2</v>
      </c>
      <c r="AG25" s="137"/>
    </row>
    <row r="26" spans="1:33" x14ac:dyDescent="0.25">
      <c r="S26" s="119" t="s">
        <v>74</v>
      </c>
      <c r="T26" s="119"/>
      <c r="U26" s="120"/>
      <c r="V26" s="120"/>
      <c r="W26" s="120"/>
      <c r="X26" s="120"/>
      <c r="Y26" s="116">
        <v>301</v>
      </c>
      <c r="Z26" s="116">
        <v>272</v>
      </c>
      <c r="AB26" s="121">
        <f t="shared" si="2"/>
        <v>2.4190679473496977E-2</v>
      </c>
      <c r="AG26" s="137"/>
    </row>
    <row r="27" spans="1:33" x14ac:dyDescent="0.25">
      <c r="S27" s="119" t="s">
        <v>75</v>
      </c>
      <c r="T27" s="119"/>
      <c r="U27" s="120"/>
      <c r="V27" s="120"/>
      <c r="W27" s="120"/>
      <c r="X27" s="120"/>
      <c r="Y27" s="116">
        <v>547</v>
      </c>
      <c r="Z27" s="116">
        <v>559</v>
      </c>
      <c r="AB27" s="121">
        <f t="shared" si="2"/>
        <v>4.9715403770900037E-2</v>
      </c>
      <c r="AG27" s="137"/>
    </row>
    <row r="28" spans="1:33" x14ac:dyDescent="0.25">
      <c r="S28" s="119" t="s">
        <v>76</v>
      </c>
      <c r="T28" s="119"/>
      <c r="U28" s="120"/>
      <c r="V28" s="120"/>
      <c r="W28" s="120"/>
      <c r="X28" s="120"/>
      <c r="Y28" s="116">
        <v>553</v>
      </c>
      <c r="Z28" s="116">
        <v>566</v>
      </c>
      <c r="AB28" s="121">
        <f t="shared" si="2"/>
        <v>5.0337958022056206E-2</v>
      </c>
      <c r="AG28" s="137"/>
    </row>
    <row r="29" spans="1:33" x14ac:dyDescent="0.25">
      <c r="S29" s="119" t="s">
        <v>77</v>
      </c>
      <c r="T29" s="119"/>
      <c r="U29" s="120"/>
      <c r="V29" s="120"/>
      <c r="W29" s="120"/>
      <c r="X29" s="120"/>
      <c r="Y29" s="116">
        <v>839</v>
      </c>
      <c r="Z29" s="116">
        <v>513</v>
      </c>
      <c r="AB29" s="121">
        <f t="shared" si="2"/>
        <v>4.5624332977588049E-2</v>
      </c>
      <c r="AG29" s="137"/>
    </row>
    <row r="30" spans="1:33" x14ac:dyDescent="0.25">
      <c r="S30" s="119" t="s">
        <v>78</v>
      </c>
      <c r="T30" s="119"/>
      <c r="U30" s="120"/>
      <c r="V30" s="120"/>
      <c r="W30" s="120"/>
      <c r="X30" s="120"/>
      <c r="Y30" s="116">
        <v>589</v>
      </c>
      <c r="Z30" s="116">
        <v>804</v>
      </c>
      <c r="AB30" s="121">
        <f t="shared" si="2"/>
        <v>7.1504802561366057E-2</v>
      </c>
      <c r="AG30" s="137"/>
    </row>
    <row r="31" spans="1:33" x14ac:dyDescent="0.25">
      <c r="S31" s="119" t="s">
        <v>79</v>
      </c>
      <c r="T31" s="119"/>
      <c r="U31" s="120"/>
      <c r="V31" s="120"/>
      <c r="W31" s="120"/>
      <c r="X31" s="120"/>
      <c r="Y31" s="116">
        <v>1127</v>
      </c>
      <c r="Z31" s="116">
        <v>1110</v>
      </c>
      <c r="AB31" s="121">
        <f t="shared" si="2"/>
        <v>9.8719316969050161E-2</v>
      </c>
      <c r="AG31" s="137"/>
    </row>
    <row r="32" spans="1:33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439</v>
      </c>
      <c r="Z32" s="116">
        <v>410</v>
      </c>
      <c r="AB32" s="121">
        <f t="shared" si="2"/>
        <v>3.6463891853432941E-2</v>
      </c>
      <c r="AG32" s="137"/>
    </row>
    <row r="33" spans="19:33" x14ac:dyDescent="0.25">
      <c r="S33" s="119" t="s">
        <v>81</v>
      </c>
      <c r="T33" s="119"/>
      <c r="U33" s="120"/>
      <c r="V33" s="120"/>
      <c r="W33" s="120"/>
      <c r="X33" s="120"/>
      <c r="Y33" s="116">
        <v>260</v>
      </c>
      <c r="Z33" s="116">
        <v>276</v>
      </c>
      <c r="AB33" s="121">
        <f t="shared" si="2"/>
        <v>2.454642475987193E-2</v>
      </c>
      <c r="AG33" s="137"/>
    </row>
    <row r="34" spans="19:33" x14ac:dyDescent="0.25">
      <c r="S34" s="122" t="s">
        <v>82</v>
      </c>
      <c r="T34" s="122"/>
      <c r="U34" s="123"/>
      <c r="V34" s="123"/>
      <c r="W34" s="123"/>
      <c r="X34" s="123"/>
      <c r="Y34" s="124">
        <v>11178</v>
      </c>
      <c r="Z34" s="124">
        <v>11244</v>
      </c>
      <c r="AA34" s="125"/>
      <c r="AB34" s="126">
        <f t="shared" si="2"/>
        <v>1</v>
      </c>
      <c r="AG34" s="137"/>
    </row>
    <row r="35" spans="19:33" x14ac:dyDescent="0.25">
      <c r="Y35" s="127"/>
      <c r="Z35" s="127"/>
      <c r="AB35" s="128"/>
      <c r="AC35" s="128"/>
      <c r="AD35" s="128"/>
      <c r="AE35" s="128"/>
      <c r="AF35" s="128"/>
      <c r="AG35" s="137"/>
    </row>
    <row r="36" spans="19:33" x14ac:dyDescent="0.25">
      <c r="S36" s="111" t="s">
        <v>89</v>
      </c>
      <c r="T36" s="111"/>
      <c r="AB36" s="129"/>
      <c r="AC36" s="110"/>
      <c r="AD36" s="110"/>
      <c r="AF36" s="110"/>
      <c r="AG36" s="137"/>
    </row>
    <row r="37" spans="19:33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6029</v>
      </c>
      <c r="AB37" s="138">
        <f>Z37/Z40*100</f>
        <v>79.875463698993116</v>
      </c>
      <c r="AD37" s="114"/>
      <c r="AF37" s="114"/>
      <c r="AG37" s="137"/>
    </row>
    <row r="38" spans="19:33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1519</v>
      </c>
      <c r="AB38" s="138">
        <f>Z38/Z40*100</f>
        <v>20.124536301006891</v>
      </c>
      <c r="AD38" s="114"/>
      <c r="AF38" s="114"/>
      <c r="AG38" s="137"/>
    </row>
    <row r="39" spans="19:33" x14ac:dyDescent="0.25">
      <c r="S39" s="115" t="s">
        <v>12</v>
      </c>
      <c r="Y39" s="116"/>
      <c r="Z39" s="116"/>
      <c r="AB39" s="113"/>
      <c r="AD39" s="121"/>
      <c r="AF39" s="113"/>
      <c r="AG39" s="137"/>
    </row>
    <row r="40" spans="19:33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7548</v>
      </c>
      <c r="AB40" s="129"/>
      <c r="AC40" s="110"/>
      <c r="AD40" s="110"/>
      <c r="AE40" s="110"/>
      <c r="AF40" s="110"/>
      <c r="AG40" s="137"/>
    </row>
    <row r="41" spans="19:33" x14ac:dyDescent="0.25">
      <c r="AB41" s="130"/>
      <c r="AD41" s="131"/>
      <c r="AG41" s="137"/>
    </row>
    <row r="42" spans="19:33" x14ac:dyDescent="0.25">
      <c r="S42" s="118" t="s">
        <v>35</v>
      </c>
      <c r="T42" s="118"/>
      <c r="AB42" s="130"/>
      <c r="AD42" s="131"/>
      <c r="AG42" s="137"/>
    </row>
    <row r="43" spans="19:33" x14ac:dyDescent="0.25">
      <c r="S43" s="118" t="s">
        <v>36</v>
      </c>
      <c r="T43" s="118"/>
      <c r="AG43" s="137"/>
    </row>
    <row r="44" spans="19:33" x14ac:dyDescent="0.25">
      <c r="S44" s="119" t="s">
        <v>37</v>
      </c>
      <c r="T44" s="119"/>
      <c r="U44" s="116"/>
      <c r="V44" s="116">
        <v>3</v>
      </c>
      <c r="W44" s="116">
        <v>0</v>
      </c>
      <c r="X44" s="116">
        <v>9</v>
      </c>
      <c r="Y44" s="116">
        <v>13</v>
      </c>
      <c r="Z44" s="116">
        <v>13</v>
      </c>
      <c r="AG44" s="137"/>
    </row>
    <row r="45" spans="19:33" x14ac:dyDescent="0.25">
      <c r="S45" s="119" t="s">
        <v>38</v>
      </c>
      <c r="T45" s="119"/>
      <c r="U45" s="116"/>
      <c r="V45" s="116">
        <v>102</v>
      </c>
      <c r="W45" s="116">
        <v>131</v>
      </c>
      <c r="X45" s="116">
        <v>138</v>
      </c>
      <c r="Y45" s="116">
        <v>160</v>
      </c>
      <c r="Z45" s="116">
        <v>144</v>
      </c>
      <c r="AG45" s="137"/>
    </row>
    <row r="46" spans="19:33" x14ac:dyDescent="0.25">
      <c r="S46" s="119" t="s">
        <v>39</v>
      </c>
      <c r="T46" s="119"/>
      <c r="U46" s="116"/>
      <c r="V46" s="116">
        <v>324</v>
      </c>
      <c r="W46" s="116">
        <v>323</v>
      </c>
      <c r="X46" s="116">
        <v>328</v>
      </c>
      <c r="Y46" s="116">
        <v>304</v>
      </c>
      <c r="Z46" s="116">
        <v>320</v>
      </c>
      <c r="AG46" s="137"/>
    </row>
    <row r="47" spans="19:33" x14ac:dyDescent="0.25">
      <c r="S47" s="119" t="s">
        <v>40</v>
      </c>
      <c r="T47" s="119"/>
      <c r="U47" s="116"/>
      <c r="V47" s="116">
        <v>436</v>
      </c>
      <c r="W47" s="116">
        <v>491</v>
      </c>
      <c r="X47" s="116">
        <v>552</v>
      </c>
      <c r="Y47" s="116">
        <v>492</v>
      </c>
      <c r="Z47" s="116">
        <v>419</v>
      </c>
      <c r="AG47" s="137"/>
    </row>
    <row r="48" spans="19:33" x14ac:dyDescent="0.25">
      <c r="S48" s="119" t="s">
        <v>41</v>
      </c>
      <c r="T48" s="119"/>
      <c r="U48" s="116"/>
      <c r="V48" s="116">
        <v>412</v>
      </c>
      <c r="W48" s="116">
        <v>463</v>
      </c>
      <c r="X48" s="116">
        <v>490</v>
      </c>
      <c r="Y48" s="116">
        <v>539</v>
      </c>
      <c r="Z48" s="116">
        <v>615</v>
      </c>
      <c r="AG48" s="137"/>
    </row>
    <row r="49" spans="1:33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381</v>
      </c>
      <c r="W49" s="116">
        <v>405</v>
      </c>
      <c r="X49" s="116">
        <v>403</v>
      </c>
      <c r="Y49" s="116">
        <v>422</v>
      </c>
      <c r="Z49" s="116">
        <v>435</v>
      </c>
      <c r="AG49" s="137"/>
    </row>
    <row r="50" spans="1:33" ht="15" customHeight="1" x14ac:dyDescent="0.25">
      <c r="A50" s="67" t="str">
        <f>"Number of jobs by age and sex of job holders in "&amp;S1&amp;" ("&amp;Z2&amp;") *"</f>
        <v>Number of jobs by age and sex of job holders in Alpine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374</v>
      </c>
      <c r="W50" s="116">
        <v>405</v>
      </c>
      <c r="X50" s="116">
        <v>445</v>
      </c>
      <c r="Y50" s="116">
        <v>439</v>
      </c>
      <c r="Z50" s="116">
        <v>446</v>
      </c>
      <c r="AG50" s="137"/>
    </row>
    <row r="51" spans="1:33" ht="15" customHeight="1" x14ac:dyDescent="0.25">
      <c r="A51" s="2"/>
      <c r="S51" s="119" t="s">
        <v>44</v>
      </c>
      <c r="T51" s="119"/>
      <c r="U51" s="116"/>
      <c r="V51" s="116">
        <v>463</v>
      </c>
      <c r="W51" s="116">
        <v>435</v>
      </c>
      <c r="X51" s="116">
        <v>414</v>
      </c>
      <c r="Y51" s="116">
        <v>464</v>
      </c>
      <c r="Z51" s="116">
        <v>472</v>
      </c>
      <c r="AG51" s="137"/>
    </row>
    <row r="52" spans="1:33" ht="15" customHeight="1" x14ac:dyDescent="0.25">
      <c r="S52" s="119" t="s">
        <v>45</v>
      </c>
      <c r="T52" s="119"/>
      <c r="U52" s="116"/>
      <c r="V52" s="116">
        <v>478</v>
      </c>
      <c r="W52" s="116">
        <v>506</v>
      </c>
      <c r="X52" s="116">
        <v>578</v>
      </c>
      <c r="Y52" s="116">
        <v>537</v>
      </c>
      <c r="Z52" s="116">
        <v>548</v>
      </c>
      <c r="AG52" s="137"/>
    </row>
    <row r="53" spans="1:33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506</v>
      </c>
      <c r="W53" s="116">
        <v>506</v>
      </c>
      <c r="X53" s="116">
        <v>497</v>
      </c>
      <c r="Y53" s="116">
        <v>469</v>
      </c>
      <c r="Z53" s="116">
        <v>512</v>
      </c>
      <c r="AG53" s="137"/>
    </row>
    <row r="54" spans="1:33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535</v>
      </c>
      <c r="W54" s="116">
        <v>590</v>
      </c>
      <c r="X54" s="116">
        <v>607</v>
      </c>
      <c r="Y54" s="116">
        <v>551</v>
      </c>
      <c r="Z54" s="116">
        <v>543</v>
      </c>
      <c r="AG54" s="137"/>
    </row>
    <row r="55" spans="1:33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435</v>
      </c>
      <c r="W55" s="116">
        <v>451</v>
      </c>
      <c r="X55" s="116">
        <v>484</v>
      </c>
      <c r="Y55" s="116">
        <v>500</v>
      </c>
      <c r="Z55" s="116">
        <v>537</v>
      </c>
      <c r="AG55" s="137"/>
    </row>
    <row r="56" spans="1:33" ht="15" customHeight="1" x14ac:dyDescent="0.25">
      <c r="S56" s="119" t="s">
        <v>49</v>
      </c>
      <c r="T56" s="119"/>
      <c r="U56" s="116"/>
      <c r="V56" s="116">
        <v>233</v>
      </c>
      <c r="W56" s="116">
        <v>269</v>
      </c>
      <c r="X56" s="116">
        <v>280</v>
      </c>
      <c r="Y56" s="116">
        <v>288</v>
      </c>
      <c r="Z56" s="116">
        <v>324</v>
      </c>
      <c r="AG56" s="137"/>
    </row>
    <row r="57" spans="1:33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90</v>
      </c>
      <c r="W57" s="116">
        <v>112</v>
      </c>
      <c r="X57" s="116">
        <v>136</v>
      </c>
      <c r="Y57" s="116">
        <v>146</v>
      </c>
      <c r="Z57" s="116">
        <v>152</v>
      </c>
      <c r="AG57" s="137"/>
    </row>
    <row r="58" spans="1:33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40</v>
      </c>
      <c r="W58" s="116">
        <v>49</v>
      </c>
      <c r="X58" s="116">
        <v>52</v>
      </c>
      <c r="Y58" s="116">
        <v>47</v>
      </c>
      <c r="Z58" s="116">
        <v>51</v>
      </c>
      <c r="AG58" s="137"/>
    </row>
    <row r="59" spans="1:33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</v>
      </c>
      <c r="W59" s="116">
        <v>23</v>
      </c>
      <c r="X59" s="116">
        <v>25</v>
      </c>
      <c r="Y59" s="116">
        <v>22</v>
      </c>
      <c r="Z59" s="116">
        <v>22</v>
      </c>
      <c r="AG59" s="137"/>
    </row>
    <row r="60" spans="1:33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16</v>
      </c>
      <c r="W60" s="116">
        <v>17</v>
      </c>
      <c r="X60" s="116">
        <v>18</v>
      </c>
      <c r="Y60" s="116">
        <v>16</v>
      </c>
      <c r="Z60" s="116">
        <v>22</v>
      </c>
      <c r="AG60" s="137"/>
    </row>
    <row r="61" spans="1:33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4846</v>
      </c>
      <c r="W61" s="116">
        <v>5180</v>
      </c>
      <c r="X61" s="116">
        <v>5466</v>
      </c>
      <c r="Y61" s="116">
        <v>5407</v>
      </c>
      <c r="Z61" s="116">
        <v>5572</v>
      </c>
      <c r="AG61" s="137"/>
    </row>
    <row r="62" spans="1:33" ht="15" customHeight="1" x14ac:dyDescent="0.25">
      <c r="S62" s="118" t="s">
        <v>55</v>
      </c>
      <c r="T62" s="118"/>
      <c r="AG62" s="137"/>
    </row>
    <row r="63" spans="1:33" x14ac:dyDescent="0.25">
      <c r="S63" s="119" t="s">
        <v>37</v>
      </c>
      <c r="T63" s="119"/>
      <c r="U63" s="116"/>
      <c r="V63" s="116">
        <v>11</v>
      </c>
      <c r="W63" s="116">
        <v>12</v>
      </c>
      <c r="X63" s="116">
        <v>20</v>
      </c>
      <c r="Y63" s="116">
        <v>5</v>
      </c>
      <c r="Z63" s="116">
        <v>13</v>
      </c>
      <c r="AG63" s="137"/>
    </row>
    <row r="64" spans="1:33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151</v>
      </c>
      <c r="W64" s="116">
        <v>130</v>
      </c>
      <c r="X64" s="116">
        <v>137</v>
      </c>
      <c r="Y64" s="116">
        <v>170</v>
      </c>
      <c r="Z64" s="116">
        <v>163</v>
      </c>
      <c r="AG64" s="137"/>
    </row>
    <row r="65" spans="1:33" ht="15.75" customHeight="1" x14ac:dyDescent="0.25">
      <c r="A65" s="67" t="str">
        <f>"Number of employed persons per occupation of main job by sex in "&amp;S1&amp;" ("&amp;Z2&amp;") *"</f>
        <v>Number of employed persons per occupation of main job by sex in Alpine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329</v>
      </c>
      <c r="W65" s="116">
        <v>389</v>
      </c>
      <c r="X65" s="116">
        <v>395</v>
      </c>
      <c r="Y65" s="116">
        <v>388</v>
      </c>
      <c r="Z65" s="116">
        <v>332</v>
      </c>
      <c r="AG65" s="137"/>
    </row>
    <row r="66" spans="1:33" x14ac:dyDescent="0.25">
      <c r="S66" s="119" t="s">
        <v>40</v>
      </c>
      <c r="T66" s="119"/>
      <c r="U66" s="116"/>
      <c r="V66" s="116">
        <v>352</v>
      </c>
      <c r="W66" s="116">
        <v>387</v>
      </c>
      <c r="X66" s="116">
        <v>422</v>
      </c>
      <c r="Y66" s="116">
        <v>442</v>
      </c>
      <c r="Z66" s="116">
        <v>473</v>
      </c>
      <c r="AG66" s="137"/>
    </row>
    <row r="67" spans="1:33" x14ac:dyDescent="0.25">
      <c r="S67" s="119" t="s">
        <v>41</v>
      </c>
      <c r="T67" s="119"/>
      <c r="U67" s="116"/>
      <c r="V67" s="116">
        <v>407</v>
      </c>
      <c r="W67" s="116">
        <v>476</v>
      </c>
      <c r="X67" s="116">
        <v>494</v>
      </c>
      <c r="Y67" s="116">
        <v>577</v>
      </c>
      <c r="Z67" s="116">
        <v>592</v>
      </c>
      <c r="AG67" s="137"/>
    </row>
    <row r="68" spans="1:33" x14ac:dyDescent="0.25">
      <c r="S68" s="119" t="s">
        <v>42</v>
      </c>
      <c r="T68" s="119"/>
      <c r="U68" s="116"/>
      <c r="V68" s="116">
        <v>375</v>
      </c>
      <c r="W68" s="116">
        <v>376</v>
      </c>
      <c r="X68" s="116">
        <v>436</v>
      </c>
      <c r="Y68" s="116">
        <v>498</v>
      </c>
      <c r="Z68" s="116">
        <v>439</v>
      </c>
      <c r="AG68" s="137"/>
    </row>
    <row r="69" spans="1:33" x14ac:dyDescent="0.25">
      <c r="S69" s="119" t="s">
        <v>43</v>
      </c>
      <c r="T69" s="119"/>
      <c r="U69" s="116"/>
      <c r="V69" s="116">
        <v>410</v>
      </c>
      <c r="W69" s="116">
        <v>416</v>
      </c>
      <c r="X69" s="116">
        <v>452</v>
      </c>
      <c r="Y69" s="116">
        <v>448</v>
      </c>
      <c r="Z69" s="116">
        <v>443</v>
      </c>
      <c r="AG69" s="137"/>
    </row>
    <row r="70" spans="1:33" x14ac:dyDescent="0.25">
      <c r="S70" s="119" t="s">
        <v>44</v>
      </c>
      <c r="T70" s="119"/>
      <c r="U70" s="116"/>
      <c r="V70" s="116">
        <v>547</v>
      </c>
      <c r="W70" s="116">
        <v>572</v>
      </c>
      <c r="X70" s="116">
        <v>574</v>
      </c>
      <c r="Y70" s="116">
        <v>526</v>
      </c>
      <c r="Z70" s="116">
        <v>518</v>
      </c>
      <c r="AG70" s="137"/>
    </row>
    <row r="71" spans="1:33" x14ac:dyDescent="0.25">
      <c r="S71" s="119" t="s">
        <v>45</v>
      </c>
      <c r="T71" s="119"/>
      <c r="U71" s="116"/>
      <c r="V71" s="116">
        <v>499</v>
      </c>
      <c r="W71" s="116">
        <v>536</v>
      </c>
      <c r="X71" s="116">
        <v>619</v>
      </c>
      <c r="Y71" s="116">
        <v>661</v>
      </c>
      <c r="Z71" s="116">
        <v>668</v>
      </c>
      <c r="AG71" s="137"/>
    </row>
    <row r="72" spans="1:33" x14ac:dyDescent="0.25">
      <c r="S72" s="119" t="s">
        <v>46</v>
      </c>
      <c r="T72" s="119"/>
      <c r="U72" s="116"/>
      <c r="V72" s="116">
        <v>580</v>
      </c>
      <c r="W72" s="116">
        <v>588</v>
      </c>
      <c r="X72" s="116">
        <v>555</v>
      </c>
      <c r="Y72" s="116">
        <v>526</v>
      </c>
      <c r="Z72" s="116">
        <v>495</v>
      </c>
      <c r="AG72" s="137"/>
    </row>
    <row r="73" spans="1:33" x14ac:dyDescent="0.25">
      <c r="S73" s="119" t="s">
        <v>47</v>
      </c>
      <c r="T73" s="119"/>
      <c r="U73" s="116"/>
      <c r="V73" s="116">
        <v>550</v>
      </c>
      <c r="W73" s="116">
        <v>653</v>
      </c>
      <c r="X73" s="116">
        <v>642</v>
      </c>
      <c r="Y73" s="116">
        <v>638</v>
      </c>
      <c r="Z73" s="116">
        <v>624</v>
      </c>
      <c r="AG73" s="137"/>
    </row>
    <row r="74" spans="1:33" x14ac:dyDescent="0.25">
      <c r="S74" s="119" t="s">
        <v>48</v>
      </c>
      <c r="T74" s="119"/>
      <c r="U74" s="116"/>
      <c r="V74" s="116">
        <v>411</v>
      </c>
      <c r="W74" s="116">
        <v>474</v>
      </c>
      <c r="X74" s="116">
        <v>482</v>
      </c>
      <c r="Y74" s="116">
        <v>471</v>
      </c>
      <c r="Z74" s="116">
        <v>475</v>
      </c>
      <c r="AG74" s="137"/>
    </row>
    <row r="75" spans="1:33" x14ac:dyDescent="0.25">
      <c r="S75" s="119" t="s">
        <v>49</v>
      </c>
      <c r="T75" s="119"/>
      <c r="U75" s="116"/>
      <c r="V75" s="116">
        <v>174</v>
      </c>
      <c r="W75" s="116">
        <v>190</v>
      </c>
      <c r="X75" s="116">
        <v>195</v>
      </c>
      <c r="Y75" s="116">
        <v>250</v>
      </c>
      <c r="Z75" s="116">
        <v>262</v>
      </c>
      <c r="AG75" s="137"/>
    </row>
    <row r="76" spans="1:33" x14ac:dyDescent="0.25">
      <c r="S76" s="119" t="s">
        <v>50</v>
      </c>
      <c r="T76" s="119"/>
      <c r="U76" s="116"/>
      <c r="V76" s="116">
        <v>61</v>
      </c>
      <c r="W76" s="116">
        <v>78</v>
      </c>
      <c r="X76" s="116">
        <v>93</v>
      </c>
      <c r="Y76" s="116">
        <v>102</v>
      </c>
      <c r="Z76" s="116">
        <v>116</v>
      </c>
      <c r="AG76" s="137"/>
    </row>
    <row r="77" spans="1:33" x14ac:dyDescent="0.25">
      <c r="S77" s="119" t="s">
        <v>51</v>
      </c>
      <c r="T77" s="119"/>
      <c r="U77" s="116"/>
      <c r="V77" s="116">
        <v>31</v>
      </c>
      <c r="W77" s="116">
        <v>39</v>
      </c>
      <c r="X77" s="116">
        <v>36</v>
      </c>
      <c r="Y77" s="116">
        <v>27</v>
      </c>
      <c r="Z77" s="116">
        <v>31</v>
      </c>
      <c r="AG77" s="137"/>
    </row>
    <row r="78" spans="1:33" x14ac:dyDescent="0.25">
      <c r="S78" s="119" t="s">
        <v>52</v>
      </c>
      <c r="T78" s="119"/>
      <c r="U78" s="116"/>
      <c r="V78" s="116">
        <v>15</v>
      </c>
      <c r="W78" s="116">
        <v>18</v>
      </c>
      <c r="X78" s="116">
        <v>22</v>
      </c>
      <c r="Y78" s="116">
        <v>21</v>
      </c>
      <c r="Z78" s="116">
        <v>22</v>
      </c>
      <c r="AG78" s="137"/>
    </row>
    <row r="79" spans="1:33" x14ac:dyDescent="0.25">
      <c r="S79" s="119" t="s">
        <v>53</v>
      </c>
      <c r="T79" s="119"/>
      <c r="U79" s="116"/>
      <c r="V79" s="116">
        <v>20</v>
      </c>
      <c r="W79" s="116">
        <v>18</v>
      </c>
      <c r="X79" s="116">
        <v>18</v>
      </c>
      <c r="Y79" s="116">
        <v>13</v>
      </c>
      <c r="Z79" s="116">
        <v>14</v>
      </c>
      <c r="AG79" s="137"/>
    </row>
    <row r="80" spans="1:33" x14ac:dyDescent="0.25">
      <c r="S80" s="122" t="s">
        <v>54</v>
      </c>
      <c r="T80" s="122"/>
      <c r="U80" s="116"/>
      <c r="V80" s="116">
        <v>4932</v>
      </c>
      <c r="W80" s="116">
        <v>5352</v>
      </c>
      <c r="X80" s="116">
        <v>5608</v>
      </c>
      <c r="Y80" s="116">
        <v>5769</v>
      </c>
      <c r="Z80" s="116">
        <v>5670</v>
      </c>
      <c r="AG80" s="137"/>
    </row>
    <row r="81" spans="1:33" x14ac:dyDescent="0.25">
      <c r="S81" s="132" t="s">
        <v>56</v>
      </c>
      <c r="T81" s="132"/>
      <c r="Y81" s="127"/>
      <c r="Z81" s="127"/>
      <c r="AG81" s="137"/>
    </row>
    <row r="82" spans="1:33" x14ac:dyDescent="0.25">
      <c r="S82" s="133" t="s">
        <v>36</v>
      </c>
      <c r="T82" s="133"/>
      <c r="AG82" s="137"/>
    </row>
    <row r="83" spans="1:33" ht="15.75" customHeight="1" x14ac:dyDescent="0.25">
      <c r="A83" s="48"/>
      <c r="B83" s="48"/>
      <c r="C83" s="147" t="str">
        <f>S1</f>
        <v>Alpine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361</v>
      </c>
      <c r="W83" s="116">
        <v>373</v>
      </c>
      <c r="X83" s="116">
        <v>419</v>
      </c>
      <c r="Y83" s="116">
        <v>436</v>
      </c>
      <c r="Z83" s="116">
        <v>476</v>
      </c>
      <c r="AD83" s="121"/>
      <c r="AG83" s="137"/>
    </row>
    <row r="84" spans="1:33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303</v>
      </c>
      <c r="W84" s="116">
        <v>330</v>
      </c>
      <c r="X84" s="116">
        <v>352</v>
      </c>
      <c r="Y84" s="116">
        <v>357</v>
      </c>
      <c r="Z84" s="116">
        <v>370</v>
      </c>
      <c r="AG84" s="137"/>
    </row>
    <row r="85" spans="1:33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513</v>
      </c>
      <c r="W85" s="116">
        <v>571</v>
      </c>
      <c r="X85" s="116">
        <v>609</v>
      </c>
      <c r="Y85" s="116">
        <v>623</v>
      </c>
      <c r="Z85" s="116">
        <v>643</v>
      </c>
      <c r="AG85" s="137"/>
    </row>
    <row r="86" spans="1:33" ht="15" customHeight="1" x14ac:dyDescent="0.25">
      <c r="A86" s="51" t="s">
        <v>3</v>
      </c>
      <c r="B86" s="51"/>
      <c r="C86" s="61" t="str">
        <f t="shared" ref="C86:C91" si="3">AB4</f>
        <v>11,241</v>
      </c>
      <c r="D86" s="100">
        <f t="shared" ref="D86:D91" si="4">AD4</f>
        <v>5.1864437092015159E-3</v>
      </c>
      <c r="E86" s="101">
        <f t="shared" ref="E86:E91" si="5">AD4</f>
        <v>5.1864437092015159E-3</v>
      </c>
      <c r="F86" s="100">
        <f t="shared" ref="F86:F91" si="6">AF4</f>
        <v>0.14973918379871121</v>
      </c>
      <c r="G86" s="101">
        <f t="shared" ref="G86:G91" si="7">AF4</f>
        <v>0.14973918379871121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184</v>
      </c>
      <c r="W86" s="116">
        <v>203</v>
      </c>
      <c r="X86" s="116">
        <v>243</v>
      </c>
      <c r="Y86" s="116">
        <v>251</v>
      </c>
      <c r="Z86" s="116">
        <v>266</v>
      </c>
      <c r="AG86" s="137"/>
    </row>
    <row r="87" spans="1:33" ht="15" customHeight="1" x14ac:dyDescent="0.25">
      <c r="A87" s="102" t="s">
        <v>4</v>
      </c>
      <c r="B87" s="51"/>
      <c r="C87" s="61" t="str">
        <f t="shared" si="3"/>
        <v>5,575</v>
      </c>
      <c r="D87" s="100">
        <f t="shared" si="4"/>
        <v>3.0499075785582308E-2</v>
      </c>
      <c r="E87" s="101">
        <f t="shared" si="5"/>
        <v>3.0499075785582308E-2</v>
      </c>
      <c r="F87" s="100">
        <f t="shared" si="6"/>
        <v>0.14995874587458746</v>
      </c>
      <c r="G87" s="101">
        <f t="shared" si="7"/>
        <v>0.14995874587458746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77</v>
      </c>
      <c r="W87" s="116">
        <v>98</v>
      </c>
      <c r="X87" s="116">
        <v>96</v>
      </c>
      <c r="Y87" s="116">
        <v>105</v>
      </c>
      <c r="Z87" s="116">
        <v>112</v>
      </c>
      <c r="AG87" s="137"/>
    </row>
    <row r="88" spans="1:33" ht="15" customHeight="1" x14ac:dyDescent="0.25">
      <c r="A88" s="102" t="s">
        <v>5</v>
      </c>
      <c r="B88" s="51"/>
      <c r="C88" s="61" t="str">
        <f t="shared" si="3"/>
        <v>5,668</v>
      </c>
      <c r="D88" s="100">
        <f t="shared" si="4"/>
        <v>-1.7847859989603143E-2</v>
      </c>
      <c r="E88" s="101">
        <f t="shared" si="5"/>
        <v>-1.7847859989603143E-2</v>
      </c>
      <c r="F88" s="100">
        <f t="shared" si="6"/>
        <v>0.14946258365443121</v>
      </c>
      <c r="G88" s="101">
        <f t="shared" si="7"/>
        <v>0.14946258365443121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151</v>
      </c>
      <c r="W88" s="116">
        <v>153</v>
      </c>
      <c r="X88" s="116">
        <v>146</v>
      </c>
      <c r="Y88" s="116">
        <v>143</v>
      </c>
      <c r="Z88" s="116">
        <v>145</v>
      </c>
      <c r="AG88" s="137"/>
    </row>
    <row r="89" spans="1:33" ht="15" customHeight="1" x14ac:dyDescent="0.25">
      <c r="A89" s="51" t="s">
        <v>6</v>
      </c>
      <c r="B89" s="51"/>
      <c r="C89" s="61" t="str">
        <f t="shared" si="3"/>
        <v>7,548</v>
      </c>
      <c r="D89" s="100">
        <f t="shared" si="4"/>
        <v>4.5284586622351464E-2</v>
      </c>
      <c r="E89" s="101">
        <f t="shared" si="5"/>
        <v>4.5284586622351464E-2</v>
      </c>
      <c r="F89" s="100">
        <f t="shared" si="6"/>
        <v>0.16391673091750203</v>
      </c>
      <c r="G89" s="101">
        <f t="shared" si="7"/>
        <v>0.16391673091750203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312</v>
      </c>
      <c r="W89" s="116">
        <v>328</v>
      </c>
      <c r="X89" s="116">
        <v>340</v>
      </c>
      <c r="Y89" s="116">
        <v>337</v>
      </c>
      <c r="Z89" s="116">
        <v>340</v>
      </c>
      <c r="AG89" s="137"/>
    </row>
    <row r="90" spans="1:33" ht="15" customHeight="1" x14ac:dyDescent="0.25">
      <c r="A90" s="51" t="s">
        <v>100</v>
      </c>
      <c r="B90" s="51"/>
      <c r="C90" s="61" t="str">
        <f t="shared" si="3"/>
        <v>$30,309</v>
      </c>
      <c r="D90" s="100">
        <f t="shared" si="4"/>
        <v>5.5238227870136658E-2</v>
      </c>
      <c r="E90" s="101">
        <f t="shared" si="5"/>
        <v>5.5238227870136658E-2</v>
      </c>
      <c r="F90" s="100">
        <f t="shared" si="6"/>
        <v>0.1024169524938805</v>
      </c>
      <c r="G90" s="101">
        <f t="shared" si="7"/>
        <v>0.1024169524938805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495</v>
      </c>
      <c r="W90" s="116">
        <v>506</v>
      </c>
      <c r="X90" s="116">
        <v>510</v>
      </c>
      <c r="Y90" s="116">
        <v>501</v>
      </c>
      <c r="Z90" s="116">
        <v>507</v>
      </c>
      <c r="AG90" s="137"/>
    </row>
    <row r="91" spans="1:33" ht="15" customHeight="1" x14ac:dyDescent="0.25">
      <c r="A91" s="51" t="s">
        <v>7</v>
      </c>
      <c r="B91" s="51"/>
      <c r="C91" s="61" t="str">
        <f t="shared" si="3"/>
        <v>$354.0 mil</v>
      </c>
      <c r="D91" s="100">
        <f t="shared" si="4"/>
        <v>7.7771257763221024E-2</v>
      </c>
      <c r="E91" s="101">
        <f t="shared" si="5"/>
        <v>7.7771257763221024E-2</v>
      </c>
      <c r="F91" s="100">
        <f t="shared" si="6"/>
        <v>0.33129598292724105</v>
      </c>
      <c r="G91" s="101">
        <f t="shared" si="7"/>
        <v>0.33129598292724105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3329</v>
      </c>
      <c r="W91" s="116">
        <v>3499</v>
      </c>
      <c r="X91" s="116">
        <v>3733</v>
      </c>
      <c r="Y91" s="116">
        <v>3676</v>
      </c>
      <c r="Z91" s="116">
        <v>3877</v>
      </c>
      <c r="AG91" s="137"/>
    </row>
    <row r="92" spans="1:33" ht="15" customHeight="1" x14ac:dyDescent="0.25">
      <c r="S92" s="133" t="s">
        <v>55</v>
      </c>
      <c r="T92" s="133"/>
      <c r="AG92" s="137"/>
    </row>
    <row r="93" spans="1:33" ht="15" customHeight="1" x14ac:dyDescent="0.25">
      <c r="A93" s="19" t="s">
        <v>204</v>
      </c>
      <c r="S93" s="119" t="s">
        <v>57</v>
      </c>
      <c r="T93" s="119"/>
      <c r="U93" s="116"/>
      <c r="V93" s="116">
        <v>251</v>
      </c>
      <c r="W93" s="116">
        <v>259</v>
      </c>
      <c r="X93" s="116">
        <v>305</v>
      </c>
      <c r="Y93" s="116">
        <v>319</v>
      </c>
      <c r="Z93" s="116">
        <v>370</v>
      </c>
      <c r="AG93" s="137"/>
    </row>
    <row r="94" spans="1:33" ht="15" customHeight="1" x14ac:dyDescent="0.25">
      <c r="A94" s="60" t="s">
        <v>205</v>
      </c>
      <c r="S94" s="119" t="s">
        <v>58</v>
      </c>
      <c r="T94" s="119"/>
      <c r="U94" s="116"/>
      <c r="V94" s="116">
        <v>613</v>
      </c>
      <c r="W94" s="116">
        <v>637</v>
      </c>
      <c r="X94" s="116">
        <v>656</v>
      </c>
      <c r="Y94" s="116">
        <v>674</v>
      </c>
      <c r="Z94" s="116">
        <v>658</v>
      </c>
      <c r="AG94" s="137"/>
    </row>
    <row r="95" spans="1:33" ht="15" customHeight="1" x14ac:dyDescent="0.25">
      <c r="A95" s="139" t="s">
        <v>290</v>
      </c>
      <c r="S95" s="119" t="s">
        <v>197</v>
      </c>
      <c r="T95" s="119"/>
      <c r="U95" s="116"/>
      <c r="V95" s="116">
        <v>107</v>
      </c>
      <c r="W95" s="116">
        <v>121</v>
      </c>
      <c r="X95" s="116">
        <v>131</v>
      </c>
      <c r="Y95" s="116">
        <v>139</v>
      </c>
      <c r="Z95" s="116">
        <v>134</v>
      </c>
      <c r="AG95" s="137"/>
    </row>
    <row r="96" spans="1:33" ht="15" customHeight="1" x14ac:dyDescent="0.25">
      <c r="A96" s="19" t="s">
        <v>280</v>
      </c>
      <c r="S96" s="119" t="s">
        <v>198</v>
      </c>
      <c r="T96" s="119"/>
      <c r="U96" s="116"/>
      <c r="V96" s="116">
        <v>434</v>
      </c>
      <c r="W96" s="116">
        <v>474</v>
      </c>
      <c r="X96" s="116">
        <v>503</v>
      </c>
      <c r="Y96" s="116">
        <v>489</v>
      </c>
      <c r="Z96" s="116">
        <v>506</v>
      </c>
      <c r="AG96" s="137"/>
    </row>
    <row r="97" spans="1:33" ht="15" customHeight="1" x14ac:dyDescent="0.25">
      <c r="S97" s="119" t="s">
        <v>199</v>
      </c>
      <c r="T97" s="119"/>
      <c r="U97" s="116"/>
      <c r="V97" s="116">
        <v>430</v>
      </c>
      <c r="W97" s="116">
        <v>473</v>
      </c>
      <c r="X97" s="116">
        <v>487</v>
      </c>
      <c r="Y97" s="116">
        <v>500</v>
      </c>
      <c r="Z97" s="116">
        <v>494</v>
      </c>
      <c r="AG97" s="137"/>
    </row>
    <row r="98" spans="1:33" ht="15" customHeight="1" x14ac:dyDescent="0.25">
      <c r="S98" s="119" t="s">
        <v>200</v>
      </c>
      <c r="T98" s="119"/>
      <c r="U98" s="116"/>
      <c r="V98" s="116">
        <v>295</v>
      </c>
      <c r="W98" s="116">
        <v>302</v>
      </c>
      <c r="X98" s="116">
        <v>348</v>
      </c>
      <c r="Y98" s="116">
        <v>353</v>
      </c>
      <c r="Z98" s="116">
        <v>354</v>
      </c>
      <c r="AG98" s="137"/>
    </row>
    <row r="99" spans="1:33" ht="15" customHeight="1" x14ac:dyDescent="0.25">
      <c r="S99" s="119" t="s">
        <v>201</v>
      </c>
      <c r="T99" s="119"/>
      <c r="U99" s="116"/>
      <c r="V99" s="116">
        <v>32</v>
      </c>
      <c r="W99" s="116">
        <v>39</v>
      </c>
      <c r="X99" s="116">
        <v>46</v>
      </c>
      <c r="Y99" s="116">
        <v>37</v>
      </c>
      <c r="Z99" s="116">
        <v>40</v>
      </c>
      <c r="AG99" s="137"/>
    </row>
    <row r="100" spans="1:33" ht="15" customHeight="1" x14ac:dyDescent="0.25">
      <c r="S100" s="119" t="s">
        <v>59</v>
      </c>
      <c r="T100" s="119"/>
      <c r="U100" s="116"/>
      <c r="V100" s="116">
        <v>289</v>
      </c>
      <c r="W100" s="116">
        <v>294</v>
      </c>
      <c r="X100" s="116">
        <v>292</v>
      </c>
      <c r="Y100" s="116">
        <v>322</v>
      </c>
      <c r="Z100" s="116">
        <v>320</v>
      </c>
      <c r="AG100" s="137"/>
    </row>
    <row r="101" spans="1:33" x14ac:dyDescent="0.25">
      <c r="A101" s="20"/>
      <c r="S101" s="122" t="s">
        <v>54</v>
      </c>
      <c r="T101" s="122"/>
      <c r="U101" s="116"/>
      <c r="V101" s="116">
        <v>3157</v>
      </c>
      <c r="W101" s="116">
        <v>3327</v>
      </c>
      <c r="X101" s="116">
        <v>3545</v>
      </c>
      <c r="Y101" s="116">
        <v>3540</v>
      </c>
      <c r="Z101" s="116">
        <v>3668</v>
      </c>
      <c r="AG101" s="137"/>
    </row>
    <row r="102" spans="1:33" x14ac:dyDescent="0.25">
      <c r="S102" s="119"/>
      <c r="T102" s="119"/>
      <c r="Y102" s="127"/>
      <c r="Z102" s="127"/>
      <c r="AG102" s="137"/>
    </row>
    <row r="103" spans="1:33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  <c r="AG103" s="137"/>
    </row>
    <row r="104" spans="1:33" x14ac:dyDescent="0.25">
      <c r="A104" s="22"/>
      <c r="S104" s="119" t="s">
        <v>15</v>
      </c>
      <c r="T104" s="119"/>
      <c r="U104" s="116"/>
      <c r="V104" s="116">
        <v>6548</v>
      </c>
      <c r="W104" s="116">
        <v>7211</v>
      </c>
      <c r="X104" s="116">
        <v>7602</v>
      </c>
      <c r="Y104" s="116">
        <v>7753</v>
      </c>
      <c r="Z104" s="116">
        <v>7899</v>
      </c>
      <c r="AB104" s="113" t="str">
        <f>TEXT(Z104,"###,###")</f>
        <v>7,899</v>
      </c>
      <c r="AD104" s="134">
        <f>Z104/($Z$4)*100</f>
        <v>70.269548972511345</v>
      </c>
      <c r="AF104" s="113"/>
      <c r="AG104" s="137"/>
    </row>
    <row r="105" spans="1:33" x14ac:dyDescent="0.25">
      <c r="S105" s="119" t="s">
        <v>18</v>
      </c>
      <c r="T105" s="119"/>
      <c r="U105" s="116"/>
      <c r="V105" s="116">
        <v>1837</v>
      </c>
      <c r="W105" s="116">
        <v>2004</v>
      </c>
      <c r="X105" s="116">
        <v>1967</v>
      </c>
      <c r="Y105" s="116">
        <v>2092</v>
      </c>
      <c r="Z105" s="116">
        <v>1994</v>
      </c>
      <c r="AB105" s="113" t="str">
        <f>TEXT(Z105,"###,###")</f>
        <v>1,994</v>
      </c>
      <c r="AD105" s="134">
        <f>Z105/($Z$4)*100</f>
        <v>17.738635352726625</v>
      </c>
      <c r="AF105" s="113"/>
      <c r="AG105" s="137"/>
    </row>
    <row r="106" spans="1:33" x14ac:dyDescent="0.25">
      <c r="S106" s="122" t="s">
        <v>54</v>
      </c>
      <c r="T106" s="122"/>
      <c r="U106" s="124"/>
      <c r="V106" s="124">
        <v>8385</v>
      </c>
      <c r="W106" s="124">
        <v>9215</v>
      </c>
      <c r="X106" s="124">
        <v>9569</v>
      </c>
      <c r="Y106" s="124">
        <v>9845</v>
      </c>
      <c r="Z106" s="124">
        <v>9893</v>
      </c>
      <c r="AB106" s="113"/>
      <c r="AD106" s="134"/>
      <c r="AF106" s="113"/>
      <c r="AG106" s="137"/>
    </row>
    <row r="107" spans="1:33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  <c r="AG107" s="137"/>
    </row>
    <row r="108" spans="1:33" x14ac:dyDescent="0.25">
      <c r="S108" s="119" t="s">
        <v>20</v>
      </c>
      <c r="T108" s="119"/>
      <c r="U108" s="116"/>
      <c r="V108" s="116">
        <v>1800</v>
      </c>
      <c r="W108" s="116">
        <v>2065</v>
      </c>
      <c r="X108" s="116">
        <v>2353</v>
      </c>
      <c r="Y108" s="116">
        <v>2246</v>
      </c>
      <c r="Z108" s="116">
        <v>2242</v>
      </c>
      <c r="AB108" s="113" t="str">
        <f>TEXT(Z108,"###,###")</f>
        <v>2,242</v>
      </c>
      <c r="AD108" s="134">
        <f>Z108/($Z$4)*100</f>
        <v>19.944844764700651</v>
      </c>
      <c r="AF108" s="113"/>
      <c r="AG108" s="137"/>
    </row>
    <row r="109" spans="1:33" x14ac:dyDescent="0.25">
      <c r="S109" s="119" t="s">
        <v>21</v>
      </c>
      <c r="T109" s="119"/>
      <c r="U109" s="116"/>
      <c r="V109" s="116">
        <v>1951</v>
      </c>
      <c r="W109" s="116">
        <v>2236</v>
      </c>
      <c r="X109" s="116">
        <v>2290</v>
      </c>
      <c r="Y109" s="116">
        <v>2236</v>
      </c>
      <c r="Z109" s="116">
        <v>2058</v>
      </c>
      <c r="AB109" s="113" t="str">
        <f>TEXT(Z109,"###,###")</f>
        <v>2,058</v>
      </c>
      <c r="AD109" s="134">
        <f>Z109/($Z$4)*100</f>
        <v>18.30797971710702</v>
      </c>
      <c r="AF109" s="113"/>
      <c r="AG109" s="137"/>
    </row>
    <row r="110" spans="1:33" x14ac:dyDescent="0.25">
      <c r="S110" s="119" t="s">
        <v>22</v>
      </c>
      <c r="T110" s="119"/>
      <c r="U110" s="116"/>
      <c r="V110" s="116">
        <v>2084</v>
      </c>
      <c r="W110" s="116">
        <v>2214</v>
      </c>
      <c r="X110" s="116">
        <v>2254</v>
      </c>
      <c r="Y110" s="116">
        <v>2652</v>
      </c>
      <c r="Z110" s="116">
        <v>2827</v>
      </c>
      <c r="AB110" s="113" t="str">
        <f>TEXT(Z110,"###,###")</f>
        <v>2,827</v>
      </c>
      <c r="AD110" s="134">
        <f>Z110/($Z$4)*100</f>
        <v>25.149008095365183</v>
      </c>
      <c r="AF110" s="113"/>
      <c r="AG110" s="137"/>
    </row>
    <row r="111" spans="1:33" x14ac:dyDescent="0.25">
      <c r="S111" s="119" t="s">
        <v>23</v>
      </c>
      <c r="T111" s="119"/>
      <c r="U111" s="116"/>
      <c r="V111" s="116">
        <v>2553</v>
      </c>
      <c r="W111" s="116">
        <v>2700</v>
      </c>
      <c r="X111" s="116">
        <v>2677</v>
      </c>
      <c r="Y111" s="116">
        <v>2706</v>
      </c>
      <c r="Z111" s="116">
        <v>2711</v>
      </c>
      <c r="AB111" s="113" t="str">
        <f>TEXT(Z111,"###,###")</f>
        <v>2,711</v>
      </c>
      <c r="AD111" s="134">
        <f>Z111/($Z$4)*100</f>
        <v>24.11707143492572</v>
      </c>
      <c r="AF111" s="113"/>
      <c r="AG111" s="137"/>
    </row>
    <row r="112" spans="1:33" x14ac:dyDescent="0.25">
      <c r="S112" s="122" t="s">
        <v>54</v>
      </c>
      <c r="T112" s="122"/>
      <c r="U112" s="116"/>
      <c r="V112" s="116">
        <v>9776</v>
      </c>
      <c r="W112" s="116">
        <v>10532</v>
      </c>
      <c r="X112" s="116">
        <v>11075</v>
      </c>
      <c r="Y112" s="116">
        <v>11181</v>
      </c>
      <c r="Z112" s="116">
        <v>11242</v>
      </c>
      <c r="AG112" s="137"/>
    </row>
    <row r="113" spans="19:33" x14ac:dyDescent="0.25">
      <c r="AB113" s="129" t="s">
        <v>25</v>
      </c>
      <c r="AC113" s="110"/>
      <c r="AD113" s="110" t="s">
        <v>194</v>
      </c>
      <c r="AF113" s="110" t="s">
        <v>195</v>
      </c>
      <c r="AG113" s="137"/>
    </row>
    <row r="114" spans="19:33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  <c r="AG114" s="137"/>
    </row>
    <row r="115" spans="19:33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  <c r="AG115" s="137"/>
    </row>
    <row r="116" spans="19:33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  <c r="AG116" s="137"/>
    </row>
    <row r="117" spans="19:33" x14ac:dyDescent="0.25">
      <c r="AG117" s="137"/>
    </row>
    <row r="118" spans="19:33" x14ac:dyDescent="0.25">
      <c r="S118" s="105" t="s">
        <v>101</v>
      </c>
      <c r="T118" s="135"/>
      <c r="U118" s="135"/>
      <c r="V118" s="135">
        <v>45.4</v>
      </c>
      <c r="W118" s="135">
        <v>44.8</v>
      </c>
      <c r="X118" s="135">
        <v>44.67</v>
      </c>
      <c r="Y118" s="135">
        <v>44.57</v>
      </c>
      <c r="Z118" s="135">
        <v>44.82</v>
      </c>
      <c r="AB118" s="113" t="str">
        <f>TEXT(Z118,"##.0")</f>
        <v>44.8</v>
      </c>
      <c r="AG118" s="137"/>
    </row>
    <row r="119" spans="19:33" x14ac:dyDescent="0.25">
      <c r="AG119" s="137"/>
    </row>
    <row r="120" spans="19:33" x14ac:dyDescent="0.25">
      <c r="S120" s="105" t="s">
        <v>102</v>
      </c>
      <c r="T120" s="116"/>
      <c r="U120" s="116"/>
      <c r="V120" s="116">
        <v>4867</v>
      </c>
      <c r="W120" s="116">
        <v>5079</v>
      </c>
      <c r="X120" s="116">
        <v>5435</v>
      </c>
      <c r="Y120" s="116">
        <v>5410</v>
      </c>
      <c r="Z120" s="116">
        <v>5643</v>
      </c>
      <c r="AB120" s="113" t="str">
        <f>TEXT(Z120,"###,###")</f>
        <v>5,643</v>
      </c>
      <c r="AG120" s="137"/>
    </row>
    <row r="121" spans="19:33" x14ac:dyDescent="0.25">
      <c r="S121" s="105" t="s">
        <v>103</v>
      </c>
      <c r="T121" s="116"/>
      <c r="U121" s="116"/>
      <c r="V121" s="116">
        <v>864</v>
      </c>
      <c r="W121" s="116">
        <v>900</v>
      </c>
      <c r="X121" s="116">
        <v>979</v>
      </c>
      <c r="Y121" s="116">
        <v>920</v>
      </c>
      <c r="Z121" s="116">
        <v>1013</v>
      </c>
      <c r="AB121" s="113" t="str">
        <f>TEXT(Z121,"###,###")</f>
        <v>1,013</v>
      </c>
      <c r="AG121" s="137"/>
    </row>
    <row r="122" spans="19:33" x14ac:dyDescent="0.25">
      <c r="S122" s="105" t="s">
        <v>104</v>
      </c>
      <c r="T122" s="116"/>
      <c r="U122" s="116"/>
      <c r="V122" s="116">
        <v>751</v>
      </c>
      <c r="W122" s="116">
        <v>847</v>
      </c>
      <c r="X122" s="116">
        <v>871</v>
      </c>
      <c r="Y122" s="116">
        <v>888</v>
      </c>
      <c r="Z122" s="116">
        <v>887</v>
      </c>
      <c r="AB122" s="113" t="str">
        <f>TEXT(Z122,"###,###")</f>
        <v>887</v>
      </c>
      <c r="AG122" s="137"/>
    </row>
    <row r="123" spans="19:33" x14ac:dyDescent="0.25">
      <c r="AB123" s="129" t="s">
        <v>25</v>
      </c>
      <c r="AC123" s="110"/>
      <c r="AD123" s="110" t="s">
        <v>33</v>
      </c>
      <c r="AE123" s="110"/>
      <c r="AF123" s="110"/>
      <c r="AG123" s="137"/>
    </row>
    <row r="124" spans="19:33" x14ac:dyDescent="0.25">
      <c r="S124" s="105" t="s">
        <v>105</v>
      </c>
      <c r="T124" s="116"/>
      <c r="U124" s="116"/>
      <c r="V124" s="116">
        <v>5618</v>
      </c>
      <c r="W124" s="116">
        <v>5926</v>
      </c>
      <c r="X124" s="116">
        <v>6306</v>
      </c>
      <c r="Y124" s="116">
        <v>6298</v>
      </c>
      <c r="Z124" s="116">
        <v>6530</v>
      </c>
      <c r="AB124" s="113" t="str">
        <f>TEXT(Z124,"###,###")</f>
        <v>6,530</v>
      </c>
      <c r="AD124" s="131">
        <f>Z124/$Z$7*100</f>
        <v>86.512983571807098</v>
      </c>
      <c r="AG124" s="137"/>
    </row>
    <row r="125" spans="19:33" x14ac:dyDescent="0.25">
      <c r="S125" s="105" t="s">
        <v>106</v>
      </c>
      <c r="T125" s="116"/>
      <c r="U125" s="116"/>
      <c r="V125" s="116">
        <v>1615</v>
      </c>
      <c r="W125" s="116">
        <v>1747</v>
      </c>
      <c r="X125" s="116">
        <v>1850</v>
      </c>
      <c r="Y125" s="116">
        <v>1808</v>
      </c>
      <c r="Z125" s="116">
        <v>1900</v>
      </c>
      <c r="AB125" s="113" t="str">
        <f>TEXT(Z125,"###,###")</f>
        <v>1,900</v>
      </c>
      <c r="AD125" s="131">
        <f>Z125/$Z$7*100</f>
        <v>25.172231054583992</v>
      </c>
      <c r="AG125" s="137"/>
    </row>
    <row r="126" spans="19:33" x14ac:dyDescent="0.25">
      <c r="AG126" s="137"/>
    </row>
    <row r="127" spans="19:33" x14ac:dyDescent="0.25">
      <c r="S127" s="105" t="s">
        <v>107</v>
      </c>
      <c r="T127" s="116"/>
      <c r="U127" s="116"/>
      <c r="V127" s="116">
        <v>3325</v>
      </c>
      <c r="W127" s="116">
        <v>3499</v>
      </c>
      <c r="X127" s="116">
        <v>3736</v>
      </c>
      <c r="Y127" s="116">
        <v>3677</v>
      </c>
      <c r="Z127" s="116">
        <v>3880</v>
      </c>
      <c r="AB127" s="113" t="str">
        <f>TEXT(Z127,"###,###")</f>
        <v>3,880</v>
      </c>
      <c r="AD127" s="131">
        <f>Z127/$Z$7*100</f>
        <v>51.404345521992582</v>
      </c>
      <c r="AG127" s="137"/>
    </row>
    <row r="128" spans="19:33" x14ac:dyDescent="0.25">
      <c r="S128" s="105" t="s">
        <v>108</v>
      </c>
      <c r="T128" s="116"/>
      <c r="U128" s="116"/>
      <c r="V128" s="116">
        <v>3161</v>
      </c>
      <c r="W128" s="116">
        <v>3327</v>
      </c>
      <c r="X128" s="116">
        <v>3549</v>
      </c>
      <c r="Y128" s="116">
        <v>3544</v>
      </c>
      <c r="Z128" s="116">
        <v>3665</v>
      </c>
      <c r="AB128" s="113" t="str">
        <f>TEXT(Z128,"###,###")</f>
        <v>3,665</v>
      </c>
      <c r="AD128" s="131">
        <f>Z128/$Z$7*100</f>
        <v>48.555908850026498</v>
      </c>
      <c r="AG128" s="137"/>
    </row>
    <row r="129" spans="19:33" x14ac:dyDescent="0.25">
      <c r="AG129" s="137"/>
    </row>
    <row r="130" spans="19:33" x14ac:dyDescent="0.25">
      <c r="S130" s="105" t="s">
        <v>286</v>
      </c>
      <c r="T130" s="131">
        <v>74.761526232114477</v>
      </c>
    </row>
    <row r="131" spans="19:33" x14ac:dyDescent="0.25">
      <c r="S131" s="105" t="s">
        <v>287</v>
      </c>
      <c r="T131" s="131">
        <v>13.420773714891363</v>
      </c>
    </row>
    <row r="132" spans="19:33" x14ac:dyDescent="0.25">
      <c r="S132" s="105" t="s">
        <v>288</v>
      </c>
      <c r="T132" s="131">
        <v>11.751457339692633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478066C-FA73-4301-8502-E98716EEB6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8D6D94-4A5C-4FEC-8182-9BD3C77D91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1D2511-7968-4CD6-A087-A67AB1063A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D7BFDBA-C49F-4217-9D77-7D958FF477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4091-153B-406C-9982-FE34967528B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128</v>
      </c>
      <c r="T1" s="103"/>
      <c r="U1" s="103"/>
      <c r="V1" s="103"/>
      <c r="W1" s="103"/>
      <c r="X1" s="103"/>
      <c r="Y1" s="104" t="s">
        <v>224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128</v>
      </c>
      <c r="Y3" s="109" t="s">
        <v>224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8.19 East Gippsland,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29579</v>
      </c>
      <c r="W4" s="112">
        <v>30567</v>
      </c>
      <c r="X4" s="112">
        <v>32203</v>
      </c>
      <c r="Y4" s="112">
        <v>32337</v>
      </c>
      <c r="Z4" s="112">
        <v>33729</v>
      </c>
      <c r="AB4" s="113" t="str">
        <f>TEXT(Z4,"###,###")</f>
        <v>33,729</v>
      </c>
      <c r="AD4" s="114">
        <f>Z4/Y4-1</f>
        <v>4.3046664811206892E-2</v>
      </c>
      <c r="AF4" s="114">
        <f>Z4/V4-1</f>
        <v>0.1403022414550863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14772</v>
      </c>
      <c r="W5" s="112">
        <v>15286</v>
      </c>
      <c r="X5" s="112">
        <v>16145</v>
      </c>
      <c r="Y5" s="112">
        <v>16040</v>
      </c>
      <c r="Z5" s="112">
        <v>17049</v>
      </c>
      <c r="AB5" s="113" t="str">
        <f>TEXT(Z5,"###,###")</f>
        <v>17,049</v>
      </c>
      <c r="AD5" s="114">
        <f t="shared" ref="AD5:AD9" si="0">Z5/Y5-1</f>
        <v>6.2905236907730755E-2</v>
      </c>
      <c r="AF5" s="114">
        <f t="shared" ref="AF5:AF9" si="1">Z5/V5-1</f>
        <v>0.15414297319252634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14807</v>
      </c>
      <c r="W6" s="112">
        <v>15281</v>
      </c>
      <c r="X6" s="112">
        <v>16058</v>
      </c>
      <c r="Y6" s="112">
        <v>16300</v>
      </c>
      <c r="Z6" s="112">
        <v>16676</v>
      </c>
      <c r="AB6" s="113" t="str">
        <f>TEXT(Z6,"###,###")</f>
        <v>16,676</v>
      </c>
      <c r="AD6" s="114">
        <f t="shared" si="0"/>
        <v>2.3067484662576687E-2</v>
      </c>
      <c r="AF6" s="114">
        <f t="shared" si="1"/>
        <v>0.12622408320389011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21116</v>
      </c>
      <c r="W7" s="112">
        <v>21850</v>
      </c>
      <c r="X7" s="112">
        <v>23013</v>
      </c>
      <c r="Y7" s="112">
        <v>23079</v>
      </c>
      <c r="Z7" s="112">
        <v>24052</v>
      </c>
      <c r="AB7" s="113" t="str">
        <f>TEXT(Z7,"###,###")</f>
        <v>24,052</v>
      </c>
      <c r="AD7" s="114">
        <f t="shared" si="0"/>
        <v>4.2159538974825495E-2</v>
      </c>
      <c r="AF7" s="114">
        <f t="shared" si="1"/>
        <v>0.13904148512975945</v>
      </c>
    </row>
    <row r="8" spans="1:32" ht="17.25" customHeight="1" x14ac:dyDescent="0.25">
      <c r="A8" s="68" t="s">
        <v>13</v>
      </c>
      <c r="B8" s="69"/>
      <c r="C8" s="31"/>
      <c r="D8" s="70" t="str">
        <f>AB4</f>
        <v>33,729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24,052</v>
      </c>
      <c r="P8" s="71"/>
      <c r="S8" s="111" t="s">
        <v>86</v>
      </c>
      <c r="T8" s="112"/>
      <c r="U8" s="112"/>
      <c r="V8" s="112">
        <v>33001</v>
      </c>
      <c r="W8" s="112">
        <v>33364.31</v>
      </c>
      <c r="X8" s="112">
        <v>35000</v>
      </c>
      <c r="Y8" s="112">
        <v>35840.82</v>
      </c>
      <c r="Z8" s="112">
        <v>36816.18</v>
      </c>
      <c r="AB8" s="113" t="str">
        <f>TEXT(Z8,"$###,###")</f>
        <v>$36,816</v>
      </c>
      <c r="AD8" s="114">
        <f t="shared" si="0"/>
        <v>2.7213663080253303E-2</v>
      </c>
      <c r="AF8" s="114">
        <f t="shared" si="1"/>
        <v>0.11560801187842795</v>
      </c>
    </row>
    <row r="9" spans="1:32" x14ac:dyDescent="0.25">
      <c r="A9" s="32" t="s">
        <v>15</v>
      </c>
      <c r="B9" s="75"/>
      <c r="C9" s="76"/>
      <c r="D9" s="77">
        <f>AD104</f>
        <v>68.543389961161012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51.567437219358055</v>
      </c>
      <c r="P9" s="78" t="s">
        <v>87</v>
      </c>
      <c r="S9" s="111" t="s">
        <v>7</v>
      </c>
      <c r="T9" s="112"/>
      <c r="U9" s="112"/>
      <c r="V9" s="112">
        <v>891436179</v>
      </c>
      <c r="W9" s="112">
        <v>940580248</v>
      </c>
      <c r="X9" s="112">
        <v>1006260548</v>
      </c>
      <c r="Y9" s="112">
        <v>1038882639</v>
      </c>
      <c r="Z9" s="112">
        <v>1138542585</v>
      </c>
      <c r="AB9" s="113" t="str">
        <f>TEXT(Z9/1000000,"$#,###.0")&amp;" mil"</f>
        <v>$1,138.5 mil</v>
      </c>
      <c r="AD9" s="114">
        <f t="shared" si="0"/>
        <v>9.5929936894440626E-2</v>
      </c>
      <c r="AF9" s="114">
        <f t="shared" si="1"/>
        <v>0.27720033337350114</v>
      </c>
    </row>
    <row r="10" spans="1:32" x14ac:dyDescent="0.25">
      <c r="A10" s="32" t="s">
        <v>18</v>
      </c>
      <c r="B10" s="75"/>
      <c r="C10" s="76"/>
      <c r="D10" s="77">
        <f>AD105</f>
        <v>19.855317382667735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48.428405122235155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77.685847330783304</v>
      </c>
      <c r="P11" s="78" t="s">
        <v>87</v>
      </c>
      <c r="S11" s="111" t="s">
        <v>30</v>
      </c>
      <c r="T11" s="116"/>
      <c r="U11" s="116"/>
      <c r="V11" s="116">
        <v>24744</v>
      </c>
      <c r="W11" s="116">
        <v>25530</v>
      </c>
      <c r="X11" s="116">
        <v>26851</v>
      </c>
      <c r="Y11" s="116">
        <v>27235</v>
      </c>
      <c r="Z11" s="116">
        <v>28356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12.680858140695161</v>
      </c>
      <c r="P12" s="78" t="s">
        <v>87</v>
      </c>
      <c r="S12" s="111" t="s">
        <v>31</v>
      </c>
      <c r="T12" s="116"/>
      <c r="U12" s="116"/>
      <c r="V12" s="116">
        <v>4835</v>
      </c>
      <c r="W12" s="116">
        <v>5037</v>
      </c>
      <c r="X12" s="116">
        <v>5350</v>
      </c>
      <c r="Y12" s="116">
        <v>5111</v>
      </c>
      <c r="Z12" s="116">
        <v>5367</v>
      </c>
    </row>
    <row r="13" spans="1:32" ht="15" customHeight="1" x14ac:dyDescent="0.25">
      <c r="A13" s="32" t="s">
        <v>20</v>
      </c>
      <c r="B13" s="76"/>
      <c r="C13" s="76"/>
      <c r="D13" s="77">
        <f>AD108</f>
        <v>17.394526964926325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9.6499251621486781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17.311512348424205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19.870141421328828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16.681219076129892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2150</v>
      </c>
      <c r="Z15" s="116">
        <v>2321</v>
      </c>
      <c r="AB15" s="121">
        <f t="shared" ref="AB15:AB34" si="2">IF(Z15="np",0,Z15/$Z$34)</f>
        <v>6.8815227703984821E-2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33.466749681283169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83.318780923870108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182</v>
      </c>
      <c r="Z16" s="116">
        <v>175</v>
      </c>
      <c r="AB16" s="121">
        <f t="shared" si="2"/>
        <v>5.1885673624288428E-3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1992</v>
      </c>
      <c r="Z17" s="116">
        <v>2074</v>
      </c>
      <c r="AB17" s="121">
        <f t="shared" si="2"/>
        <v>6.1491935483870969E-2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281</v>
      </c>
      <c r="Z18" s="116">
        <v>300</v>
      </c>
      <c r="AB18" s="121">
        <f t="shared" si="2"/>
        <v>8.8946869070208722E-3</v>
      </c>
    </row>
    <row r="19" spans="1:28" x14ac:dyDescent="0.25">
      <c r="A19" s="67" t="str">
        <f>$S$1&amp;" ("&amp;$V$2&amp;" to "&amp;$Z$2&amp;")"</f>
        <v>East Gippsland (2015-16 to 2019-20)</v>
      </c>
      <c r="B19" s="67"/>
      <c r="C19" s="67"/>
      <c r="D19" s="67"/>
      <c r="E19" s="67"/>
      <c r="F19" s="67"/>
      <c r="G19" s="67" t="str">
        <f>$S$1&amp;" ("&amp;$V$2&amp;" to "&amp;$Z$2&amp;")"</f>
        <v>East Gippsland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2449</v>
      </c>
      <c r="Z19" s="116">
        <v>2662</v>
      </c>
      <c r="AB19" s="121">
        <f t="shared" si="2"/>
        <v>7.8925521821631872E-2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729</v>
      </c>
      <c r="Z20" s="116">
        <v>761</v>
      </c>
      <c r="AB20" s="121">
        <f t="shared" si="2"/>
        <v>2.2562855787476282E-2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3042</v>
      </c>
      <c r="Z21" s="116">
        <v>3388</v>
      </c>
      <c r="AB21" s="121">
        <f t="shared" si="2"/>
        <v>0.10045066413662239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2377</v>
      </c>
      <c r="Z22" s="116">
        <v>2668</v>
      </c>
      <c r="AB22" s="121">
        <f t="shared" si="2"/>
        <v>7.9103415559772294E-2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1108</v>
      </c>
      <c r="Z23" s="116">
        <v>1063</v>
      </c>
      <c r="AB23" s="121">
        <f t="shared" si="2"/>
        <v>3.1516840607210626E-2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199</v>
      </c>
      <c r="Z24" s="116">
        <v>179</v>
      </c>
      <c r="AB24" s="121">
        <f t="shared" si="2"/>
        <v>5.3071631878557875E-3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808</v>
      </c>
      <c r="Z25" s="116">
        <v>870</v>
      </c>
      <c r="AB25" s="121">
        <f t="shared" si="2"/>
        <v>2.5794592030360532E-2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635</v>
      </c>
      <c r="Z26" s="116">
        <v>629</v>
      </c>
      <c r="AB26" s="121">
        <f t="shared" si="2"/>
        <v>1.8649193548387098E-2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1261</v>
      </c>
      <c r="Z27" s="116">
        <v>1249</v>
      </c>
      <c r="AB27" s="121">
        <f t="shared" si="2"/>
        <v>3.7031546489563569E-2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1921</v>
      </c>
      <c r="Z28" s="116">
        <v>2097</v>
      </c>
      <c r="AB28" s="121">
        <f t="shared" si="2"/>
        <v>6.21738614800759E-2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2864</v>
      </c>
      <c r="Z29" s="116">
        <v>1842</v>
      </c>
      <c r="AB29" s="121">
        <f t="shared" si="2"/>
        <v>5.4613377609108157E-2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1739</v>
      </c>
      <c r="Z30" s="116">
        <v>2599</v>
      </c>
      <c r="AB30" s="121">
        <f t="shared" si="2"/>
        <v>7.7057637571157495E-2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4351</v>
      </c>
      <c r="Z31" s="116">
        <v>4647</v>
      </c>
      <c r="AB31" s="121">
        <f t="shared" si="2"/>
        <v>0.13777870018975333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442</v>
      </c>
      <c r="Z32" s="116">
        <v>489</v>
      </c>
      <c r="AB32" s="121">
        <f t="shared" si="2"/>
        <v>1.4498339658444022E-2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1156</v>
      </c>
      <c r="Z33" s="116">
        <v>1193</v>
      </c>
      <c r="AB33" s="121">
        <f t="shared" si="2"/>
        <v>3.5371204933586337E-2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32342</v>
      </c>
      <c r="Z34" s="124">
        <v>33728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20039</v>
      </c>
      <c r="AB37" s="136">
        <f>Z37/Z40*100</f>
        <v>83.318780923870108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4012</v>
      </c>
      <c r="AB38" s="136">
        <f>Z38/Z40*100</f>
        <v>16.681219076129892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24051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17</v>
      </c>
      <c r="Y44" s="116">
        <v>13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348</v>
      </c>
      <c r="W45" s="116">
        <v>372</v>
      </c>
      <c r="X45" s="116">
        <v>389</v>
      </c>
      <c r="Y45" s="116">
        <v>429</v>
      </c>
      <c r="Z45" s="116">
        <v>491</v>
      </c>
    </row>
    <row r="46" spans="19:32" x14ac:dyDescent="0.25">
      <c r="S46" s="119" t="s">
        <v>39</v>
      </c>
      <c r="T46" s="119"/>
      <c r="U46" s="116"/>
      <c r="V46" s="116">
        <v>880</v>
      </c>
      <c r="W46" s="116">
        <v>859</v>
      </c>
      <c r="X46" s="116">
        <v>912</v>
      </c>
      <c r="Y46" s="116">
        <v>948</v>
      </c>
      <c r="Z46" s="116">
        <v>956</v>
      </c>
    </row>
    <row r="47" spans="19:32" x14ac:dyDescent="0.25">
      <c r="S47" s="119" t="s">
        <v>40</v>
      </c>
      <c r="T47" s="119"/>
      <c r="U47" s="116"/>
      <c r="V47" s="116">
        <v>1207</v>
      </c>
      <c r="W47" s="116">
        <v>1262</v>
      </c>
      <c r="X47" s="116">
        <v>1219</v>
      </c>
      <c r="Y47" s="116">
        <v>1209</v>
      </c>
      <c r="Z47" s="116">
        <v>1238</v>
      </c>
    </row>
    <row r="48" spans="19:32" x14ac:dyDescent="0.25">
      <c r="S48" s="119" t="s">
        <v>41</v>
      </c>
      <c r="T48" s="119"/>
      <c r="U48" s="116"/>
      <c r="V48" s="116">
        <v>1391</v>
      </c>
      <c r="W48" s="116">
        <v>1441</v>
      </c>
      <c r="X48" s="116">
        <v>1549</v>
      </c>
      <c r="Y48" s="116">
        <v>1563</v>
      </c>
      <c r="Z48" s="116">
        <v>1639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1280</v>
      </c>
      <c r="W49" s="116">
        <v>1317</v>
      </c>
      <c r="X49" s="116">
        <v>1412</v>
      </c>
      <c r="Y49" s="116">
        <v>1382</v>
      </c>
      <c r="Z49" s="116">
        <v>1551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East Gippsland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1145</v>
      </c>
      <c r="W50" s="116">
        <v>1167</v>
      </c>
      <c r="X50" s="116">
        <v>1197</v>
      </c>
      <c r="Y50" s="116">
        <v>1243</v>
      </c>
      <c r="Z50" s="116">
        <v>1381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1210</v>
      </c>
      <c r="W51" s="116">
        <v>1271</v>
      </c>
      <c r="X51" s="116">
        <v>1321</v>
      </c>
      <c r="Y51" s="116">
        <v>1281</v>
      </c>
      <c r="Z51" s="116">
        <v>1320</v>
      </c>
    </row>
    <row r="52" spans="1:26" ht="15" customHeight="1" x14ac:dyDescent="0.25">
      <c r="S52" s="119" t="s">
        <v>45</v>
      </c>
      <c r="T52" s="119"/>
      <c r="U52" s="116"/>
      <c r="V52" s="116">
        <v>1484</v>
      </c>
      <c r="W52" s="116">
        <v>1463</v>
      </c>
      <c r="X52" s="116">
        <v>1510</v>
      </c>
      <c r="Y52" s="116">
        <v>1443</v>
      </c>
      <c r="Z52" s="116">
        <v>1482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1457</v>
      </c>
      <c r="W53" s="116">
        <v>1443</v>
      </c>
      <c r="X53" s="116">
        <v>1474</v>
      </c>
      <c r="Y53" s="116">
        <v>1446</v>
      </c>
      <c r="Z53" s="116">
        <v>1526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1577</v>
      </c>
      <c r="W54" s="116">
        <v>1657</v>
      </c>
      <c r="X54" s="116">
        <v>1722</v>
      </c>
      <c r="Y54" s="116">
        <v>1714</v>
      </c>
      <c r="Z54" s="116">
        <v>1775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1315</v>
      </c>
      <c r="W55" s="116">
        <v>1454</v>
      </c>
      <c r="X55" s="116">
        <v>1578</v>
      </c>
      <c r="Y55" s="116">
        <v>1566</v>
      </c>
      <c r="Z55" s="116">
        <v>1712</v>
      </c>
    </row>
    <row r="56" spans="1:26" ht="15" customHeight="1" x14ac:dyDescent="0.25">
      <c r="S56" s="119" t="s">
        <v>49</v>
      </c>
      <c r="T56" s="119"/>
      <c r="U56" s="116"/>
      <c r="V56" s="116">
        <v>817</v>
      </c>
      <c r="W56" s="116">
        <v>811</v>
      </c>
      <c r="X56" s="116">
        <v>919</v>
      </c>
      <c r="Y56" s="116">
        <v>972</v>
      </c>
      <c r="Z56" s="116">
        <v>1044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338</v>
      </c>
      <c r="W57" s="116">
        <v>427</v>
      </c>
      <c r="X57" s="116">
        <v>461</v>
      </c>
      <c r="Y57" s="116">
        <v>469</v>
      </c>
      <c r="Z57" s="116">
        <v>523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187</v>
      </c>
      <c r="W58" s="116">
        <v>186</v>
      </c>
      <c r="X58" s="116">
        <v>219</v>
      </c>
      <c r="Y58" s="116">
        <v>197</v>
      </c>
      <c r="Z58" s="116">
        <v>230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89</v>
      </c>
      <c r="W59" s="116">
        <v>91</v>
      </c>
      <c r="X59" s="116">
        <v>111</v>
      </c>
      <c r="Y59" s="116">
        <v>90</v>
      </c>
      <c r="Z59" s="116">
        <v>102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47</v>
      </c>
      <c r="W60" s="116">
        <v>59</v>
      </c>
      <c r="X60" s="116">
        <v>66</v>
      </c>
      <c r="Y60" s="116">
        <v>63</v>
      </c>
      <c r="Z60" s="116">
        <v>74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14772</v>
      </c>
      <c r="W61" s="116">
        <v>15286</v>
      </c>
      <c r="X61" s="116">
        <v>16145</v>
      </c>
      <c r="Y61" s="116">
        <v>16040</v>
      </c>
      <c r="Z61" s="116">
        <v>17052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</v>
      </c>
      <c r="W63" s="116">
        <v>14</v>
      </c>
      <c r="X63" s="116">
        <v>12</v>
      </c>
      <c r="Y63" s="116">
        <v>12</v>
      </c>
      <c r="Z63" s="116">
        <v>12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336</v>
      </c>
      <c r="W64" s="116">
        <v>357</v>
      </c>
      <c r="X64" s="116">
        <v>427</v>
      </c>
      <c r="Y64" s="116">
        <v>469</v>
      </c>
      <c r="Z64" s="116">
        <v>475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East Gippsland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834</v>
      </c>
      <c r="W65" s="116">
        <v>853</v>
      </c>
      <c r="X65" s="116">
        <v>925</v>
      </c>
      <c r="Y65" s="116">
        <v>917</v>
      </c>
      <c r="Z65" s="116">
        <v>908</v>
      </c>
    </row>
    <row r="66" spans="1:26" x14ac:dyDescent="0.25">
      <c r="S66" s="119" t="s">
        <v>40</v>
      </c>
      <c r="T66" s="119"/>
      <c r="U66" s="116"/>
      <c r="V66" s="116">
        <v>1176</v>
      </c>
      <c r="W66" s="116">
        <v>1128</v>
      </c>
      <c r="X66" s="116">
        <v>1141</v>
      </c>
      <c r="Y66" s="116">
        <v>1153</v>
      </c>
      <c r="Z66" s="116">
        <v>1115</v>
      </c>
    </row>
    <row r="67" spans="1:26" x14ac:dyDescent="0.25">
      <c r="S67" s="119" t="s">
        <v>41</v>
      </c>
      <c r="T67" s="119"/>
      <c r="U67" s="116"/>
      <c r="V67" s="116">
        <v>1322</v>
      </c>
      <c r="W67" s="116">
        <v>1398</v>
      </c>
      <c r="X67" s="116">
        <v>1408</v>
      </c>
      <c r="Y67" s="116">
        <v>1566</v>
      </c>
      <c r="Z67" s="116">
        <v>1595</v>
      </c>
    </row>
    <row r="68" spans="1:26" x14ac:dyDescent="0.25">
      <c r="S68" s="119" t="s">
        <v>42</v>
      </c>
      <c r="T68" s="119"/>
      <c r="U68" s="116"/>
      <c r="V68" s="116">
        <v>1145</v>
      </c>
      <c r="W68" s="116">
        <v>1197</v>
      </c>
      <c r="X68" s="116">
        <v>1360</v>
      </c>
      <c r="Y68" s="116">
        <v>1310</v>
      </c>
      <c r="Z68" s="116">
        <v>1393</v>
      </c>
    </row>
    <row r="69" spans="1:26" x14ac:dyDescent="0.25">
      <c r="S69" s="119" t="s">
        <v>43</v>
      </c>
      <c r="T69" s="119"/>
      <c r="U69" s="116"/>
      <c r="V69" s="116">
        <v>1201</v>
      </c>
      <c r="W69" s="116">
        <v>1218</v>
      </c>
      <c r="X69" s="116">
        <v>1274</v>
      </c>
      <c r="Y69" s="116">
        <v>1330</v>
      </c>
      <c r="Z69" s="116">
        <v>1416</v>
      </c>
    </row>
    <row r="70" spans="1:26" x14ac:dyDescent="0.25">
      <c r="S70" s="119" t="s">
        <v>44</v>
      </c>
      <c r="T70" s="119"/>
      <c r="U70" s="116"/>
      <c r="V70" s="116">
        <v>1394</v>
      </c>
      <c r="W70" s="116">
        <v>1347</v>
      </c>
      <c r="X70" s="116">
        <v>1327</v>
      </c>
      <c r="Y70" s="116">
        <v>1337</v>
      </c>
      <c r="Z70" s="116">
        <v>1389</v>
      </c>
    </row>
    <row r="71" spans="1:26" x14ac:dyDescent="0.25">
      <c r="S71" s="119" t="s">
        <v>45</v>
      </c>
      <c r="T71" s="119"/>
      <c r="U71" s="116"/>
      <c r="V71" s="116">
        <v>1686</v>
      </c>
      <c r="W71" s="116">
        <v>1722</v>
      </c>
      <c r="X71" s="116">
        <v>1737</v>
      </c>
      <c r="Y71" s="116">
        <v>1674</v>
      </c>
      <c r="Z71" s="116">
        <v>1694</v>
      </c>
    </row>
    <row r="72" spans="1:26" x14ac:dyDescent="0.25">
      <c r="S72" s="119" t="s">
        <v>46</v>
      </c>
      <c r="T72" s="119"/>
      <c r="U72" s="116"/>
      <c r="V72" s="116">
        <v>1668</v>
      </c>
      <c r="W72" s="116">
        <v>1705</v>
      </c>
      <c r="X72" s="116">
        <v>1768</v>
      </c>
      <c r="Y72" s="116">
        <v>1804</v>
      </c>
      <c r="Z72" s="116">
        <v>1808</v>
      </c>
    </row>
    <row r="73" spans="1:26" x14ac:dyDescent="0.25">
      <c r="S73" s="119" t="s">
        <v>47</v>
      </c>
      <c r="T73" s="119"/>
      <c r="U73" s="116"/>
      <c r="V73" s="116">
        <v>1701</v>
      </c>
      <c r="W73" s="116">
        <v>1758</v>
      </c>
      <c r="X73" s="116">
        <v>1810</v>
      </c>
      <c r="Y73" s="116">
        <v>1823</v>
      </c>
      <c r="Z73" s="116">
        <v>1828</v>
      </c>
    </row>
    <row r="74" spans="1:26" x14ac:dyDescent="0.25">
      <c r="S74" s="119" t="s">
        <v>48</v>
      </c>
      <c r="T74" s="119"/>
      <c r="U74" s="116"/>
      <c r="V74" s="116">
        <v>1245</v>
      </c>
      <c r="W74" s="116">
        <v>1385</v>
      </c>
      <c r="X74" s="116">
        <v>1481</v>
      </c>
      <c r="Y74" s="116">
        <v>1538</v>
      </c>
      <c r="Z74" s="116">
        <v>1542</v>
      </c>
    </row>
    <row r="75" spans="1:26" x14ac:dyDescent="0.25">
      <c r="S75" s="119" t="s">
        <v>49</v>
      </c>
      <c r="T75" s="119"/>
      <c r="U75" s="116"/>
      <c r="V75" s="116">
        <v>608</v>
      </c>
      <c r="W75" s="116">
        <v>686</v>
      </c>
      <c r="X75" s="116">
        <v>753</v>
      </c>
      <c r="Y75" s="116">
        <v>796</v>
      </c>
      <c r="Z75" s="116">
        <v>865</v>
      </c>
    </row>
    <row r="76" spans="1:26" x14ac:dyDescent="0.25">
      <c r="S76" s="119" t="s">
        <v>50</v>
      </c>
      <c r="T76" s="119"/>
      <c r="U76" s="116"/>
      <c r="V76" s="116">
        <v>221</v>
      </c>
      <c r="W76" s="116">
        <v>245</v>
      </c>
      <c r="X76" s="116">
        <v>300</v>
      </c>
      <c r="Y76" s="116">
        <v>314</v>
      </c>
      <c r="Z76" s="116">
        <v>355</v>
      </c>
    </row>
    <row r="77" spans="1:26" x14ac:dyDescent="0.25">
      <c r="S77" s="119" t="s">
        <v>51</v>
      </c>
      <c r="T77" s="119"/>
      <c r="U77" s="116"/>
      <c r="V77" s="116">
        <v>121</v>
      </c>
      <c r="W77" s="116">
        <v>123</v>
      </c>
      <c r="X77" s="116">
        <v>130</v>
      </c>
      <c r="Y77" s="116">
        <v>128</v>
      </c>
      <c r="Z77" s="116">
        <v>140</v>
      </c>
    </row>
    <row r="78" spans="1:26" x14ac:dyDescent="0.25">
      <c r="S78" s="119" t="s">
        <v>52</v>
      </c>
      <c r="T78" s="119"/>
      <c r="U78" s="116"/>
      <c r="V78" s="116">
        <v>76</v>
      </c>
      <c r="W78" s="116">
        <v>92</v>
      </c>
      <c r="X78" s="116">
        <v>100</v>
      </c>
      <c r="Y78" s="116">
        <v>81</v>
      </c>
      <c r="Z78" s="116">
        <v>95</v>
      </c>
    </row>
    <row r="79" spans="1:26" x14ac:dyDescent="0.25">
      <c r="S79" s="119" t="s">
        <v>53</v>
      </c>
      <c r="T79" s="119"/>
      <c r="U79" s="116"/>
      <c r="V79" s="116">
        <v>53</v>
      </c>
      <c r="W79" s="116">
        <v>53</v>
      </c>
      <c r="X79" s="116">
        <v>64</v>
      </c>
      <c r="Y79" s="116">
        <v>44</v>
      </c>
      <c r="Z79" s="116">
        <v>54</v>
      </c>
    </row>
    <row r="80" spans="1:26" x14ac:dyDescent="0.25">
      <c r="S80" s="122" t="s">
        <v>54</v>
      </c>
      <c r="T80" s="122"/>
      <c r="U80" s="116"/>
      <c r="V80" s="116">
        <v>14807</v>
      </c>
      <c r="W80" s="116">
        <v>15281</v>
      </c>
      <c r="X80" s="116">
        <v>16058</v>
      </c>
      <c r="Y80" s="116">
        <v>16297</v>
      </c>
      <c r="Z80" s="116">
        <v>16679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East Gippsland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950</v>
      </c>
      <c r="W83" s="116">
        <v>1006</v>
      </c>
      <c r="X83" s="116">
        <v>1111</v>
      </c>
      <c r="Y83" s="116">
        <v>1135</v>
      </c>
      <c r="Z83" s="116">
        <v>1208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939</v>
      </c>
      <c r="W84" s="116">
        <v>964</v>
      </c>
      <c r="X84" s="116">
        <v>997</v>
      </c>
      <c r="Y84" s="116">
        <v>1004</v>
      </c>
      <c r="Z84" s="116">
        <v>1048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1668</v>
      </c>
      <c r="W85" s="116">
        <v>1752</v>
      </c>
      <c r="X85" s="116">
        <v>1813</v>
      </c>
      <c r="Y85" s="116">
        <v>1857</v>
      </c>
      <c r="Z85" s="116">
        <v>1928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33,729</v>
      </c>
      <c r="D86" s="100">
        <f t="shared" ref="D86:D91" si="4">AD4</f>
        <v>4.3046664811206892E-2</v>
      </c>
      <c r="E86" s="101">
        <f t="shared" ref="E86:E91" si="5">AD4</f>
        <v>4.3046664811206892E-2</v>
      </c>
      <c r="F86" s="100">
        <f t="shared" ref="F86:F91" si="6">AF4</f>
        <v>0.1403022414550863</v>
      </c>
      <c r="G86" s="101">
        <f t="shared" ref="G86:G91" si="7">AF4</f>
        <v>0.1403022414550863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606</v>
      </c>
      <c r="W86" s="116">
        <v>659</v>
      </c>
      <c r="X86" s="116">
        <v>698</v>
      </c>
      <c r="Y86" s="116">
        <v>736</v>
      </c>
      <c r="Z86" s="116">
        <v>794</v>
      </c>
    </row>
    <row r="87" spans="1:30" ht="15" customHeight="1" x14ac:dyDescent="0.25">
      <c r="A87" s="102" t="s">
        <v>4</v>
      </c>
      <c r="B87" s="51"/>
      <c r="C87" s="61" t="str">
        <f t="shared" si="3"/>
        <v>17,049</v>
      </c>
      <c r="D87" s="100">
        <f t="shared" si="4"/>
        <v>6.2905236907730755E-2</v>
      </c>
      <c r="E87" s="101">
        <f t="shared" si="5"/>
        <v>6.2905236907730755E-2</v>
      </c>
      <c r="F87" s="100">
        <f t="shared" si="6"/>
        <v>0.15414297319252634</v>
      </c>
      <c r="G87" s="101">
        <f t="shared" si="7"/>
        <v>0.15414297319252634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295</v>
      </c>
      <c r="W87" s="116">
        <v>333</v>
      </c>
      <c r="X87" s="116">
        <v>339</v>
      </c>
      <c r="Y87" s="116">
        <v>342</v>
      </c>
      <c r="Z87" s="116">
        <v>325</v>
      </c>
    </row>
    <row r="88" spans="1:30" ht="15" customHeight="1" x14ac:dyDescent="0.25">
      <c r="A88" s="102" t="s">
        <v>5</v>
      </c>
      <c r="B88" s="51"/>
      <c r="C88" s="61" t="str">
        <f t="shared" si="3"/>
        <v>16,676</v>
      </c>
      <c r="D88" s="100">
        <f t="shared" si="4"/>
        <v>2.3067484662576687E-2</v>
      </c>
      <c r="E88" s="101">
        <f t="shared" si="5"/>
        <v>2.3067484662576687E-2</v>
      </c>
      <c r="F88" s="100">
        <f t="shared" si="6"/>
        <v>0.12622408320389011</v>
      </c>
      <c r="G88" s="101">
        <f t="shared" si="7"/>
        <v>0.12622408320389011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581</v>
      </c>
      <c r="W88" s="116">
        <v>599</v>
      </c>
      <c r="X88" s="116">
        <v>661</v>
      </c>
      <c r="Y88" s="116">
        <v>644</v>
      </c>
      <c r="Z88" s="116">
        <v>686</v>
      </c>
    </row>
    <row r="89" spans="1:30" ht="15" customHeight="1" x14ac:dyDescent="0.25">
      <c r="A89" s="51" t="s">
        <v>6</v>
      </c>
      <c r="B89" s="51"/>
      <c r="C89" s="61" t="str">
        <f t="shared" si="3"/>
        <v>24,052</v>
      </c>
      <c r="D89" s="100">
        <f t="shared" si="4"/>
        <v>4.2159538974825495E-2</v>
      </c>
      <c r="E89" s="101">
        <f t="shared" si="5"/>
        <v>4.2159538974825495E-2</v>
      </c>
      <c r="F89" s="100">
        <f t="shared" si="6"/>
        <v>0.13904148512975945</v>
      </c>
      <c r="G89" s="101">
        <f t="shared" si="7"/>
        <v>0.13904148512975945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990</v>
      </c>
      <c r="W89" s="116">
        <v>1021</v>
      </c>
      <c r="X89" s="116">
        <v>1089</v>
      </c>
      <c r="Y89" s="116">
        <v>1103</v>
      </c>
      <c r="Z89" s="116">
        <v>1101</v>
      </c>
    </row>
    <row r="90" spans="1:30" ht="15" customHeight="1" x14ac:dyDescent="0.25">
      <c r="A90" s="51" t="s">
        <v>100</v>
      </c>
      <c r="B90" s="51"/>
      <c r="C90" s="61" t="str">
        <f t="shared" si="3"/>
        <v>$36,816</v>
      </c>
      <c r="D90" s="100">
        <f t="shared" si="4"/>
        <v>2.7213663080253303E-2</v>
      </c>
      <c r="E90" s="101">
        <f t="shared" si="5"/>
        <v>2.7213663080253303E-2</v>
      </c>
      <c r="F90" s="100">
        <f t="shared" si="6"/>
        <v>0.11560801187842795</v>
      </c>
      <c r="G90" s="101">
        <f t="shared" si="7"/>
        <v>0.11560801187842795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1647</v>
      </c>
      <c r="W90" s="116">
        <v>1675</v>
      </c>
      <c r="X90" s="116">
        <v>1812</v>
      </c>
      <c r="Y90" s="116">
        <v>1923</v>
      </c>
      <c r="Z90" s="116">
        <v>2000</v>
      </c>
    </row>
    <row r="91" spans="1:30" ht="15" customHeight="1" x14ac:dyDescent="0.25">
      <c r="A91" s="51" t="s">
        <v>7</v>
      </c>
      <c r="B91" s="51"/>
      <c r="C91" s="61" t="str">
        <f t="shared" si="3"/>
        <v>$1,138.5 mil</v>
      </c>
      <c r="D91" s="100">
        <f t="shared" si="4"/>
        <v>9.5929936894440626E-2</v>
      </c>
      <c r="E91" s="101">
        <f t="shared" si="5"/>
        <v>9.5929936894440626E-2</v>
      </c>
      <c r="F91" s="100">
        <f t="shared" si="6"/>
        <v>0.27720033337350114</v>
      </c>
      <c r="G91" s="101">
        <f t="shared" si="7"/>
        <v>0.27720033337350114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10845</v>
      </c>
      <c r="W91" s="116">
        <v>11209</v>
      </c>
      <c r="X91" s="116">
        <v>11803</v>
      </c>
      <c r="Y91" s="116">
        <v>11799</v>
      </c>
      <c r="Z91" s="116">
        <v>12403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656</v>
      </c>
      <c r="W93" s="116">
        <v>694</v>
      </c>
      <c r="X93" s="116">
        <v>739</v>
      </c>
      <c r="Y93" s="116">
        <v>776</v>
      </c>
      <c r="Z93" s="116">
        <v>846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1728</v>
      </c>
      <c r="W94" s="116">
        <v>1833</v>
      </c>
      <c r="X94" s="116">
        <v>1919</v>
      </c>
      <c r="Y94" s="116">
        <v>1987</v>
      </c>
      <c r="Z94" s="116">
        <v>2055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352</v>
      </c>
      <c r="W95" s="116">
        <v>345</v>
      </c>
      <c r="X95" s="116">
        <v>372</v>
      </c>
      <c r="Y95" s="116">
        <v>374</v>
      </c>
      <c r="Z95" s="116">
        <v>378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1739</v>
      </c>
      <c r="W96" s="116">
        <v>1741</v>
      </c>
      <c r="X96" s="116">
        <v>1882</v>
      </c>
      <c r="Y96" s="116">
        <v>2001</v>
      </c>
      <c r="Z96" s="116">
        <v>2099</v>
      </c>
    </row>
    <row r="97" spans="1:32" ht="15" customHeight="1" x14ac:dyDescent="0.25">
      <c r="S97" s="119" t="s">
        <v>199</v>
      </c>
      <c r="T97" s="119"/>
      <c r="U97" s="116"/>
      <c r="V97" s="116">
        <v>1406</v>
      </c>
      <c r="W97" s="116">
        <v>1538</v>
      </c>
      <c r="X97" s="116">
        <v>1597</v>
      </c>
      <c r="Y97" s="116">
        <v>1610</v>
      </c>
      <c r="Z97" s="116">
        <v>1610</v>
      </c>
    </row>
    <row r="98" spans="1:32" ht="15" customHeight="1" x14ac:dyDescent="0.25">
      <c r="S98" s="119" t="s">
        <v>200</v>
      </c>
      <c r="T98" s="119"/>
      <c r="U98" s="116"/>
      <c r="V98" s="116">
        <v>1020</v>
      </c>
      <c r="W98" s="116">
        <v>1061</v>
      </c>
      <c r="X98" s="116">
        <v>1160</v>
      </c>
      <c r="Y98" s="116">
        <v>1166</v>
      </c>
      <c r="Z98" s="116">
        <v>1179</v>
      </c>
    </row>
    <row r="99" spans="1:32" ht="15" customHeight="1" x14ac:dyDescent="0.25">
      <c r="S99" s="119" t="s">
        <v>201</v>
      </c>
      <c r="T99" s="119"/>
      <c r="U99" s="116"/>
      <c r="V99" s="116">
        <v>62</v>
      </c>
      <c r="W99" s="116">
        <v>67</v>
      </c>
      <c r="X99" s="116">
        <v>68</v>
      </c>
      <c r="Y99" s="116">
        <v>75</v>
      </c>
      <c r="Z99" s="116">
        <v>83</v>
      </c>
    </row>
    <row r="100" spans="1:32" ht="15" customHeight="1" x14ac:dyDescent="0.25">
      <c r="S100" s="119" t="s">
        <v>59</v>
      </c>
      <c r="T100" s="119"/>
      <c r="U100" s="116"/>
      <c r="V100" s="116">
        <v>909</v>
      </c>
      <c r="W100" s="116">
        <v>972</v>
      </c>
      <c r="X100" s="116">
        <v>1013</v>
      </c>
      <c r="Y100" s="116">
        <v>1121</v>
      </c>
      <c r="Z100" s="116">
        <v>1157</v>
      </c>
    </row>
    <row r="101" spans="1:32" x14ac:dyDescent="0.25">
      <c r="A101" s="20"/>
      <c r="S101" s="122" t="s">
        <v>54</v>
      </c>
      <c r="T101" s="122"/>
      <c r="U101" s="116"/>
      <c r="V101" s="116">
        <v>10271</v>
      </c>
      <c r="W101" s="116">
        <v>10641</v>
      </c>
      <c r="X101" s="116">
        <v>11210</v>
      </c>
      <c r="Y101" s="116">
        <v>11275</v>
      </c>
      <c r="Z101" s="116">
        <v>11649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18495</v>
      </c>
      <c r="W104" s="116">
        <v>20003</v>
      </c>
      <c r="X104" s="116">
        <v>21402</v>
      </c>
      <c r="Y104" s="116">
        <v>21513</v>
      </c>
      <c r="Z104" s="116">
        <v>23119</v>
      </c>
      <c r="AB104" s="113" t="str">
        <f>TEXT(Z104,"###,###")</f>
        <v>23,119</v>
      </c>
      <c r="AD104" s="134">
        <f>Z104/($Z$4)*100</f>
        <v>68.543389961161012</v>
      </c>
      <c r="AF104" s="113"/>
    </row>
    <row r="105" spans="1:32" x14ac:dyDescent="0.25">
      <c r="S105" s="119" t="s">
        <v>18</v>
      </c>
      <c r="T105" s="119"/>
      <c r="U105" s="116"/>
      <c r="V105" s="116">
        <v>6739</v>
      </c>
      <c r="W105" s="116">
        <v>6544</v>
      </c>
      <c r="X105" s="116">
        <v>6456</v>
      </c>
      <c r="Y105" s="116">
        <v>6825</v>
      </c>
      <c r="Z105" s="116">
        <v>6697</v>
      </c>
      <c r="AB105" s="113" t="str">
        <f>TEXT(Z105,"###,###")</f>
        <v>6,697</v>
      </c>
      <c r="AD105" s="134">
        <f>Z105/($Z$4)*100</f>
        <v>19.855317382667735</v>
      </c>
      <c r="AF105" s="113"/>
    </row>
    <row r="106" spans="1:32" x14ac:dyDescent="0.25">
      <c r="S106" s="122" t="s">
        <v>54</v>
      </c>
      <c r="T106" s="122"/>
      <c r="U106" s="124"/>
      <c r="V106" s="124">
        <v>25234</v>
      </c>
      <c r="W106" s="124">
        <v>26547</v>
      </c>
      <c r="X106" s="124">
        <v>27858</v>
      </c>
      <c r="Y106" s="124">
        <v>28338</v>
      </c>
      <c r="Z106" s="124">
        <v>29816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4540</v>
      </c>
      <c r="W108" s="116">
        <v>5026</v>
      </c>
      <c r="X108" s="116">
        <v>5791</v>
      </c>
      <c r="Y108" s="116">
        <v>5476</v>
      </c>
      <c r="Z108" s="116">
        <v>5867</v>
      </c>
      <c r="AB108" s="113" t="str">
        <f>TEXT(Z108,"###,###")</f>
        <v>5,867</v>
      </c>
      <c r="AD108" s="134">
        <f>Z108/($Z$4)*100</f>
        <v>17.394526964926325</v>
      </c>
      <c r="AF108" s="113"/>
    </row>
    <row r="109" spans="1:32" x14ac:dyDescent="0.25">
      <c r="S109" s="119" t="s">
        <v>21</v>
      </c>
      <c r="T109" s="119"/>
      <c r="U109" s="116"/>
      <c r="V109" s="116">
        <v>4886</v>
      </c>
      <c r="W109" s="116">
        <v>5410</v>
      </c>
      <c r="X109" s="116">
        <v>5490</v>
      </c>
      <c r="Y109" s="116">
        <v>5363</v>
      </c>
      <c r="Z109" s="116">
        <v>5839</v>
      </c>
      <c r="AB109" s="113" t="str">
        <f>TEXT(Z109,"###,###")</f>
        <v>5,839</v>
      </c>
      <c r="AD109" s="134">
        <f>Z109/($Z$4)*100</f>
        <v>17.311512348424205</v>
      </c>
      <c r="AF109" s="113"/>
    </row>
    <row r="110" spans="1:32" x14ac:dyDescent="0.25">
      <c r="S110" s="119" t="s">
        <v>22</v>
      </c>
      <c r="T110" s="119"/>
      <c r="U110" s="116"/>
      <c r="V110" s="116">
        <v>6045</v>
      </c>
      <c r="W110" s="116">
        <v>6302</v>
      </c>
      <c r="X110" s="116">
        <v>6502</v>
      </c>
      <c r="Y110" s="116">
        <v>6825</v>
      </c>
      <c r="Z110" s="116">
        <v>6702</v>
      </c>
      <c r="AB110" s="113" t="str">
        <f>TEXT(Z110,"###,###")</f>
        <v>6,702</v>
      </c>
      <c r="AD110" s="134">
        <f>Z110/($Z$4)*100</f>
        <v>19.870141421328828</v>
      </c>
      <c r="AF110" s="113"/>
    </row>
    <row r="111" spans="1:32" x14ac:dyDescent="0.25">
      <c r="S111" s="119" t="s">
        <v>23</v>
      </c>
      <c r="T111" s="119"/>
      <c r="U111" s="116"/>
      <c r="V111" s="116">
        <v>9765</v>
      </c>
      <c r="W111" s="116">
        <v>9809</v>
      </c>
      <c r="X111" s="116">
        <v>10071</v>
      </c>
      <c r="Y111" s="116">
        <v>10672</v>
      </c>
      <c r="Z111" s="116">
        <v>11288</v>
      </c>
      <c r="AB111" s="113" t="str">
        <f>TEXT(Z111,"###,###")</f>
        <v>11,288</v>
      </c>
      <c r="AD111" s="134">
        <f>Z111/($Z$4)*100</f>
        <v>33.466749681283169</v>
      </c>
      <c r="AF111" s="113"/>
    </row>
    <row r="112" spans="1:32" x14ac:dyDescent="0.25">
      <c r="S112" s="122" t="s">
        <v>54</v>
      </c>
      <c r="T112" s="122"/>
      <c r="U112" s="116"/>
      <c r="V112" s="116">
        <v>29579</v>
      </c>
      <c r="W112" s="116">
        <v>30567</v>
      </c>
      <c r="X112" s="116">
        <v>32203</v>
      </c>
      <c r="Y112" s="116">
        <v>32340</v>
      </c>
      <c r="Z112" s="116">
        <v>33729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44.52</v>
      </c>
      <c r="W118" s="135">
        <v>44.82</v>
      </c>
      <c r="X118" s="135">
        <v>45.13</v>
      </c>
      <c r="Y118" s="135">
        <v>44.76</v>
      </c>
      <c r="Z118" s="135">
        <v>45.05</v>
      </c>
      <c r="AB118" s="113" t="str">
        <f>TEXT(Z118,"##.0")</f>
        <v>45.1</v>
      </c>
    </row>
    <row r="120" spans="19:32" x14ac:dyDescent="0.25">
      <c r="S120" s="105" t="s">
        <v>102</v>
      </c>
      <c r="T120" s="116"/>
      <c r="U120" s="116"/>
      <c r="V120" s="116">
        <v>16281</v>
      </c>
      <c r="W120" s="116">
        <v>16813</v>
      </c>
      <c r="X120" s="116">
        <v>17661</v>
      </c>
      <c r="Y120" s="116">
        <v>17968</v>
      </c>
      <c r="Z120" s="116">
        <v>18685</v>
      </c>
      <c r="AB120" s="113" t="str">
        <f>TEXT(Z120,"###,###")</f>
        <v>18,685</v>
      </c>
    </row>
    <row r="121" spans="19:32" x14ac:dyDescent="0.25">
      <c r="S121" s="105" t="s">
        <v>103</v>
      </c>
      <c r="T121" s="116"/>
      <c r="U121" s="116"/>
      <c r="V121" s="116">
        <v>2739</v>
      </c>
      <c r="W121" s="116">
        <v>2886</v>
      </c>
      <c r="X121" s="116">
        <v>3071</v>
      </c>
      <c r="Y121" s="116">
        <v>2834</v>
      </c>
      <c r="Z121" s="116">
        <v>3050</v>
      </c>
      <c r="AB121" s="113" t="str">
        <f>TEXT(Z121,"###,###")</f>
        <v>3,050</v>
      </c>
    </row>
    <row r="122" spans="19:32" x14ac:dyDescent="0.25">
      <c r="S122" s="105" t="s">
        <v>104</v>
      </c>
      <c r="T122" s="116"/>
      <c r="U122" s="116"/>
      <c r="V122" s="116">
        <v>2092</v>
      </c>
      <c r="W122" s="116">
        <v>2151</v>
      </c>
      <c r="X122" s="116">
        <v>2277</v>
      </c>
      <c r="Y122" s="116">
        <v>2275</v>
      </c>
      <c r="Z122" s="116">
        <v>2321</v>
      </c>
      <c r="AB122" s="113" t="str">
        <f>TEXT(Z122,"###,###")</f>
        <v>2,321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18373</v>
      </c>
      <c r="W124" s="116">
        <v>18964</v>
      </c>
      <c r="X124" s="116">
        <v>19938</v>
      </c>
      <c r="Y124" s="116">
        <v>20243</v>
      </c>
      <c r="Z124" s="116">
        <v>21006</v>
      </c>
      <c r="AB124" s="113" t="str">
        <f>TEXT(Z124,"###,###")</f>
        <v>21,006</v>
      </c>
      <c r="AD124" s="131">
        <f>Z124/$Z$7*100</f>
        <v>87.33577249293198</v>
      </c>
    </row>
    <row r="125" spans="19:32" x14ac:dyDescent="0.25">
      <c r="S125" s="105" t="s">
        <v>106</v>
      </c>
      <c r="T125" s="116"/>
      <c r="U125" s="116"/>
      <c r="V125" s="116">
        <v>4831</v>
      </c>
      <c r="W125" s="116">
        <v>5037</v>
      </c>
      <c r="X125" s="116">
        <v>5348</v>
      </c>
      <c r="Y125" s="116">
        <v>5109</v>
      </c>
      <c r="Z125" s="116">
        <v>5371</v>
      </c>
      <c r="AB125" s="113" t="str">
        <f>TEXT(Z125,"###,###")</f>
        <v>5,371</v>
      </c>
      <c r="AD125" s="131">
        <f>Z125/$Z$7*100</f>
        <v>22.330783302843837</v>
      </c>
    </row>
    <row r="127" spans="19:32" x14ac:dyDescent="0.25">
      <c r="S127" s="105" t="s">
        <v>107</v>
      </c>
      <c r="T127" s="116"/>
      <c r="U127" s="116"/>
      <c r="V127" s="116">
        <v>10845</v>
      </c>
      <c r="W127" s="116">
        <v>11209</v>
      </c>
      <c r="X127" s="116">
        <v>11803</v>
      </c>
      <c r="Y127" s="116">
        <v>11804</v>
      </c>
      <c r="Z127" s="116">
        <v>12403</v>
      </c>
      <c r="AB127" s="113" t="str">
        <f>TEXT(Z127,"###,###")</f>
        <v>12,403</v>
      </c>
      <c r="AD127" s="131">
        <f>Z127/$Z$7*100</f>
        <v>51.567437219358055</v>
      </c>
    </row>
    <row r="128" spans="19:32" x14ac:dyDescent="0.25">
      <c r="S128" s="105" t="s">
        <v>108</v>
      </c>
      <c r="T128" s="116"/>
      <c r="U128" s="116"/>
      <c r="V128" s="116">
        <v>10271</v>
      </c>
      <c r="W128" s="116">
        <v>10641</v>
      </c>
      <c r="X128" s="116">
        <v>11210</v>
      </c>
      <c r="Y128" s="116">
        <v>11277</v>
      </c>
      <c r="Z128" s="116">
        <v>11648</v>
      </c>
      <c r="AB128" s="113" t="str">
        <f>TEXT(Z128,"###,###")</f>
        <v>11,648</v>
      </c>
      <c r="AD128" s="131">
        <f>Z128/$Z$7*100</f>
        <v>48.428405122235155</v>
      </c>
    </row>
    <row r="130" spans="19:20" x14ac:dyDescent="0.25">
      <c r="S130" s="105" t="s">
        <v>286</v>
      </c>
      <c r="T130" s="131">
        <v>77.685847330783304</v>
      </c>
    </row>
    <row r="131" spans="19:20" x14ac:dyDescent="0.25">
      <c r="S131" s="105" t="s">
        <v>287</v>
      </c>
      <c r="T131" s="131">
        <v>12.680858140695161</v>
      </c>
    </row>
    <row r="132" spans="19:20" x14ac:dyDescent="0.25">
      <c r="S132" s="105" t="s">
        <v>288</v>
      </c>
      <c r="T132" s="131">
        <v>9.6499251621486781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101325-F128-40EE-8739-3B170F3BC4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291EAD6-B6D6-4165-AC57-FCF37C895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8BE7E-19A2-4E94-A510-76D6F8389B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6BF7EFF-38FB-4167-BB89-302496FFC1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AB7FD-4A15-455D-9471-EA0C1F555DB5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129</v>
      </c>
      <c r="T1" s="103"/>
      <c r="U1" s="103"/>
      <c r="V1" s="103"/>
      <c r="W1" s="103"/>
      <c r="X1" s="103"/>
      <c r="Y1" s="104" t="s">
        <v>130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129</v>
      </c>
      <c r="Y3" s="109" t="s">
        <v>130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8.20 Frankston,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102942</v>
      </c>
      <c r="W4" s="112">
        <v>105869</v>
      </c>
      <c r="X4" s="112">
        <v>108828</v>
      </c>
      <c r="Y4" s="112">
        <v>111504</v>
      </c>
      <c r="Z4" s="112">
        <v>109160</v>
      </c>
      <c r="AB4" s="113" t="str">
        <f>TEXT(Z4,"###,###")</f>
        <v>109,160</v>
      </c>
      <c r="AD4" s="114">
        <f>Z4/Y4-1</f>
        <v>-2.1021667384129694E-2</v>
      </c>
      <c r="AF4" s="114">
        <f>Z4/V4-1</f>
        <v>6.0402945347865833E-2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52341</v>
      </c>
      <c r="W5" s="112">
        <v>53900</v>
      </c>
      <c r="X5" s="112">
        <v>55337</v>
      </c>
      <c r="Y5" s="112">
        <v>56011</v>
      </c>
      <c r="Z5" s="112">
        <v>54878</v>
      </c>
      <c r="AB5" s="113" t="str">
        <f>TEXT(Z5,"###,###")</f>
        <v>54,878</v>
      </c>
      <c r="AD5" s="114">
        <f t="shared" ref="AD5:AD9" si="0">Z5/Y5-1</f>
        <v>-2.0228169466711909E-2</v>
      </c>
      <c r="AF5" s="114">
        <f t="shared" ref="AF5:AF9" si="1">Z5/V5-1</f>
        <v>4.8470606216923562E-2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50601</v>
      </c>
      <c r="W6" s="112">
        <v>51969</v>
      </c>
      <c r="X6" s="112">
        <v>53490</v>
      </c>
      <c r="Y6" s="112">
        <v>55492</v>
      </c>
      <c r="Z6" s="112">
        <v>54284</v>
      </c>
      <c r="AB6" s="113" t="str">
        <f>TEXT(Z6,"###,###")</f>
        <v>54,284</v>
      </c>
      <c r="AD6" s="114">
        <f t="shared" si="0"/>
        <v>-2.1768903625747904E-2</v>
      </c>
      <c r="AF6" s="114">
        <f t="shared" si="1"/>
        <v>7.2785122823659565E-2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75337</v>
      </c>
      <c r="W7" s="112">
        <v>76614</v>
      </c>
      <c r="X7" s="112">
        <v>78564</v>
      </c>
      <c r="Y7" s="112">
        <v>79467</v>
      </c>
      <c r="Z7" s="112">
        <v>79503</v>
      </c>
      <c r="AB7" s="113" t="str">
        <f>TEXT(Z7,"###,###")</f>
        <v>79,503</v>
      </c>
      <c r="AD7" s="114">
        <f t="shared" si="0"/>
        <v>4.5301823398391505E-4</v>
      </c>
      <c r="AF7" s="114">
        <f t="shared" si="1"/>
        <v>5.5298193450761257E-2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109,160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79,503</v>
      </c>
      <c r="P8" s="71"/>
      <c r="S8" s="111" t="s">
        <v>86</v>
      </c>
      <c r="T8" s="112"/>
      <c r="U8" s="112"/>
      <c r="V8" s="112">
        <v>43406.89</v>
      </c>
      <c r="W8" s="112">
        <v>44231</v>
      </c>
      <c r="X8" s="112">
        <v>45778.68</v>
      </c>
      <c r="Y8" s="112">
        <v>46384</v>
      </c>
      <c r="Z8" s="112">
        <v>47499.86</v>
      </c>
      <c r="AB8" s="113" t="str">
        <f>TEXT(Z8,"$###,###")</f>
        <v>$47,500</v>
      </c>
      <c r="AD8" s="114">
        <f t="shared" si="0"/>
        <v>2.4057002414625828E-2</v>
      </c>
      <c r="AF8" s="114">
        <f t="shared" si="1"/>
        <v>9.4293094944143618E-2</v>
      </c>
    </row>
    <row r="9" spans="1:32" x14ac:dyDescent="0.25">
      <c r="A9" s="32" t="s">
        <v>15</v>
      </c>
      <c r="B9" s="75"/>
      <c r="C9" s="76"/>
      <c r="D9" s="77">
        <f>AD104</f>
        <v>80.019237816049838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51.039583411946722</v>
      </c>
      <c r="P9" s="78" t="s">
        <v>87</v>
      </c>
      <c r="S9" s="111" t="s">
        <v>7</v>
      </c>
      <c r="T9" s="112"/>
      <c r="U9" s="112"/>
      <c r="V9" s="112">
        <v>3940361490</v>
      </c>
      <c r="W9" s="112">
        <v>4120994580</v>
      </c>
      <c r="X9" s="112">
        <v>4412485010</v>
      </c>
      <c r="Y9" s="112">
        <v>4614480521</v>
      </c>
      <c r="Z9" s="112">
        <v>4784650940</v>
      </c>
      <c r="AB9" s="113" t="str">
        <f>TEXT(Z9/1000000,"$#,###.0")&amp;" mil"</f>
        <v>$4,784.7 mil</v>
      </c>
      <c r="AD9" s="114">
        <f t="shared" si="0"/>
        <v>3.6877481273476675E-2</v>
      </c>
      <c r="AF9" s="114">
        <f t="shared" si="1"/>
        <v>0.21426700371087026</v>
      </c>
    </row>
    <row r="10" spans="1:32" x14ac:dyDescent="0.25">
      <c r="A10" s="32" t="s">
        <v>18</v>
      </c>
      <c r="B10" s="75"/>
      <c r="C10" s="76"/>
      <c r="D10" s="77">
        <f>AD105</f>
        <v>14.246060828142177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48.956643145541676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87.596694464359842</v>
      </c>
      <c r="P11" s="78" t="s">
        <v>87</v>
      </c>
      <c r="S11" s="111" t="s">
        <v>30</v>
      </c>
      <c r="T11" s="116"/>
      <c r="U11" s="116"/>
      <c r="V11" s="116">
        <v>93810</v>
      </c>
      <c r="W11" s="116">
        <v>96477</v>
      </c>
      <c r="X11" s="116">
        <v>99173</v>
      </c>
      <c r="Y11" s="116">
        <v>101606</v>
      </c>
      <c r="Z11" s="116">
        <v>99299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6.1808988340062641</v>
      </c>
      <c r="P12" s="78" t="s">
        <v>87</v>
      </c>
      <c r="S12" s="111" t="s">
        <v>31</v>
      </c>
      <c r="T12" s="116"/>
      <c r="U12" s="116"/>
      <c r="V12" s="116">
        <v>9134</v>
      </c>
      <c r="W12" s="116">
        <v>9392</v>
      </c>
      <c r="X12" s="116">
        <v>9655</v>
      </c>
      <c r="Y12" s="116">
        <v>9899</v>
      </c>
      <c r="Z12" s="116">
        <v>9863</v>
      </c>
    </row>
    <row r="13" spans="1:32" ht="15" customHeight="1" x14ac:dyDescent="0.25">
      <c r="A13" s="32" t="s">
        <v>20</v>
      </c>
      <c r="B13" s="76"/>
      <c r="C13" s="76"/>
      <c r="D13" s="77">
        <f>AD108</f>
        <v>15.689813118358373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6.2249223299749694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14.969769146207401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22.332356174422866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15.986818107492798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574</v>
      </c>
      <c r="Z15" s="116">
        <v>555</v>
      </c>
      <c r="AB15" s="121">
        <f t="shared" ref="AB15:AB34" si="2">IF(Z15="np",0,Z15/$Z$34)</f>
        <v>5.0842799560278486E-3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40.885855624770976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84.013181892507205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152</v>
      </c>
      <c r="Z16" s="116">
        <v>151</v>
      </c>
      <c r="AB16" s="121">
        <f t="shared" si="2"/>
        <v>1.3832905826310004E-3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9370</v>
      </c>
      <c r="Z17" s="116">
        <v>8732</v>
      </c>
      <c r="AB17" s="121">
        <f t="shared" si="2"/>
        <v>7.999267130817149E-2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868</v>
      </c>
      <c r="Z18" s="116">
        <v>874</v>
      </c>
      <c r="AB18" s="121">
        <f t="shared" si="2"/>
        <v>8.0065958226456582E-3</v>
      </c>
    </row>
    <row r="19" spans="1:28" x14ac:dyDescent="0.25">
      <c r="A19" s="67" t="str">
        <f>$S$1&amp;" ("&amp;$V$2&amp;" to "&amp;$Z$2&amp;")"</f>
        <v>Frankston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Frankston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11522</v>
      </c>
      <c r="Z19" s="116">
        <v>11338</v>
      </c>
      <c r="AB19" s="121">
        <f t="shared" si="2"/>
        <v>0.10386588493953829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5713</v>
      </c>
      <c r="Z20" s="116">
        <v>5357</v>
      </c>
      <c r="AB20" s="121">
        <f t="shared" si="2"/>
        <v>4.9074752656650789E-2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11610</v>
      </c>
      <c r="Z21" s="116">
        <v>11652</v>
      </c>
      <c r="AB21" s="121">
        <f t="shared" si="2"/>
        <v>0.10674239648222793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6378</v>
      </c>
      <c r="Z22" s="116">
        <v>6384</v>
      </c>
      <c r="AB22" s="121">
        <f t="shared" si="2"/>
        <v>5.8482960791498714E-2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3335</v>
      </c>
      <c r="Z23" s="116">
        <v>3233</v>
      </c>
      <c r="AB23" s="121">
        <f t="shared" si="2"/>
        <v>2.9617075851960425E-2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1334</v>
      </c>
      <c r="Z24" s="116">
        <v>1310</v>
      </c>
      <c r="AB24" s="121">
        <f t="shared" si="2"/>
        <v>1.2000732869182851E-2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4095</v>
      </c>
      <c r="Z25" s="116">
        <v>4148</v>
      </c>
      <c r="AB25" s="121">
        <f t="shared" si="2"/>
        <v>3.7999267130817152E-2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2166</v>
      </c>
      <c r="Z26" s="116">
        <v>1987</v>
      </c>
      <c r="AB26" s="121">
        <f t="shared" si="2"/>
        <v>1.8202638329058263E-2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6722</v>
      </c>
      <c r="Z27" s="116">
        <v>6761</v>
      </c>
      <c r="AB27" s="121">
        <f t="shared" si="2"/>
        <v>6.1936606815683401E-2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10633</v>
      </c>
      <c r="Z28" s="116">
        <v>10407</v>
      </c>
      <c r="AB28" s="121">
        <f t="shared" si="2"/>
        <v>9.5337119824111402E-2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7842</v>
      </c>
      <c r="Z29" s="116">
        <v>4636</v>
      </c>
      <c r="AB29" s="121">
        <f t="shared" si="2"/>
        <v>4.2469769146207405E-2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5340</v>
      </c>
      <c r="Z30" s="116">
        <v>7741</v>
      </c>
      <c r="AB30" s="121">
        <f t="shared" si="2"/>
        <v>7.0914254305606453E-2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13782</v>
      </c>
      <c r="Z31" s="116">
        <v>14251</v>
      </c>
      <c r="AB31" s="121">
        <f t="shared" si="2"/>
        <v>0.13055148406009529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2561</v>
      </c>
      <c r="Z32" s="116">
        <v>2562</v>
      </c>
      <c r="AB32" s="121">
        <f t="shared" si="2"/>
        <v>2.3470135580798829E-2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3957</v>
      </c>
      <c r="Z33" s="116">
        <v>4109</v>
      </c>
      <c r="AB33" s="121">
        <f t="shared" si="2"/>
        <v>3.7641993404177357E-2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111508</v>
      </c>
      <c r="Z34" s="124">
        <v>109160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66793</v>
      </c>
      <c r="AB37" s="136">
        <f>Z37/Z40*100</f>
        <v>84.013181892507205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12710</v>
      </c>
      <c r="AB38" s="136">
        <f>Z38/Z40*100</f>
        <v>15.986818107492798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79503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18</v>
      </c>
      <c r="W44" s="116">
        <v>24</v>
      </c>
      <c r="X44" s="116">
        <v>25</v>
      </c>
      <c r="Y44" s="116">
        <v>17</v>
      </c>
      <c r="Z44" s="116">
        <v>15</v>
      </c>
    </row>
    <row r="45" spans="19:32" x14ac:dyDescent="0.25">
      <c r="S45" s="119" t="s">
        <v>38</v>
      </c>
      <c r="T45" s="119"/>
      <c r="U45" s="116"/>
      <c r="V45" s="116">
        <v>969</v>
      </c>
      <c r="W45" s="116">
        <v>942</v>
      </c>
      <c r="X45" s="116">
        <v>1008</v>
      </c>
      <c r="Y45" s="116">
        <v>1105</v>
      </c>
      <c r="Z45" s="116">
        <v>1078</v>
      </c>
    </row>
    <row r="46" spans="19:32" x14ac:dyDescent="0.25">
      <c r="S46" s="119" t="s">
        <v>39</v>
      </c>
      <c r="T46" s="119"/>
      <c r="U46" s="116"/>
      <c r="V46" s="116">
        <v>2780</v>
      </c>
      <c r="W46" s="116">
        <v>2911</v>
      </c>
      <c r="X46" s="116">
        <v>2970</v>
      </c>
      <c r="Y46" s="116">
        <v>2964</v>
      </c>
      <c r="Z46" s="116">
        <v>2641</v>
      </c>
    </row>
    <row r="47" spans="19:32" x14ac:dyDescent="0.25">
      <c r="S47" s="119" t="s">
        <v>40</v>
      </c>
      <c r="T47" s="119"/>
      <c r="U47" s="116"/>
      <c r="V47" s="116">
        <v>4852</v>
      </c>
      <c r="W47" s="116">
        <v>4806</v>
      </c>
      <c r="X47" s="116">
        <v>5067</v>
      </c>
      <c r="Y47" s="116">
        <v>4920</v>
      </c>
      <c r="Z47" s="116">
        <v>4803</v>
      </c>
    </row>
    <row r="48" spans="19:32" x14ac:dyDescent="0.25">
      <c r="S48" s="119" t="s">
        <v>41</v>
      </c>
      <c r="T48" s="119"/>
      <c r="U48" s="116"/>
      <c r="V48" s="116">
        <v>6222</v>
      </c>
      <c r="W48" s="116">
        <v>6495</v>
      </c>
      <c r="X48" s="116">
        <v>6601</v>
      </c>
      <c r="Y48" s="116">
        <v>6900</v>
      </c>
      <c r="Z48" s="116">
        <v>6565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6148</v>
      </c>
      <c r="W49" s="116">
        <v>6552</v>
      </c>
      <c r="X49" s="116">
        <v>6843</v>
      </c>
      <c r="Y49" s="116">
        <v>6703</v>
      </c>
      <c r="Z49" s="116">
        <v>6796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Frankston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5622</v>
      </c>
      <c r="W50" s="116">
        <v>5707</v>
      </c>
      <c r="X50" s="116">
        <v>5947</v>
      </c>
      <c r="Y50" s="116">
        <v>6210</v>
      </c>
      <c r="Z50" s="116">
        <v>6213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5811</v>
      </c>
      <c r="W51" s="116">
        <v>5752</v>
      </c>
      <c r="X51" s="116">
        <v>5742</v>
      </c>
      <c r="Y51" s="116">
        <v>5726</v>
      </c>
      <c r="Z51" s="116">
        <v>5624</v>
      </c>
    </row>
    <row r="52" spans="1:26" ht="15" customHeight="1" x14ac:dyDescent="0.25">
      <c r="S52" s="119" t="s">
        <v>45</v>
      </c>
      <c r="T52" s="119"/>
      <c r="U52" s="116"/>
      <c r="V52" s="116">
        <v>5388</v>
      </c>
      <c r="W52" s="116">
        <v>5623</v>
      </c>
      <c r="X52" s="116">
        <v>5848</v>
      </c>
      <c r="Y52" s="116">
        <v>5856</v>
      </c>
      <c r="Z52" s="116">
        <v>5623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4873</v>
      </c>
      <c r="W53" s="116">
        <v>4921</v>
      </c>
      <c r="X53" s="116">
        <v>4958</v>
      </c>
      <c r="Y53" s="116">
        <v>5012</v>
      </c>
      <c r="Z53" s="116">
        <v>4897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4430</v>
      </c>
      <c r="W54" s="116">
        <v>4625</v>
      </c>
      <c r="X54" s="116">
        <v>4575</v>
      </c>
      <c r="Y54" s="116">
        <v>4580</v>
      </c>
      <c r="Z54" s="116">
        <v>4555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2921</v>
      </c>
      <c r="W55" s="116">
        <v>3106</v>
      </c>
      <c r="X55" s="116">
        <v>3238</v>
      </c>
      <c r="Y55" s="116">
        <v>3409</v>
      </c>
      <c r="Z55" s="116">
        <v>3465</v>
      </c>
    </row>
    <row r="56" spans="1:26" ht="15" customHeight="1" x14ac:dyDescent="0.25">
      <c r="S56" s="119" t="s">
        <v>49</v>
      </c>
      <c r="T56" s="119"/>
      <c r="U56" s="116"/>
      <c r="V56" s="116">
        <v>1512</v>
      </c>
      <c r="W56" s="116">
        <v>1484</v>
      </c>
      <c r="X56" s="116">
        <v>1547</v>
      </c>
      <c r="Y56" s="116">
        <v>1617</v>
      </c>
      <c r="Z56" s="116">
        <v>1588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461</v>
      </c>
      <c r="W57" s="116">
        <v>590</v>
      </c>
      <c r="X57" s="116">
        <v>571</v>
      </c>
      <c r="Y57" s="116">
        <v>630</v>
      </c>
      <c r="Z57" s="116">
        <v>631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207</v>
      </c>
      <c r="W58" s="116">
        <v>211</v>
      </c>
      <c r="X58" s="116">
        <v>199</v>
      </c>
      <c r="Y58" s="116">
        <v>224</v>
      </c>
      <c r="Z58" s="116">
        <v>228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74</v>
      </c>
      <c r="W59" s="116">
        <v>93</v>
      </c>
      <c r="X59" s="116">
        <v>118</v>
      </c>
      <c r="Y59" s="116">
        <v>90</v>
      </c>
      <c r="Z59" s="116">
        <v>101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57</v>
      </c>
      <c r="W60" s="116">
        <v>58</v>
      </c>
      <c r="X60" s="116">
        <v>61</v>
      </c>
      <c r="Y60" s="116">
        <v>52</v>
      </c>
      <c r="Z60" s="116">
        <v>50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52341</v>
      </c>
      <c r="W61" s="116">
        <v>53900</v>
      </c>
      <c r="X61" s="116">
        <v>55337</v>
      </c>
      <c r="Y61" s="116">
        <v>56014</v>
      </c>
      <c r="Z61" s="116">
        <v>54877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29</v>
      </c>
      <c r="W63" s="116">
        <v>27</v>
      </c>
      <c r="X63" s="116">
        <v>39</v>
      </c>
      <c r="Y63" s="116">
        <v>29</v>
      </c>
      <c r="Z63" s="116">
        <v>19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1202</v>
      </c>
      <c r="W64" s="116">
        <v>1260</v>
      </c>
      <c r="X64" s="116">
        <v>1251</v>
      </c>
      <c r="Y64" s="116">
        <v>1226</v>
      </c>
      <c r="Z64" s="116">
        <v>1167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Frankston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3062</v>
      </c>
      <c r="W65" s="116">
        <v>3075</v>
      </c>
      <c r="X65" s="116">
        <v>3255</v>
      </c>
      <c r="Y65" s="116">
        <v>3401</v>
      </c>
      <c r="Z65" s="116">
        <v>3026</v>
      </c>
    </row>
    <row r="66" spans="1:26" x14ac:dyDescent="0.25">
      <c r="S66" s="119" t="s">
        <v>40</v>
      </c>
      <c r="T66" s="119"/>
      <c r="U66" s="116"/>
      <c r="V66" s="116">
        <v>5181</v>
      </c>
      <c r="W66" s="116">
        <v>5243</v>
      </c>
      <c r="X66" s="116">
        <v>5261</v>
      </c>
      <c r="Y66" s="116">
        <v>5465</v>
      </c>
      <c r="Z66" s="116">
        <v>5001</v>
      </c>
    </row>
    <row r="67" spans="1:26" x14ac:dyDescent="0.25">
      <c r="S67" s="119" t="s">
        <v>41</v>
      </c>
      <c r="T67" s="119"/>
      <c r="U67" s="116"/>
      <c r="V67" s="116">
        <v>5874</v>
      </c>
      <c r="W67" s="116">
        <v>6175</v>
      </c>
      <c r="X67" s="116">
        <v>6419</v>
      </c>
      <c r="Y67" s="116">
        <v>6682</v>
      </c>
      <c r="Z67" s="116">
        <v>6510</v>
      </c>
    </row>
    <row r="68" spans="1:26" x14ac:dyDescent="0.25">
      <c r="S68" s="119" t="s">
        <v>42</v>
      </c>
      <c r="T68" s="119"/>
      <c r="U68" s="116"/>
      <c r="V68" s="116">
        <v>5670</v>
      </c>
      <c r="W68" s="116">
        <v>5933</v>
      </c>
      <c r="X68" s="116">
        <v>6208</v>
      </c>
      <c r="Y68" s="116">
        <v>6454</v>
      </c>
      <c r="Z68" s="116">
        <v>6437</v>
      </c>
    </row>
    <row r="69" spans="1:26" x14ac:dyDescent="0.25">
      <c r="S69" s="119" t="s">
        <v>43</v>
      </c>
      <c r="T69" s="119"/>
      <c r="U69" s="116"/>
      <c r="V69" s="116">
        <v>5197</v>
      </c>
      <c r="W69" s="116">
        <v>5388</v>
      </c>
      <c r="X69" s="116">
        <v>5589</v>
      </c>
      <c r="Y69" s="116">
        <v>5857</v>
      </c>
      <c r="Z69" s="116">
        <v>5945</v>
      </c>
    </row>
    <row r="70" spans="1:26" x14ac:dyDescent="0.25">
      <c r="S70" s="119" t="s">
        <v>44</v>
      </c>
      <c r="T70" s="119"/>
      <c r="U70" s="116"/>
      <c r="V70" s="116">
        <v>5297</v>
      </c>
      <c r="W70" s="116">
        <v>5141</v>
      </c>
      <c r="X70" s="116">
        <v>5265</v>
      </c>
      <c r="Y70" s="116">
        <v>5480</v>
      </c>
      <c r="Z70" s="116">
        <v>5534</v>
      </c>
    </row>
    <row r="71" spans="1:26" x14ac:dyDescent="0.25">
      <c r="S71" s="119" t="s">
        <v>45</v>
      </c>
      <c r="T71" s="119"/>
      <c r="U71" s="116"/>
      <c r="V71" s="116">
        <v>5414</v>
      </c>
      <c r="W71" s="116">
        <v>5602</v>
      </c>
      <c r="X71" s="116">
        <v>5740</v>
      </c>
      <c r="Y71" s="116">
        <v>5792</v>
      </c>
      <c r="Z71" s="116">
        <v>5637</v>
      </c>
    </row>
    <row r="72" spans="1:26" x14ac:dyDescent="0.25">
      <c r="S72" s="119" t="s">
        <v>46</v>
      </c>
      <c r="T72" s="119"/>
      <c r="U72" s="116"/>
      <c r="V72" s="116">
        <v>4954</v>
      </c>
      <c r="W72" s="116">
        <v>4980</v>
      </c>
      <c r="X72" s="116">
        <v>5100</v>
      </c>
      <c r="Y72" s="116">
        <v>5134</v>
      </c>
      <c r="Z72" s="116">
        <v>5119</v>
      </c>
    </row>
    <row r="73" spans="1:26" x14ac:dyDescent="0.25">
      <c r="S73" s="119" t="s">
        <v>47</v>
      </c>
      <c r="T73" s="119"/>
      <c r="U73" s="116"/>
      <c r="V73" s="116">
        <v>4143</v>
      </c>
      <c r="W73" s="116">
        <v>4391</v>
      </c>
      <c r="X73" s="116">
        <v>4394</v>
      </c>
      <c r="Y73" s="116">
        <v>4711</v>
      </c>
      <c r="Z73" s="116">
        <v>4501</v>
      </c>
    </row>
    <row r="74" spans="1:26" x14ac:dyDescent="0.25">
      <c r="S74" s="119" t="s">
        <v>48</v>
      </c>
      <c r="T74" s="119"/>
      <c r="U74" s="116"/>
      <c r="V74" s="116">
        <v>2691</v>
      </c>
      <c r="W74" s="116">
        <v>2818</v>
      </c>
      <c r="X74" s="116">
        <v>2848</v>
      </c>
      <c r="Y74" s="116">
        <v>3065</v>
      </c>
      <c r="Z74" s="116">
        <v>3129</v>
      </c>
    </row>
    <row r="75" spans="1:26" x14ac:dyDescent="0.25">
      <c r="S75" s="119" t="s">
        <v>49</v>
      </c>
      <c r="T75" s="119"/>
      <c r="U75" s="116"/>
      <c r="V75" s="116">
        <v>1160</v>
      </c>
      <c r="W75" s="116">
        <v>1170</v>
      </c>
      <c r="X75" s="116">
        <v>1267</v>
      </c>
      <c r="Y75" s="116">
        <v>1355</v>
      </c>
      <c r="Z75" s="116">
        <v>1419</v>
      </c>
    </row>
    <row r="76" spans="1:26" x14ac:dyDescent="0.25">
      <c r="S76" s="119" t="s">
        <v>50</v>
      </c>
      <c r="T76" s="119"/>
      <c r="U76" s="116"/>
      <c r="V76" s="116">
        <v>378</v>
      </c>
      <c r="W76" s="116">
        <v>410</v>
      </c>
      <c r="X76" s="116">
        <v>462</v>
      </c>
      <c r="Y76" s="116">
        <v>479</v>
      </c>
      <c r="Z76" s="116">
        <v>480</v>
      </c>
    </row>
    <row r="77" spans="1:26" x14ac:dyDescent="0.25">
      <c r="S77" s="119" t="s">
        <v>51</v>
      </c>
      <c r="T77" s="119"/>
      <c r="U77" s="116"/>
      <c r="V77" s="116">
        <v>145</v>
      </c>
      <c r="W77" s="116">
        <v>154</v>
      </c>
      <c r="X77" s="116">
        <v>181</v>
      </c>
      <c r="Y77" s="116">
        <v>181</v>
      </c>
      <c r="Z77" s="116">
        <v>174</v>
      </c>
    </row>
    <row r="78" spans="1:26" x14ac:dyDescent="0.25">
      <c r="S78" s="119" t="s">
        <v>52</v>
      </c>
      <c r="T78" s="119"/>
      <c r="U78" s="116"/>
      <c r="V78" s="116">
        <v>115</v>
      </c>
      <c r="W78" s="116">
        <v>101</v>
      </c>
      <c r="X78" s="116">
        <v>94</v>
      </c>
      <c r="Y78" s="116">
        <v>88</v>
      </c>
      <c r="Z78" s="116">
        <v>86</v>
      </c>
    </row>
    <row r="79" spans="1:26" x14ac:dyDescent="0.25">
      <c r="S79" s="119" t="s">
        <v>53</v>
      </c>
      <c r="T79" s="119"/>
      <c r="U79" s="116"/>
      <c r="V79" s="116">
        <v>94</v>
      </c>
      <c r="W79" s="116">
        <v>101</v>
      </c>
      <c r="X79" s="116">
        <v>107</v>
      </c>
      <c r="Y79" s="116">
        <v>106</v>
      </c>
      <c r="Z79" s="116">
        <v>109</v>
      </c>
    </row>
    <row r="80" spans="1:26" x14ac:dyDescent="0.25">
      <c r="S80" s="122" t="s">
        <v>54</v>
      </c>
      <c r="T80" s="122"/>
      <c r="U80" s="116"/>
      <c r="V80" s="116">
        <v>50601</v>
      </c>
      <c r="W80" s="116">
        <v>51969</v>
      </c>
      <c r="X80" s="116">
        <v>53490</v>
      </c>
      <c r="Y80" s="116">
        <v>55493</v>
      </c>
      <c r="Z80" s="116">
        <v>54279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Frankston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4650</v>
      </c>
      <c r="W83" s="116">
        <v>4814</v>
      </c>
      <c r="X83" s="116">
        <v>5056</v>
      </c>
      <c r="Y83" s="116">
        <v>5100</v>
      </c>
      <c r="Z83" s="116">
        <v>5161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4132</v>
      </c>
      <c r="W84" s="116">
        <v>4272</v>
      </c>
      <c r="X84" s="116">
        <v>4405</v>
      </c>
      <c r="Y84" s="116">
        <v>4561</v>
      </c>
      <c r="Z84" s="116">
        <v>4629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8295</v>
      </c>
      <c r="W85" s="116">
        <v>8406</v>
      </c>
      <c r="X85" s="116">
        <v>8867</v>
      </c>
      <c r="Y85" s="116">
        <v>9084</v>
      </c>
      <c r="Z85" s="116">
        <v>9040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109,160</v>
      </c>
      <c r="D86" s="100">
        <f t="shared" ref="D86:D91" si="4">AD4</f>
        <v>-2.1021667384129694E-2</v>
      </c>
      <c r="E86" s="101">
        <f t="shared" ref="E86:E91" si="5">AD4</f>
        <v>-2.1021667384129694E-2</v>
      </c>
      <c r="F86" s="100">
        <f t="shared" ref="F86:F91" si="6">AF4</f>
        <v>6.0402945347865833E-2</v>
      </c>
      <c r="G86" s="101">
        <f t="shared" ref="G86:G91" si="7">AF4</f>
        <v>6.0402945347865833E-2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1857</v>
      </c>
      <c r="W86" s="116">
        <v>1936</v>
      </c>
      <c r="X86" s="116">
        <v>2050</v>
      </c>
      <c r="Y86" s="116">
        <v>2164</v>
      </c>
      <c r="Z86" s="116">
        <v>2182</v>
      </c>
    </row>
    <row r="87" spans="1:30" ht="15" customHeight="1" x14ac:dyDescent="0.25">
      <c r="A87" s="102" t="s">
        <v>4</v>
      </c>
      <c r="B87" s="51"/>
      <c r="C87" s="61" t="str">
        <f t="shared" si="3"/>
        <v>54,878</v>
      </c>
      <c r="D87" s="100">
        <f t="shared" si="4"/>
        <v>-2.0228169466711909E-2</v>
      </c>
      <c r="E87" s="101">
        <f t="shared" si="5"/>
        <v>-2.0228169466711909E-2</v>
      </c>
      <c r="F87" s="100">
        <f t="shared" si="6"/>
        <v>4.8470606216923562E-2</v>
      </c>
      <c r="G87" s="101">
        <f t="shared" si="7"/>
        <v>4.8470606216923562E-2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1846</v>
      </c>
      <c r="W87" s="116">
        <v>1941</v>
      </c>
      <c r="X87" s="116">
        <v>1976</v>
      </c>
      <c r="Y87" s="116">
        <v>1922</v>
      </c>
      <c r="Z87" s="116">
        <v>1817</v>
      </c>
    </row>
    <row r="88" spans="1:30" ht="15" customHeight="1" x14ac:dyDescent="0.25">
      <c r="A88" s="102" t="s">
        <v>5</v>
      </c>
      <c r="B88" s="51"/>
      <c r="C88" s="61" t="str">
        <f t="shared" si="3"/>
        <v>54,284</v>
      </c>
      <c r="D88" s="100">
        <f t="shared" si="4"/>
        <v>-2.1768903625747904E-2</v>
      </c>
      <c r="E88" s="101">
        <f t="shared" si="5"/>
        <v>-2.1768903625747904E-2</v>
      </c>
      <c r="F88" s="100">
        <f t="shared" si="6"/>
        <v>7.2785122823659565E-2</v>
      </c>
      <c r="G88" s="101">
        <f t="shared" si="7"/>
        <v>7.2785122823659565E-2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2310</v>
      </c>
      <c r="W88" s="116">
        <v>2315</v>
      </c>
      <c r="X88" s="116">
        <v>2412</v>
      </c>
      <c r="Y88" s="116">
        <v>2410</v>
      </c>
      <c r="Z88" s="116">
        <v>2349</v>
      </c>
    </row>
    <row r="89" spans="1:30" ht="15" customHeight="1" x14ac:dyDescent="0.25">
      <c r="A89" s="51" t="s">
        <v>6</v>
      </c>
      <c r="B89" s="51"/>
      <c r="C89" s="61" t="str">
        <f t="shared" si="3"/>
        <v>79,503</v>
      </c>
      <c r="D89" s="100">
        <f t="shared" si="4"/>
        <v>4.5301823398391505E-4</v>
      </c>
      <c r="E89" s="101">
        <f t="shared" si="5"/>
        <v>4.5301823398391505E-4</v>
      </c>
      <c r="F89" s="100">
        <f t="shared" si="6"/>
        <v>5.5298193450761257E-2</v>
      </c>
      <c r="G89" s="101">
        <f t="shared" si="7"/>
        <v>5.5298193450761257E-2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3551</v>
      </c>
      <c r="W89" s="116">
        <v>3595</v>
      </c>
      <c r="X89" s="116">
        <v>3652</v>
      </c>
      <c r="Y89" s="116">
        <v>3730</v>
      </c>
      <c r="Z89" s="116">
        <v>3539</v>
      </c>
    </row>
    <row r="90" spans="1:30" ht="15" customHeight="1" x14ac:dyDescent="0.25">
      <c r="A90" s="51" t="s">
        <v>100</v>
      </c>
      <c r="B90" s="51"/>
      <c r="C90" s="61" t="str">
        <f t="shared" si="3"/>
        <v>$47,500</v>
      </c>
      <c r="D90" s="100">
        <f t="shared" si="4"/>
        <v>2.4057002414625828E-2</v>
      </c>
      <c r="E90" s="101">
        <f t="shared" si="5"/>
        <v>2.4057002414625828E-2</v>
      </c>
      <c r="F90" s="100">
        <f t="shared" si="6"/>
        <v>9.4293094944143618E-2</v>
      </c>
      <c r="G90" s="101">
        <f t="shared" si="7"/>
        <v>9.4293094944143618E-2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3992</v>
      </c>
      <c r="W90" s="116">
        <v>4131</v>
      </c>
      <c r="X90" s="116">
        <v>4444</v>
      </c>
      <c r="Y90" s="116">
        <v>4459</v>
      </c>
      <c r="Z90" s="116">
        <v>4418</v>
      </c>
    </row>
    <row r="91" spans="1:30" ht="15" customHeight="1" x14ac:dyDescent="0.25">
      <c r="A91" s="51" t="s">
        <v>7</v>
      </c>
      <c r="B91" s="51"/>
      <c r="C91" s="61" t="str">
        <f t="shared" si="3"/>
        <v>$4,784.7 mil</v>
      </c>
      <c r="D91" s="100">
        <f t="shared" si="4"/>
        <v>3.6877481273476675E-2</v>
      </c>
      <c r="E91" s="101">
        <f t="shared" si="5"/>
        <v>3.6877481273476675E-2</v>
      </c>
      <c r="F91" s="100">
        <f t="shared" si="6"/>
        <v>0.21426700371087026</v>
      </c>
      <c r="G91" s="101">
        <f t="shared" si="7"/>
        <v>0.21426700371087026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38845</v>
      </c>
      <c r="W91" s="116">
        <v>39521</v>
      </c>
      <c r="X91" s="116">
        <v>40475</v>
      </c>
      <c r="Y91" s="116">
        <v>40703</v>
      </c>
      <c r="Z91" s="116">
        <v>40577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3146</v>
      </c>
      <c r="W93" s="116">
        <v>3389</v>
      </c>
      <c r="X93" s="116">
        <v>3609</v>
      </c>
      <c r="Y93" s="116">
        <v>3751</v>
      </c>
      <c r="Z93" s="116">
        <v>3805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6591</v>
      </c>
      <c r="W94" s="116">
        <v>6838</v>
      </c>
      <c r="X94" s="116">
        <v>7172</v>
      </c>
      <c r="Y94" s="116">
        <v>7619</v>
      </c>
      <c r="Z94" s="116">
        <v>7774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1254</v>
      </c>
      <c r="W95" s="116">
        <v>1240</v>
      </c>
      <c r="X95" s="116">
        <v>1322</v>
      </c>
      <c r="Y95" s="116">
        <v>1355</v>
      </c>
      <c r="Z95" s="116">
        <v>1416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5360</v>
      </c>
      <c r="W96" s="116">
        <v>5661</v>
      </c>
      <c r="X96" s="116">
        <v>6013</v>
      </c>
      <c r="Y96" s="116">
        <v>6240</v>
      </c>
      <c r="Z96" s="116">
        <v>6308</v>
      </c>
    </row>
    <row r="97" spans="1:32" ht="15" customHeight="1" x14ac:dyDescent="0.25">
      <c r="S97" s="119" t="s">
        <v>199</v>
      </c>
      <c r="T97" s="119"/>
      <c r="U97" s="116"/>
      <c r="V97" s="116">
        <v>6808</v>
      </c>
      <c r="W97" s="116">
        <v>7169</v>
      </c>
      <c r="X97" s="116">
        <v>7226</v>
      </c>
      <c r="Y97" s="116">
        <v>7280</v>
      </c>
      <c r="Z97" s="116">
        <v>7162</v>
      </c>
    </row>
    <row r="98" spans="1:32" ht="15" customHeight="1" x14ac:dyDescent="0.25">
      <c r="S98" s="119" t="s">
        <v>200</v>
      </c>
      <c r="T98" s="119"/>
      <c r="U98" s="116"/>
      <c r="V98" s="116">
        <v>4260</v>
      </c>
      <c r="W98" s="116">
        <v>4252</v>
      </c>
      <c r="X98" s="116">
        <v>4442</v>
      </c>
      <c r="Y98" s="116">
        <v>4410</v>
      </c>
      <c r="Z98" s="116">
        <v>4431</v>
      </c>
    </row>
    <row r="99" spans="1:32" ht="15" customHeight="1" x14ac:dyDescent="0.25">
      <c r="S99" s="119" t="s">
        <v>201</v>
      </c>
      <c r="T99" s="119"/>
      <c r="U99" s="116"/>
      <c r="V99" s="116">
        <v>460</v>
      </c>
      <c r="W99" s="116">
        <v>449</v>
      </c>
      <c r="X99" s="116">
        <v>486</v>
      </c>
      <c r="Y99" s="116">
        <v>509</v>
      </c>
      <c r="Z99" s="116">
        <v>484</v>
      </c>
    </row>
    <row r="100" spans="1:32" ht="15" customHeight="1" x14ac:dyDescent="0.25">
      <c r="S100" s="119" t="s">
        <v>59</v>
      </c>
      <c r="T100" s="119"/>
      <c r="U100" s="116"/>
      <c r="V100" s="116">
        <v>1939</v>
      </c>
      <c r="W100" s="116">
        <v>1993</v>
      </c>
      <c r="X100" s="116">
        <v>2149</v>
      </c>
      <c r="Y100" s="116">
        <v>2245</v>
      </c>
      <c r="Z100" s="116">
        <v>2269</v>
      </c>
    </row>
    <row r="101" spans="1:32" x14ac:dyDescent="0.25">
      <c r="A101" s="20"/>
      <c r="S101" s="122" t="s">
        <v>54</v>
      </c>
      <c r="T101" s="122"/>
      <c r="U101" s="116"/>
      <c r="V101" s="116">
        <v>36492</v>
      </c>
      <c r="W101" s="116">
        <v>37093</v>
      </c>
      <c r="X101" s="116">
        <v>38088</v>
      </c>
      <c r="Y101" s="116">
        <v>38766</v>
      </c>
      <c r="Z101" s="116">
        <v>38925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79681</v>
      </c>
      <c r="W104" s="116">
        <v>83653</v>
      </c>
      <c r="X104" s="116">
        <v>86655</v>
      </c>
      <c r="Y104" s="116">
        <v>88311</v>
      </c>
      <c r="Z104" s="116">
        <v>87349</v>
      </c>
      <c r="AB104" s="113" t="str">
        <f>TEXT(Z104,"###,###")</f>
        <v>87,349</v>
      </c>
      <c r="AD104" s="134">
        <f>Z104/($Z$4)*100</f>
        <v>80.019237816049838</v>
      </c>
      <c r="AF104" s="113"/>
    </row>
    <row r="105" spans="1:32" x14ac:dyDescent="0.25">
      <c r="S105" s="119" t="s">
        <v>18</v>
      </c>
      <c r="T105" s="119"/>
      <c r="U105" s="116"/>
      <c r="V105" s="116">
        <v>14840</v>
      </c>
      <c r="W105" s="116">
        <v>15212</v>
      </c>
      <c r="X105" s="116">
        <v>14906</v>
      </c>
      <c r="Y105" s="116">
        <v>16329</v>
      </c>
      <c r="Z105" s="116">
        <v>15551</v>
      </c>
      <c r="AB105" s="113" t="str">
        <f>TEXT(Z105,"###,###")</f>
        <v>15,551</v>
      </c>
      <c r="AD105" s="134">
        <f>Z105/($Z$4)*100</f>
        <v>14.246060828142177</v>
      </c>
      <c r="AF105" s="113"/>
    </row>
    <row r="106" spans="1:32" x14ac:dyDescent="0.25">
      <c r="S106" s="122" t="s">
        <v>54</v>
      </c>
      <c r="T106" s="122"/>
      <c r="U106" s="124"/>
      <c r="V106" s="124">
        <v>94521</v>
      </c>
      <c r="W106" s="124">
        <v>98865</v>
      </c>
      <c r="X106" s="124">
        <v>101561</v>
      </c>
      <c r="Y106" s="124">
        <v>104640</v>
      </c>
      <c r="Z106" s="124">
        <v>102900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14189</v>
      </c>
      <c r="W108" s="116">
        <v>15212</v>
      </c>
      <c r="X108" s="116">
        <v>18407</v>
      </c>
      <c r="Y108" s="116">
        <v>16599</v>
      </c>
      <c r="Z108" s="116">
        <v>17127</v>
      </c>
      <c r="AB108" s="113" t="str">
        <f>TEXT(Z108,"###,###")</f>
        <v>17,127</v>
      </c>
      <c r="AD108" s="134">
        <f>Z108/($Z$4)*100</f>
        <v>15.689813118358373</v>
      </c>
      <c r="AF108" s="113"/>
    </row>
    <row r="109" spans="1:32" x14ac:dyDescent="0.25">
      <c r="S109" s="119" t="s">
        <v>21</v>
      </c>
      <c r="T109" s="119"/>
      <c r="U109" s="116"/>
      <c r="V109" s="116">
        <v>16265</v>
      </c>
      <c r="W109" s="116">
        <v>16828</v>
      </c>
      <c r="X109" s="116">
        <v>16983</v>
      </c>
      <c r="Y109" s="116">
        <v>16563</v>
      </c>
      <c r="Z109" s="116">
        <v>16341</v>
      </c>
      <c r="AB109" s="113" t="str">
        <f>TEXT(Z109,"###,###")</f>
        <v>16,341</v>
      </c>
      <c r="AD109" s="134">
        <f>Z109/($Z$4)*100</f>
        <v>14.969769146207401</v>
      </c>
      <c r="AF109" s="113"/>
    </row>
    <row r="110" spans="1:32" x14ac:dyDescent="0.25">
      <c r="S110" s="119" t="s">
        <v>22</v>
      </c>
      <c r="T110" s="119"/>
      <c r="U110" s="116"/>
      <c r="V110" s="116">
        <v>23287</v>
      </c>
      <c r="W110" s="116">
        <v>24500</v>
      </c>
      <c r="X110" s="116">
        <v>23482</v>
      </c>
      <c r="Y110" s="116">
        <v>26478</v>
      </c>
      <c r="Z110" s="116">
        <v>24378</v>
      </c>
      <c r="AB110" s="113" t="str">
        <f>TEXT(Z110,"###,###")</f>
        <v>24,378</v>
      </c>
      <c r="AD110" s="134">
        <f>Z110/($Z$4)*100</f>
        <v>22.332356174422866</v>
      </c>
      <c r="AF110" s="113"/>
    </row>
    <row r="111" spans="1:32" x14ac:dyDescent="0.25">
      <c r="S111" s="119" t="s">
        <v>23</v>
      </c>
      <c r="T111" s="119"/>
      <c r="U111" s="116"/>
      <c r="V111" s="116">
        <v>40780</v>
      </c>
      <c r="W111" s="116">
        <v>42325</v>
      </c>
      <c r="X111" s="116">
        <v>42689</v>
      </c>
      <c r="Y111" s="116">
        <v>44998</v>
      </c>
      <c r="Z111" s="116">
        <v>44631</v>
      </c>
      <c r="AB111" s="113" t="str">
        <f>TEXT(Z111,"###,###")</f>
        <v>44,631</v>
      </c>
      <c r="AD111" s="134">
        <f>Z111/($Z$4)*100</f>
        <v>40.885855624770976</v>
      </c>
      <c r="AF111" s="113"/>
    </row>
    <row r="112" spans="1:32" x14ac:dyDescent="0.25">
      <c r="S112" s="122" t="s">
        <v>54</v>
      </c>
      <c r="T112" s="122"/>
      <c r="U112" s="116"/>
      <c r="V112" s="116">
        <v>102942</v>
      </c>
      <c r="W112" s="116">
        <v>105869</v>
      </c>
      <c r="X112" s="116">
        <v>108828</v>
      </c>
      <c r="Y112" s="116">
        <v>111510</v>
      </c>
      <c r="Z112" s="116">
        <v>109161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37.770000000000003</v>
      </c>
      <c r="W118" s="135">
        <v>40.83</v>
      </c>
      <c r="X118" s="135">
        <v>40.81</v>
      </c>
      <c r="Y118" s="135">
        <v>40.92</v>
      </c>
      <c r="Z118" s="135">
        <v>41.14</v>
      </c>
      <c r="AB118" s="113" t="str">
        <f>TEXT(Z118,"##.0")</f>
        <v>41.1</v>
      </c>
    </row>
    <row r="120" spans="19:32" x14ac:dyDescent="0.25">
      <c r="S120" s="105" t="s">
        <v>102</v>
      </c>
      <c r="T120" s="116"/>
      <c r="U120" s="116"/>
      <c r="V120" s="116">
        <v>66205</v>
      </c>
      <c r="W120" s="116">
        <v>67222</v>
      </c>
      <c r="X120" s="116">
        <v>68909</v>
      </c>
      <c r="Y120" s="116">
        <v>69563</v>
      </c>
      <c r="Z120" s="116">
        <v>69642</v>
      </c>
      <c r="AB120" s="113" t="str">
        <f>TEXT(Z120,"###,###")</f>
        <v>69,642</v>
      </c>
    </row>
    <row r="121" spans="19:32" x14ac:dyDescent="0.25">
      <c r="S121" s="105" t="s">
        <v>103</v>
      </c>
      <c r="T121" s="116"/>
      <c r="U121" s="116"/>
      <c r="V121" s="116">
        <v>4813</v>
      </c>
      <c r="W121" s="116">
        <v>4843</v>
      </c>
      <c r="X121" s="116">
        <v>4964</v>
      </c>
      <c r="Y121" s="116">
        <v>4934</v>
      </c>
      <c r="Z121" s="116">
        <v>4914</v>
      </c>
      <c r="AB121" s="113" t="str">
        <f>TEXT(Z121,"###,###")</f>
        <v>4,914</v>
      </c>
    </row>
    <row r="122" spans="19:32" x14ac:dyDescent="0.25">
      <c r="S122" s="105" t="s">
        <v>104</v>
      </c>
      <c r="T122" s="116"/>
      <c r="U122" s="116"/>
      <c r="V122" s="116">
        <v>4319</v>
      </c>
      <c r="W122" s="116">
        <v>4549</v>
      </c>
      <c r="X122" s="116">
        <v>4690</v>
      </c>
      <c r="Y122" s="116">
        <v>4966</v>
      </c>
      <c r="Z122" s="116">
        <v>4949</v>
      </c>
      <c r="AB122" s="113" t="str">
        <f>TEXT(Z122,"###,###")</f>
        <v>4,949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70524</v>
      </c>
      <c r="W124" s="116">
        <v>71771</v>
      </c>
      <c r="X124" s="116">
        <v>73599</v>
      </c>
      <c r="Y124" s="116">
        <v>74529</v>
      </c>
      <c r="Z124" s="116">
        <v>74591</v>
      </c>
      <c r="AB124" s="113" t="str">
        <f>TEXT(Z124,"###,###")</f>
        <v>74,591</v>
      </c>
      <c r="AD124" s="131">
        <f>Z124/$Z$7*100</f>
        <v>93.821616794334801</v>
      </c>
    </row>
    <row r="125" spans="19:32" x14ac:dyDescent="0.25">
      <c r="S125" s="105" t="s">
        <v>106</v>
      </c>
      <c r="T125" s="116"/>
      <c r="U125" s="116"/>
      <c r="V125" s="116">
        <v>9132</v>
      </c>
      <c r="W125" s="116">
        <v>9392</v>
      </c>
      <c r="X125" s="116">
        <v>9654</v>
      </c>
      <c r="Y125" s="116">
        <v>9900</v>
      </c>
      <c r="Z125" s="116">
        <v>9863</v>
      </c>
      <c r="AB125" s="113" t="str">
        <f>TEXT(Z125,"###,###")</f>
        <v>9,863</v>
      </c>
      <c r="AD125" s="131">
        <f>Z125/$Z$7*100</f>
        <v>12.405821163981233</v>
      </c>
    </row>
    <row r="127" spans="19:32" x14ac:dyDescent="0.25">
      <c r="S127" s="105" t="s">
        <v>107</v>
      </c>
      <c r="T127" s="116"/>
      <c r="U127" s="116"/>
      <c r="V127" s="116">
        <v>38845</v>
      </c>
      <c r="W127" s="116">
        <v>39521</v>
      </c>
      <c r="X127" s="116">
        <v>40475</v>
      </c>
      <c r="Y127" s="116">
        <v>40700</v>
      </c>
      <c r="Z127" s="116">
        <v>40578</v>
      </c>
      <c r="AB127" s="113" t="str">
        <f>TEXT(Z127,"###,###")</f>
        <v>40,578</v>
      </c>
      <c r="AD127" s="131">
        <f>Z127/$Z$7*100</f>
        <v>51.039583411946722</v>
      </c>
    </row>
    <row r="128" spans="19:32" x14ac:dyDescent="0.25">
      <c r="S128" s="105" t="s">
        <v>108</v>
      </c>
      <c r="T128" s="116"/>
      <c r="U128" s="116"/>
      <c r="V128" s="116">
        <v>36492</v>
      </c>
      <c r="W128" s="116">
        <v>37093</v>
      </c>
      <c r="X128" s="116">
        <v>38088</v>
      </c>
      <c r="Y128" s="116">
        <v>38761</v>
      </c>
      <c r="Z128" s="116">
        <v>38922</v>
      </c>
      <c r="AB128" s="113" t="str">
        <f>TEXT(Z128,"###,###")</f>
        <v>38,922</v>
      </c>
      <c r="AD128" s="131">
        <f>Z128/$Z$7*100</f>
        <v>48.956643145541676</v>
      </c>
    </row>
    <row r="130" spans="19:20" x14ac:dyDescent="0.25">
      <c r="S130" s="105" t="s">
        <v>286</v>
      </c>
      <c r="T130" s="131">
        <v>87.596694464359842</v>
      </c>
    </row>
    <row r="131" spans="19:20" x14ac:dyDescent="0.25">
      <c r="S131" s="105" t="s">
        <v>287</v>
      </c>
      <c r="T131" s="131">
        <v>6.1808988340062641</v>
      </c>
    </row>
    <row r="132" spans="19:20" x14ac:dyDescent="0.25">
      <c r="S132" s="105" t="s">
        <v>288</v>
      </c>
      <c r="T132" s="131">
        <v>6.2249223299749694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7B53FEA-AFFE-4025-AE1A-B652230CD8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3233B7-3A8C-4B11-82FF-FF13B05151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EEC2B6-0D49-4AA1-B503-2C8DD1FE0A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129E79-B6E2-4D27-9977-F6EA61B7B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D0CA-609C-4B4B-9633-13818CADF121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131</v>
      </c>
      <c r="T1" s="103"/>
      <c r="U1" s="103"/>
      <c r="V1" s="103"/>
      <c r="W1" s="103"/>
      <c r="X1" s="103"/>
      <c r="Y1" s="104" t="s">
        <v>225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131</v>
      </c>
      <c r="Y3" s="109" t="s">
        <v>225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8.21 Gannawarra,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6971</v>
      </c>
      <c r="W4" s="112">
        <v>7538</v>
      </c>
      <c r="X4" s="112">
        <v>8064</v>
      </c>
      <c r="Y4" s="112">
        <v>7673</v>
      </c>
      <c r="Z4" s="112">
        <v>7707</v>
      </c>
      <c r="AB4" s="113" t="str">
        <f>TEXT(Z4,"###,###")</f>
        <v>7,707</v>
      </c>
      <c r="AD4" s="114">
        <f>Z4/Y4-1</f>
        <v>4.4311221165125314E-3</v>
      </c>
      <c r="AF4" s="114">
        <f>Z4/V4-1</f>
        <v>0.10558026108162388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3605</v>
      </c>
      <c r="W5" s="112">
        <v>3887</v>
      </c>
      <c r="X5" s="112">
        <v>4220</v>
      </c>
      <c r="Y5" s="112">
        <v>3978</v>
      </c>
      <c r="Z5" s="112">
        <v>3994</v>
      </c>
      <c r="AB5" s="113" t="str">
        <f>TEXT(Z5,"###,###")</f>
        <v>3,994</v>
      </c>
      <c r="AD5" s="114">
        <f t="shared" ref="AD5:AD9" si="0">Z5/Y5-1</f>
        <v>4.0221216691804784E-3</v>
      </c>
      <c r="AF5" s="114">
        <f t="shared" ref="AF5:AF9" si="1">Z5/V5-1</f>
        <v>0.10790568654646315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3368</v>
      </c>
      <c r="W6" s="112">
        <v>3651</v>
      </c>
      <c r="X6" s="112">
        <v>3845</v>
      </c>
      <c r="Y6" s="112">
        <v>3692</v>
      </c>
      <c r="Z6" s="112">
        <v>3711</v>
      </c>
      <c r="AB6" s="113" t="str">
        <f>TEXT(Z6,"###,###")</f>
        <v>3,711</v>
      </c>
      <c r="AD6" s="114">
        <f t="shared" si="0"/>
        <v>5.1462621885156601E-3</v>
      </c>
      <c r="AF6" s="114">
        <f t="shared" si="1"/>
        <v>0.10184085510688834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4980</v>
      </c>
      <c r="W7" s="112">
        <v>5247</v>
      </c>
      <c r="X7" s="112">
        <v>5628</v>
      </c>
      <c r="Y7" s="112">
        <v>5310</v>
      </c>
      <c r="Z7" s="112">
        <v>5522</v>
      </c>
      <c r="AB7" s="113" t="str">
        <f>TEXT(Z7,"###,###")</f>
        <v>5,522</v>
      </c>
      <c r="AD7" s="114">
        <f t="shared" si="0"/>
        <v>3.9924670433145071E-2</v>
      </c>
      <c r="AF7" s="114">
        <f t="shared" si="1"/>
        <v>0.10883534136546191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7,707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5,522</v>
      </c>
      <c r="P8" s="71"/>
      <c r="S8" s="111" t="s">
        <v>86</v>
      </c>
      <c r="T8" s="112"/>
      <c r="U8" s="112"/>
      <c r="V8" s="112">
        <v>30670</v>
      </c>
      <c r="W8" s="112">
        <v>32410.77</v>
      </c>
      <c r="X8" s="112">
        <v>34320</v>
      </c>
      <c r="Y8" s="112">
        <v>34681.120000000003</v>
      </c>
      <c r="Z8" s="112">
        <v>35896.65</v>
      </c>
      <c r="AB8" s="113" t="str">
        <f>TEXT(Z8,"$###,###")</f>
        <v>$35,897</v>
      </c>
      <c r="AD8" s="114">
        <f t="shared" si="0"/>
        <v>3.5048752750776124E-2</v>
      </c>
      <c r="AF8" s="114">
        <f t="shared" si="1"/>
        <v>0.1704157156830779</v>
      </c>
    </row>
    <row r="9" spans="1:32" x14ac:dyDescent="0.25">
      <c r="A9" s="32" t="s">
        <v>15</v>
      </c>
      <c r="B9" s="75"/>
      <c r="C9" s="76"/>
      <c r="D9" s="77">
        <f>AD104</f>
        <v>66.718567536006219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53.332126041289385</v>
      </c>
      <c r="P9" s="78" t="s">
        <v>87</v>
      </c>
      <c r="S9" s="111" t="s">
        <v>7</v>
      </c>
      <c r="T9" s="112"/>
      <c r="U9" s="112"/>
      <c r="V9" s="112">
        <v>184793490</v>
      </c>
      <c r="W9" s="112">
        <v>199039237</v>
      </c>
      <c r="X9" s="112">
        <v>234156675</v>
      </c>
      <c r="Y9" s="112">
        <v>227363105</v>
      </c>
      <c r="Z9" s="112">
        <v>245386322</v>
      </c>
      <c r="AB9" s="113" t="str">
        <f>TEXT(Z9/1000000,"$#,###.0")&amp;" mil"</f>
        <v>$245.4 mil</v>
      </c>
      <c r="AD9" s="114">
        <f t="shared" si="0"/>
        <v>7.9270631881984466E-2</v>
      </c>
      <c r="AF9" s="114">
        <f t="shared" si="1"/>
        <v>0.32789484088427567</v>
      </c>
    </row>
    <row r="10" spans="1:32" x14ac:dyDescent="0.25">
      <c r="A10" s="32" t="s">
        <v>18</v>
      </c>
      <c r="B10" s="75"/>
      <c r="C10" s="76"/>
      <c r="D10" s="77">
        <f>AD105</f>
        <v>17.244063838069287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46.54110829409634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72.129663165519744</v>
      </c>
      <c r="P11" s="78" t="s">
        <v>87</v>
      </c>
      <c r="S11" s="111" t="s">
        <v>30</v>
      </c>
      <c r="T11" s="116"/>
      <c r="U11" s="116"/>
      <c r="V11" s="116">
        <v>5557</v>
      </c>
      <c r="W11" s="116">
        <v>5995</v>
      </c>
      <c r="X11" s="116">
        <v>6391</v>
      </c>
      <c r="Y11" s="116">
        <v>6230</v>
      </c>
      <c r="Z11" s="116">
        <v>6168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17.511771097428468</v>
      </c>
      <c r="P12" s="78" t="s">
        <v>87</v>
      </c>
      <c r="S12" s="111" t="s">
        <v>31</v>
      </c>
      <c r="T12" s="116"/>
      <c r="U12" s="116"/>
      <c r="V12" s="116">
        <v>1413</v>
      </c>
      <c r="W12" s="116">
        <v>1543</v>
      </c>
      <c r="X12" s="116">
        <v>1677</v>
      </c>
      <c r="Y12" s="116">
        <v>1441</v>
      </c>
      <c r="Z12" s="116">
        <v>1539</v>
      </c>
    </row>
    <row r="13" spans="1:32" ht="15" customHeight="1" x14ac:dyDescent="0.25">
      <c r="A13" s="32" t="s">
        <v>20</v>
      </c>
      <c r="B13" s="76"/>
      <c r="C13" s="76"/>
      <c r="D13" s="77">
        <f>AD108</f>
        <v>18.295056442195406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10.340456356392611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19.683404697028674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25.833657713766705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16.226005070626584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972</v>
      </c>
      <c r="Z15" s="116">
        <v>989</v>
      </c>
      <c r="AB15" s="121">
        <f t="shared" ref="AB15:AB34" si="2">IF(Z15="np",0,Z15/$Z$34)</f>
        <v>0.12832489944206565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19.618528610354225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83.773994929373416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44</v>
      </c>
      <c r="Z16" s="116">
        <v>34</v>
      </c>
      <c r="AB16" s="121">
        <f t="shared" si="2"/>
        <v>4.4115738938627219E-3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608</v>
      </c>
      <c r="Z17" s="116">
        <v>533</v>
      </c>
      <c r="AB17" s="121">
        <f t="shared" si="2"/>
        <v>6.915790839496562E-2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105</v>
      </c>
      <c r="Z18" s="116">
        <v>112</v>
      </c>
      <c r="AB18" s="121">
        <f t="shared" si="2"/>
        <v>1.4532243415077202E-2</v>
      </c>
    </row>
    <row r="19" spans="1:28" x14ac:dyDescent="0.25">
      <c r="A19" s="67" t="str">
        <f>$S$1&amp;" ("&amp;$V$2&amp;" to "&amp;$Z$2&amp;")"</f>
        <v>Gannawarra (2015-16 to 2019-20)</v>
      </c>
      <c r="B19" s="67"/>
      <c r="C19" s="67"/>
      <c r="D19" s="67"/>
      <c r="E19" s="67"/>
      <c r="F19" s="67"/>
      <c r="G19" s="67" t="str">
        <f>$S$1&amp;" ("&amp;$V$2&amp;" to "&amp;$Z$2&amp;")"</f>
        <v>Gannawarra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470</v>
      </c>
      <c r="Z19" s="116">
        <v>475</v>
      </c>
      <c r="AB19" s="121">
        <f t="shared" si="2"/>
        <v>6.1632282340729205E-2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252</v>
      </c>
      <c r="Z20" s="116">
        <v>274</v>
      </c>
      <c r="AB20" s="121">
        <f t="shared" si="2"/>
        <v>3.5552095497599585E-2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660</v>
      </c>
      <c r="Z21" s="116">
        <v>674</v>
      </c>
      <c r="AB21" s="121">
        <f t="shared" si="2"/>
        <v>8.7452964837161029E-2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441</v>
      </c>
      <c r="Z22" s="116">
        <v>502</v>
      </c>
      <c r="AB22" s="121">
        <f t="shared" si="2"/>
        <v>6.5135591021149603E-2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259</v>
      </c>
      <c r="Z23" s="116">
        <v>256</v>
      </c>
      <c r="AB23" s="121">
        <f t="shared" si="2"/>
        <v>3.3216556377319323E-2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31</v>
      </c>
      <c r="Z24" s="116">
        <v>27</v>
      </c>
      <c r="AB24" s="121">
        <f t="shared" si="2"/>
        <v>3.5033086804203972E-3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175</v>
      </c>
      <c r="Z25" s="116">
        <v>182</v>
      </c>
      <c r="AB25" s="121">
        <f t="shared" si="2"/>
        <v>2.3614895549500452E-2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94</v>
      </c>
      <c r="Z26" s="116">
        <v>106</v>
      </c>
      <c r="AB26" s="121">
        <f t="shared" si="2"/>
        <v>1.3753730374983781E-2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208</v>
      </c>
      <c r="Z27" s="116">
        <v>249</v>
      </c>
      <c r="AB27" s="121">
        <f t="shared" si="2"/>
        <v>3.2308291163876998E-2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342</v>
      </c>
      <c r="Z28" s="116">
        <v>336</v>
      </c>
      <c r="AB28" s="121">
        <f t="shared" si="2"/>
        <v>4.3596730245231606E-2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586</v>
      </c>
      <c r="Z29" s="116">
        <v>407</v>
      </c>
      <c r="AB29" s="121">
        <f t="shared" si="2"/>
        <v>5.2809134553003761E-2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362</v>
      </c>
      <c r="Z30" s="116">
        <v>479</v>
      </c>
      <c r="AB30" s="121">
        <f t="shared" si="2"/>
        <v>6.2151291034124818E-2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782</v>
      </c>
      <c r="Z31" s="116">
        <v>795</v>
      </c>
      <c r="AB31" s="121">
        <f t="shared" si="2"/>
        <v>0.10315297781237835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108</v>
      </c>
      <c r="Z32" s="116">
        <v>98</v>
      </c>
      <c r="AB32" s="121">
        <f t="shared" si="2"/>
        <v>1.2715712988192553E-2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201</v>
      </c>
      <c r="Z33" s="116">
        <v>224</v>
      </c>
      <c r="AB33" s="121">
        <f t="shared" si="2"/>
        <v>2.9064486830154404E-2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7676</v>
      </c>
      <c r="Z34" s="124">
        <v>7707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4626</v>
      </c>
      <c r="AB37" s="136">
        <f>Z37/Z40*100</f>
        <v>83.773994929373416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896</v>
      </c>
      <c r="AB38" s="136">
        <f>Z38/Z40*100</f>
        <v>16.226005070626584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5522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3</v>
      </c>
      <c r="X44" s="116">
        <v>0</v>
      </c>
      <c r="Y44" s="116">
        <v>5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89</v>
      </c>
      <c r="W45" s="116">
        <v>97</v>
      </c>
      <c r="X45" s="116">
        <v>126</v>
      </c>
      <c r="Y45" s="116">
        <v>109</v>
      </c>
      <c r="Z45" s="116">
        <v>102</v>
      </c>
    </row>
    <row r="46" spans="19:32" x14ac:dyDescent="0.25">
      <c r="S46" s="119" t="s">
        <v>39</v>
      </c>
      <c r="T46" s="119"/>
      <c r="U46" s="116"/>
      <c r="V46" s="116">
        <v>264</v>
      </c>
      <c r="W46" s="116">
        <v>254</v>
      </c>
      <c r="X46" s="116">
        <v>285</v>
      </c>
      <c r="Y46" s="116">
        <v>281</v>
      </c>
      <c r="Z46" s="116">
        <v>266</v>
      </c>
    </row>
    <row r="47" spans="19:32" x14ac:dyDescent="0.25">
      <c r="S47" s="119" t="s">
        <v>40</v>
      </c>
      <c r="T47" s="119"/>
      <c r="U47" s="116"/>
      <c r="V47" s="116">
        <v>338</v>
      </c>
      <c r="W47" s="116">
        <v>355</v>
      </c>
      <c r="X47" s="116">
        <v>373</v>
      </c>
      <c r="Y47" s="116">
        <v>332</v>
      </c>
      <c r="Z47" s="116">
        <v>326</v>
      </c>
    </row>
    <row r="48" spans="19:32" x14ac:dyDescent="0.25">
      <c r="S48" s="119" t="s">
        <v>41</v>
      </c>
      <c r="T48" s="119"/>
      <c r="U48" s="116"/>
      <c r="V48" s="116">
        <v>299</v>
      </c>
      <c r="W48" s="116">
        <v>365</v>
      </c>
      <c r="X48" s="116">
        <v>399</v>
      </c>
      <c r="Y48" s="116">
        <v>396</v>
      </c>
      <c r="Z48" s="116">
        <v>400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307</v>
      </c>
      <c r="W49" s="116">
        <v>292</v>
      </c>
      <c r="X49" s="116">
        <v>310</v>
      </c>
      <c r="Y49" s="116">
        <v>277</v>
      </c>
      <c r="Z49" s="116">
        <v>291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Gannawarra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275</v>
      </c>
      <c r="W50" s="116">
        <v>306</v>
      </c>
      <c r="X50" s="116">
        <v>310</v>
      </c>
      <c r="Y50" s="116">
        <v>341</v>
      </c>
      <c r="Z50" s="116">
        <v>328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272</v>
      </c>
      <c r="W51" s="116">
        <v>299</v>
      </c>
      <c r="X51" s="116">
        <v>311</v>
      </c>
      <c r="Y51" s="116">
        <v>292</v>
      </c>
      <c r="Z51" s="116">
        <v>280</v>
      </c>
    </row>
    <row r="52" spans="1:26" ht="15" customHeight="1" x14ac:dyDescent="0.25">
      <c r="S52" s="119" t="s">
        <v>45</v>
      </c>
      <c r="T52" s="119"/>
      <c r="U52" s="116"/>
      <c r="V52" s="116">
        <v>326</v>
      </c>
      <c r="W52" s="116">
        <v>327</v>
      </c>
      <c r="X52" s="116">
        <v>361</v>
      </c>
      <c r="Y52" s="116">
        <v>343</v>
      </c>
      <c r="Z52" s="116">
        <v>342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319</v>
      </c>
      <c r="W53" s="116">
        <v>387</v>
      </c>
      <c r="X53" s="116">
        <v>451</v>
      </c>
      <c r="Y53" s="116">
        <v>386</v>
      </c>
      <c r="Z53" s="116">
        <v>381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373</v>
      </c>
      <c r="W54" s="116">
        <v>384</v>
      </c>
      <c r="X54" s="116">
        <v>397</v>
      </c>
      <c r="Y54" s="116">
        <v>393</v>
      </c>
      <c r="Z54" s="116">
        <v>413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341</v>
      </c>
      <c r="W55" s="116">
        <v>380</v>
      </c>
      <c r="X55" s="116">
        <v>389</v>
      </c>
      <c r="Y55" s="116">
        <v>347</v>
      </c>
      <c r="Z55" s="116">
        <v>343</v>
      </c>
    </row>
    <row r="56" spans="1:26" ht="15" customHeight="1" x14ac:dyDescent="0.25">
      <c r="S56" s="119" t="s">
        <v>49</v>
      </c>
      <c r="T56" s="119"/>
      <c r="U56" s="116"/>
      <c r="V56" s="116">
        <v>204</v>
      </c>
      <c r="W56" s="116">
        <v>215</v>
      </c>
      <c r="X56" s="116">
        <v>280</v>
      </c>
      <c r="Y56" s="116">
        <v>276</v>
      </c>
      <c r="Z56" s="116">
        <v>291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98</v>
      </c>
      <c r="W57" s="116">
        <v>121</v>
      </c>
      <c r="X57" s="116">
        <v>117</v>
      </c>
      <c r="Y57" s="116">
        <v>105</v>
      </c>
      <c r="Z57" s="116">
        <v>125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56</v>
      </c>
      <c r="W58" s="116">
        <v>62</v>
      </c>
      <c r="X58" s="116">
        <v>69</v>
      </c>
      <c r="Y58" s="116">
        <v>57</v>
      </c>
      <c r="Z58" s="116">
        <v>61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</v>
      </c>
      <c r="W59" s="116">
        <v>22</v>
      </c>
      <c r="X59" s="116">
        <v>25</v>
      </c>
      <c r="Y59" s="116">
        <v>33</v>
      </c>
      <c r="Z59" s="116">
        <v>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18</v>
      </c>
      <c r="W60" s="116">
        <v>18</v>
      </c>
      <c r="X60" s="116">
        <v>19</v>
      </c>
      <c r="Y60" s="116">
        <v>17</v>
      </c>
      <c r="Z60" s="116">
        <v>12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3604</v>
      </c>
      <c r="W61" s="116">
        <v>3887</v>
      </c>
      <c r="X61" s="116">
        <v>4218</v>
      </c>
      <c r="Y61" s="116">
        <v>3979</v>
      </c>
      <c r="Z61" s="116">
        <v>3994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5</v>
      </c>
      <c r="X63" s="116">
        <v>6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99</v>
      </c>
      <c r="W64" s="116">
        <v>106</v>
      </c>
      <c r="X64" s="116">
        <v>98</v>
      </c>
      <c r="Y64" s="116">
        <v>119</v>
      </c>
      <c r="Z64" s="116">
        <v>116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Gannawarra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221</v>
      </c>
      <c r="W65" s="116">
        <v>217</v>
      </c>
      <c r="X65" s="116">
        <v>272</v>
      </c>
      <c r="Y65" s="116">
        <v>279</v>
      </c>
      <c r="Z65" s="116">
        <v>252</v>
      </c>
    </row>
    <row r="66" spans="1:26" x14ac:dyDescent="0.25">
      <c r="S66" s="119" t="s">
        <v>40</v>
      </c>
      <c r="T66" s="119"/>
      <c r="U66" s="116"/>
      <c r="V66" s="116">
        <v>293</v>
      </c>
      <c r="W66" s="116">
        <v>287</v>
      </c>
      <c r="X66" s="116">
        <v>279</v>
      </c>
      <c r="Y66" s="116">
        <v>279</v>
      </c>
      <c r="Z66" s="116">
        <v>313</v>
      </c>
    </row>
    <row r="67" spans="1:26" x14ac:dyDescent="0.25">
      <c r="S67" s="119" t="s">
        <v>41</v>
      </c>
      <c r="T67" s="119"/>
      <c r="U67" s="116"/>
      <c r="V67" s="116">
        <v>240</v>
      </c>
      <c r="W67" s="116">
        <v>273</v>
      </c>
      <c r="X67" s="116">
        <v>332</v>
      </c>
      <c r="Y67" s="116">
        <v>311</v>
      </c>
      <c r="Z67" s="116">
        <v>294</v>
      </c>
    </row>
    <row r="68" spans="1:26" x14ac:dyDescent="0.25">
      <c r="S68" s="119" t="s">
        <v>42</v>
      </c>
      <c r="T68" s="119"/>
      <c r="U68" s="116"/>
      <c r="V68" s="116">
        <v>266</v>
      </c>
      <c r="W68" s="116">
        <v>270</v>
      </c>
      <c r="X68" s="116">
        <v>276</v>
      </c>
      <c r="Y68" s="116">
        <v>261</v>
      </c>
      <c r="Z68" s="116">
        <v>242</v>
      </c>
    </row>
    <row r="69" spans="1:26" x14ac:dyDescent="0.25">
      <c r="S69" s="119" t="s">
        <v>43</v>
      </c>
      <c r="T69" s="119"/>
      <c r="U69" s="116"/>
      <c r="V69" s="116">
        <v>236</v>
      </c>
      <c r="W69" s="116">
        <v>235</v>
      </c>
      <c r="X69" s="116">
        <v>271</v>
      </c>
      <c r="Y69" s="116">
        <v>282</v>
      </c>
      <c r="Z69" s="116">
        <v>317</v>
      </c>
    </row>
    <row r="70" spans="1:26" x14ac:dyDescent="0.25">
      <c r="S70" s="119" t="s">
        <v>44</v>
      </c>
      <c r="T70" s="119"/>
      <c r="U70" s="116"/>
      <c r="V70" s="116">
        <v>284</v>
      </c>
      <c r="W70" s="116">
        <v>307</v>
      </c>
      <c r="X70" s="116">
        <v>278</v>
      </c>
      <c r="Y70" s="116">
        <v>276</v>
      </c>
      <c r="Z70" s="116">
        <v>253</v>
      </c>
    </row>
    <row r="71" spans="1:26" x14ac:dyDescent="0.25">
      <c r="S71" s="119" t="s">
        <v>45</v>
      </c>
      <c r="T71" s="119"/>
      <c r="U71" s="116"/>
      <c r="V71" s="116">
        <v>343</v>
      </c>
      <c r="W71" s="116">
        <v>381</v>
      </c>
      <c r="X71" s="116">
        <v>433</v>
      </c>
      <c r="Y71" s="116">
        <v>381</v>
      </c>
      <c r="Z71" s="116">
        <v>330</v>
      </c>
    </row>
    <row r="72" spans="1:26" x14ac:dyDescent="0.25">
      <c r="S72" s="119" t="s">
        <v>46</v>
      </c>
      <c r="T72" s="119"/>
      <c r="U72" s="116"/>
      <c r="V72" s="116">
        <v>419</v>
      </c>
      <c r="W72" s="116">
        <v>424</v>
      </c>
      <c r="X72" s="116">
        <v>416</v>
      </c>
      <c r="Y72" s="116">
        <v>391</v>
      </c>
      <c r="Z72" s="116">
        <v>418</v>
      </c>
    </row>
    <row r="73" spans="1:26" x14ac:dyDescent="0.25">
      <c r="S73" s="119" t="s">
        <v>47</v>
      </c>
      <c r="T73" s="119"/>
      <c r="U73" s="116"/>
      <c r="V73" s="116">
        <v>391</v>
      </c>
      <c r="W73" s="116">
        <v>475</v>
      </c>
      <c r="X73" s="116">
        <v>477</v>
      </c>
      <c r="Y73" s="116">
        <v>426</v>
      </c>
      <c r="Z73" s="116">
        <v>435</v>
      </c>
    </row>
    <row r="74" spans="1:26" x14ac:dyDescent="0.25">
      <c r="S74" s="119" t="s">
        <v>48</v>
      </c>
      <c r="T74" s="119"/>
      <c r="U74" s="116"/>
      <c r="V74" s="116">
        <v>259</v>
      </c>
      <c r="W74" s="116">
        <v>310</v>
      </c>
      <c r="X74" s="116">
        <v>344</v>
      </c>
      <c r="Y74" s="116">
        <v>331</v>
      </c>
      <c r="Z74" s="116">
        <v>353</v>
      </c>
    </row>
    <row r="75" spans="1:26" x14ac:dyDescent="0.25">
      <c r="S75" s="119" t="s">
        <v>49</v>
      </c>
      <c r="T75" s="119"/>
      <c r="U75" s="116"/>
      <c r="V75" s="116">
        <v>173</v>
      </c>
      <c r="W75" s="116">
        <v>194</v>
      </c>
      <c r="X75" s="116">
        <v>174</v>
      </c>
      <c r="Y75" s="116">
        <v>180</v>
      </c>
      <c r="Z75" s="116">
        <v>181</v>
      </c>
    </row>
    <row r="76" spans="1:26" x14ac:dyDescent="0.25">
      <c r="S76" s="119" t="s">
        <v>50</v>
      </c>
      <c r="T76" s="119"/>
      <c r="U76" s="116"/>
      <c r="V76" s="116">
        <v>71</v>
      </c>
      <c r="W76" s="116">
        <v>88</v>
      </c>
      <c r="X76" s="116">
        <v>94</v>
      </c>
      <c r="Y76" s="116">
        <v>100</v>
      </c>
      <c r="Z76" s="116">
        <v>108</v>
      </c>
    </row>
    <row r="77" spans="1:26" x14ac:dyDescent="0.25">
      <c r="S77" s="119" t="s">
        <v>51</v>
      </c>
      <c r="T77" s="119"/>
      <c r="U77" s="116"/>
      <c r="V77" s="116">
        <v>40</v>
      </c>
      <c r="W77" s="116">
        <v>51</v>
      </c>
      <c r="X77" s="116">
        <v>63</v>
      </c>
      <c r="Y77" s="116">
        <v>48</v>
      </c>
      <c r="Z77" s="116">
        <v>48</v>
      </c>
    </row>
    <row r="78" spans="1:26" x14ac:dyDescent="0.25">
      <c r="S78" s="119" t="s">
        <v>52</v>
      </c>
      <c r="T78" s="119"/>
      <c r="U78" s="116"/>
      <c r="V78" s="116">
        <v>13</v>
      </c>
      <c r="W78" s="116">
        <v>10</v>
      </c>
      <c r="X78" s="116">
        <v>23</v>
      </c>
      <c r="Y78" s="116">
        <v>20</v>
      </c>
      <c r="Z78" s="116">
        <v>27</v>
      </c>
    </row>
    <row r="79" spans="1:26" x14ac:dyDescent="0.25">
      <c r="S79" s="119" t="s">
        <v>53</v>
      </c>
      <c r="T79" s="119"/>
      <c r="U79" s="116"/>
      <c r="V79" s="116">
        <v>16</v>
      </c>
      <c r="W79" s="116">
        <v>20</v>
      </c>
      <c r="X79" s="116">
        <v>23</v>
      </c>
      <c r="Y79" s="116">
        <v>14</v>
      </c>
      <c r="Z79" s="116">
        <v>19</v>
      </c>
    </row>
    <row r="80" spans="1:26" x14ac:dyDescent="0.25">
      <c r="S80" s="122" t="s">
        <v>54</v>
      </c>
      <c r="T80" s="122"/>
      <c r="U80" s="116"/>
      <c r="V80" s="116">
        <v>3372</v>
      </c>
      <c r="W80" s="116">
        <v>3651</v>
      </c>
      <c r="X80" s="116">
        <v>3846</v>
      </c>
      <c r="Y80" s="116">
        <v>3697</v>
      </c>
      <c r="Z80" s="116">
        <v>3715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Gannawarra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281</v>
      </c>
      <c r="W83" s="116">
        <v>287</v>
      </c>
      <c r="X83" s="116">
        <v>333</v>
      </c>
      <c r="Y83" s="116">
        <v>313</v>
      </c>
      <c r="Z83" s="116">
        <v>296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175</v>
      </c>
      <c r="W84" s="116">
        <v>165</v>
      </c>
      <c r="X84" s="116">
        <v>184</v>
      </c>
      <c r="Y84" s="116">
        <v>177</v>
      </c>
      <c r="Z84" s="116">
        <v>182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422</v>
      </c>
      <c r="W85" s="116">
        <v>423</v>
      </c>
      <c r="X85" s="116">
        <v>462</v>
      </c>
      <c r="Y85" s="116">
        <v>438</v>
      </c>
      <c r="Z85" s="116">
        <v>466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7,707</v>
      </c>
      <c r="D86" s="100">
        <f t="shared" ref="D86:D91" si="4">AD4</f>
        <v>4.4311221165125314E-3</v>
      </c>
      <c r="E86" s="101">
        <f t="shared" ref="E86:E91" si="5">AD4</f>
        <v>4.4311221165125314E-3</v>
      </c>
      <c r="F86" s="100">
        <f t="shared" ref="F86:F91" si="6">AF4</f>
        <v>0.10558026108162388</v>
      </c>
      <c r="G86" s="101">
        <f t="shared" ref="G86:G91" si="7">AF4</f>
        <v>0.10558026108162388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72</v>
      </c>
      <c r="W86" s="116">
        <v>84</v>
      </c>
      <c r="X86" s="116">
        <v>81</v>
      </c>
      <c r="Y86" s="116">
        <v>88</v>
      </c>
      <c r="Z86" s="116">
        <v>95</v>
      </c>
    </row>
    <row r="87" spans="1:30" ht="15" customHeight="1" x14ac:dyDescent="0.25">
      <c r="A87" s="102" t="s">
        <v>4</v>
      </c>
      <c r="B87" s="51"/>
      <c r="C87" s="61" t="str">
        <f t="shared" si="3"/>
        <v>3,994</v>
      </c>
      <c r="D87" s="100">
        <f t="shared" si="4"/>
        <v>4.0221216691804784E-3</v>
      </c>
      <c r="E87" s="101">
        <f t="shared" si="5"/>
        <v>4.0221216691804784E-3</v>
      </c>
      <c r="F87" s="100">
        <f t="shared" si="6"/>
        <v>0.10790568654646315</v>
      </c>
      <c r="G87" s="101">
        <f t="shared" si="7"/>
        <v>0.10790568654646315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65</v>
      </c>
      <c r="W87" s="116">
        <v>65</v>
      </c>
      <c r="X87" s="116">
        <v>64</v>
      </c>
      <c r="Y87" s="116">
        <v>59</v>
      </c>
      <c r="Z87" s="116">
        <v>55</v>
      </c>
    </row>
    <row r="88" spans="1:30" ht="15" customHeight="1" x14ac:dyDescent="0.25">
      <c r="A88" s="102" t="s">
        <v>5</v>
      </c>
      <c r="B88" s="51"/>
      <c r="C88" s="61" t="str">
        <f t="shared" si="3"/>
        <v>3,711</v>
      </c>
      <c r="D88" s="100">
        <f t="shared" si="4"/>
        <v>5.1462621885156601E-3</v>
      </c>
      <c r="E88" s="101">
        <f t="shared" si="5"/>
        <v>5.1462621885156601E-3</v>
      </c>
      <c r="F88" s="100">
        <f t="shared" si="6"/>
        <v>0.10184085510688834</v>
      </c>
      <c r="G88" s="101">
        <f t="shared" si="7"/>
        <v>0.10184085510688834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106</v>
      </c>
      <c r="W88" s="116">
        <v>112</v>
      </c>
      <c r="X88" s="116">
        <v>116</v>
      </c>
      <c r="Y88" s="116">
        <v>121</v>
      </c>
      <c r="Z88" s="116">
        <v>118</v>
      </c>
    </row>
    <row r="89" spans="1:30" ht="15" customHeight="1" x14ac:dyDescent="0.25">
      <c r="A89" s="51" t="s">
        <v>6</v>
      </c>
      <c r="B89" s="51"/>
      <c r="C89" s="61" t="str">
        <f t="shared" si="3"/>
        <v>5,522</v>
      </c>
      <c r="D89" s="100">
        <f t="shared" si="4"/>
        <v>3.9924670433145071E-2</v>
      </c>
      <c r="E89" s="101">
        <f t="shared" si="5"/>
        <v>3.9924670433145071E-2</v>
      </c>
      <c r="F89" s="100">
        <f t="shared" si="6"/>
        <v>0.10883534136546191</v>
      </c>
      <c r="G89" s="101">
        <f t="shared" si="7"/>
        <v>0.10883534136546191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289</v>
      </c>
      <c r="W89" s="116">
        <v>323</v>
      </c>
      <c r="X89" s="116">
        <v>342</v>
      </c>
      <c r="Y89" s="116">
        <v>358</v>
      </c>
      <c r="Z89" s="116">
        <v>347</v>
      </c>
    </row>
    <row r="90" spans="1:30" ht="15" customHeight="1" x14ac:dyDescent="0.25">
      <c r="A90" s="51" t="s">
        <v>100</v>
      </c>
      <c r="B90" s="51"/>
      <c r="C90" s="61" t="str">
        <f t="shared" si="3"/>
        <v>$35,897</v>
      </c>
      <c r="D90" s="100">
        <f t="shared" si="4"/>
        <v>3.5048752750776124E-2</v>
      </c>
      <c r="E90" s="101">
        <f t="shared" si="5"/>
        <v>3.5048752750776124E-2</v>
      </c>
      <c r="F90" s="100">
        <f t="shared" si="6"/>
        <v>0.1704157156830779</v>
      </c>
      <c r="G90" s="101">
        <f t="shared" si="7"/>
        <v>0.1704157156830779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434</v>
      </c>
      <c r="W90" s="116">
        <v>428</v>
      </c>
      <c r="X90" s="116">
        <v>475</v>
      </c>
      <c r="Y90" s="116">
        <v>440</v>
      </c>
      <c r="Z90" s="116">
        <v>448</v>
      </c>
    </row>
    <row r="91" spans="1:30" ht="15" customHeight="1" x14ac:dyDescent="0.25">
      <c r="A91" s="51" t="s">
        <v>7</v>
      </c>
      <c r="B91" s="51"/>
      <c r="C91" s="61" t="str">
        <f t="shared" si="3"/>
        <v>$245.4 mil</v>
      </c>
      <c r="D91" s="100">
        <f t="shared" si="4"/>
        <v>7.9270631881984466E-2</v>
      </c>
      <c r="E91" s="101">
        <f t="shared" si="5"/>
        <v>7.9270631881984466E-2</v>
      </c>
      <c r="F91" s="100">
        <f t="shared" si="6"/>
        <v>0.32789484088427567</v>
      </c>
      <c r="G91" s="101">
        <f t="shared" si="7"/>
        <v>0.32789484088427567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2656</v>
      </c>
      <c r="W91" s="116">
        <v>2775</v>
      </c>
      <c r="X91" s="116">
        <v>3022</v>
      </c>
      <c r="Y91" s="116">
        <v>2842</v>
      </c>
      <c r="Z91" s="116">
        <v>2947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139</v>
      </c>
      <c r="W93" s="116">
        <v>151</v>
      </c>
      <c r="X93" s="116">
        <v>166</v>
      </c>
      <c r="Y93" s="116">
        <v>149</v>
      </c>
      <c r="Z93" s="116">
        <v>166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377</v>
      </c>
      <c r="W94" s="116">
        <v>405</v>
      </c>
      <c r="X94" s="116">
        <v>418</v>
      </c>
      <c r="Y94" s="116">
        <v>392</v>
      </c>
      <c r="Z94" s="116">
        <v>403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62</v>
      </c>
      <c r="W95" s="116">
        <v>66</v>
      </c>
      <c r="X95" s="116">
        <v>69</v>
      </c>
      <c r="Y95" s="116">
        <v>67</v>
      </c>
      <c r="Z95" s="116">
        <v>73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307</v>
      </c>
      <c r="W96" s="116">
        <v>325</v>
      </c>
      <c r="X96" s="116">
        <v>350</v>
      </c>
      <c r="Y96" s="116">
        <v>363</v>
      </c>
      <c r="Z96" s="116">
        <v>366</v>
      </c>
    </row>
    <row r="97" spans="1:32" ht="15" customHeight="1" x14ac:dyDescent="0.25">
      <c r="S97" s="119" t="s">
        <v>199</v>
      </c>
      <c r="T97" s="119"/>
      <c r="U97" s="116"/>
      <c r="V97" s="116">
        <v>364</v>
      </c>
      <c r="W97" s="116">
        <v>383</v>
      </c>
      <c r="X97" s="116">
        <v>377</v>
      </c>
      <c r="Y97" s="116">
        <v>370</v>
      </c>
      <c r="Z97" s="116">
        <v>368</v>
      </c>
    </row>
    <row r="98" spans="1:32" ht="15" customHeight="1" x14ac:dyDescent="0.25">
      <c r="S98" s="119" t="s">
        <v>200</v>
      </c>
      <c r="T98" s="119"/>
      <c r="U98" s="116"/>
      <c r="V98" s="116">
        <v>214</v>
      </c>
      <c r="W98" s="116">
        <v>228</v>
      </c>
      <c r="X98" s="116">
        <v>265</v>
      </c>
      <c r="Y98" s="116">
        <v>274</v>
      </c>
      <c r="Z98" s="116">
        <v>279</v>
      </c>
    </row>
    <row r="99" spans="1:32" ht="15" customHeight="1" x14ac:dyDescent="0.25">
      <c r="S99" s="119" t="s">
        <v>201</v>
      </c>
      <c r="T99" s="119"/>
      <c r="U99" s="116"/>
      <c r="V99" s="116">
        <v>28</v>
      </c>
      <c r="W99" s="116">
        <v>24</v>
      </c>
      <c r="X99" s="116">
        <v>30</v>
      </c>
      <c r="Y99" s="116">
        <v>32</v>
      </c>
      <c r="Z99" s="116">
        <v>37</v>
      </c>
    </row>
    <row r="100" spans="1:32" ht="15" customHeight="1" x14ac:dyDescent="0.25">
      <c r="S100" s="119" t="s">
        <v>59</v>
      </c>
      <c r="T100" s="119"/>
      <c r="U100" s="116"/>
      <c r="V100" s="116">
        <v>203</v>
      </c>
      <c r="W100" s="116">
        <v>214</v>
      </c>
      <c r="X100" s="116">
        <v>234</v>
      </c>
      <c r="Y100" s="116">
        <v>223</v>
      </c>
      <c r="Z100" s="116">
        <v>232</v>
      </c>
    </row>
    <row r="101" spans="1:32" x14ac:dyDescent="0.25">
      <c r="A101" s="20"/>
      <c r="S101" s="122" t="s">
        <v>54</v>
      </c>
      <c r="T101" s="122"/>
      <c r="U101" s="116"/>
      <c r="V101" s="116">
        <v>2328</v>
      </c>
      <c r="W101" s="116">
        <v>2472</v>
      </c>
      <c r="X101" s="116">
        <v>2605</v>
      </c>
      <c r="Y101" s="116">
        <v>2467</v>
      </c>
      <c r="Z101" s="116">
        <v>2570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4391</v>
      </c>
      <c r="W104" s="116">
        <v>4917</v>
      </c>
      <c r="X104" s="116">
        <v>5254</v>
      </c>
      <c r="Y104" s="116">
        <v>5047</v>
      </c>
      <c r="Z104" s="116">
        <v>5142</v>
      </c>
      <c r="AB104" s="113" t="str">
        <f>TEXT(Z104,"###,###")</f>
        <v>5,142</v>
      </c>
      <c r="AD104" s="134">
        <f>Z104/($Z$4)*100</f>
        <v>66.718567536006219</v>
      </c>
      <c r="AF104" s="113"/>
    </row>
    <row r="105" spans="1:32" x14ac:dyDescent="0.25">
      <c r="S105" s="119" t="s">
        <v>18</v>
      </c>
      <c r="T105" s="119"/>
      <c r="U105" s="116"/>
      <c r="V105" s="116">
        <v>1254</v>
      </c>
      <c r="W105" s="116">
        <v>1318</v>
      </c>
      <c r="X105" s="116">
        <v>1329</v>
      </c>
      <c r="Y105" s="116">
        <v>1374</v>
      </c>
      <c r="Z105" s="116">
        <v>1329</v>
      </c>
      <c r="AB105" s="113" t="str">
        <f>TEXT(Z105,"###,###")</f>
        <v>1,329</v>
      </c>
      <c r="AD105" s="134">
        <f>Z105/($Z$4)*100</f>
        <v>17.244063838069287</v>
      </c>
      <c r="AF105" s="113"/>
    </row>
    <row r="106" spans="1:32" x14ac:dyDescent="0.25">
      <c r="S106" s="122" t="s">
        <v>54</v>
      </c>
      <c r="T106" s="122"/>
      <c r="U106" s="124"/>
      <c r="V106" s="124">
        <v>5645</v>
      </c>
      <c r="W106" s="124">
        <v>6235</v>
      </c>
      <c r="X106" s="124">
        <v>6583</v>
      </c>
      <c r="Y106" s="124">
        <v>6421</v>
      </c>
      <c r="Z106" s="124">
        <v>6471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1312</v>
      </c>
      <c r="W108" s="116">
        <v>1526</v>
      </c>
      <c r="X108" s="116">
        <v>1669</v>
      </c>
      <c r="Y108" s="116">
        <v>1405</v>
      </c>
      <c r="Z108" s="116">
        <v>1410</v>
      </c>
      <c r="AB108" s="113" t="str">
        <f>TEXT(Z108,"###,###")</f>
        <v>1,410</v>
      </c>
      <c r="AD108" s="134">
        <f>Z108/($Z$4)*100</f>
        <v>18.295056442195406</v>
      </c>
      <c r="AF108" s="113"/>
    </row>
    <row r="109" spans="1:32" x14ac:dyDescent="0.25">
      <c r="S109" s="119" t="s">
        <v>21</v>
      </c>
      <c r="T109" s="119"/>
      <c r="U109" s="116"/>
      <c r="V109" s="116">
        <v>1257</v>
      </c>
      <c r="W109" s="116">
        <v>1380</v>
      </c>
      <c r="X109" s="116">
        <v>1400</v>
      </c>
      <c r="Y109" s="116">
        <v>1463</v>
      </c>
      <c r="Z109" s="116">
        <v>1517</v>
      </c>
      <c r="AB109" s="113" t="str">
        <f>TEXT(Z109,"###,###")</f>
        <v>1,517</v>
      </c>
      <c r="AD109" s="134">
        <f>Z109/($Z$4)*100</f>
        <v>19.683404697028674</v>
      </c>
      <c r="AF109" s="113"/>
    </row>
    <row r="110" spans="1:32" x14ac:dyDescent="0.25">
      <c r="S110" s="119" t="s">
        <v>22</v>
      </c>
      <c r="T110" s="119"/>
      <c r="U110" s="116"/>
      <c r="V110" s="116">
        <v>1687</v>
      </c>
      <c r="W110" s="116">
        <v>1888</v>
      </c>
      <c r="X110" s="116">
        <v>1936</v>
      </c>
      <c r="Y110" s="116">
        <v>1989</v>
      </c>
      <c r="Z110" s="116">
        <v>1991</v>
      </c>
      <c r="AB110" s="113" t="str">
        <f>TEXT(Z110,"###,###")</f>
        <v>1,991</v>
      </c>
      <c r="AD110" s="134">
        <f>Z110/($Z$4)*100</f>
        <v>25.833657713766705</v>
      </c>
      <c r="AF110" s="113"/>
    </row>
    <row r="111" spans="1:32" x14ac:dyDescent="0.25">
      <c r="S111" s="119" t="s">
        <v>23</v>
      </c>
      <c r="T111" s="119"/>
      <c r="U111" s="116"/>
      <c r="V111" s="116">
        <v>1387</v>
      </c>
      <c r="W111" s="116">
        <v>1441</v>
      </c>
      <c r="X111" s="116">
        <v>1566</v>
      </c>
      <c r="Y111" s="116">
        <v>1559</v>
      </c>
      <c r="Z111" s="116">
        <v>1512</v>
      </c>
      <c r="AB111" s="113" t="str">
        <f>TEXT(Z111,"###,###")</f>
        <v>1,512</v>
      </c>
      <c r="AD111" s="134">
        <f>Z111/($Z$4)*100</f>
        <v>19.618528610354225</v>
      </c>
      <c r="AF111" s="113"/>
    </row>
    <row r="112" spans="1:32" x14ac:dyDescent="0.25">
      <c r="S112" s="122" t="s">
        <v>54</v>
      </c>
      <c r="T112" s="122"/>
      <c r="U112" s="116"/>
      <c r="V112" s="116">
        <v>6970</v>
      </c>
      <c r="W112" s="116">
        <v>7538</v>
      </c>
      <c r="X112" s="116">
        <v>8063</v>
      </c>
      <c r="Y112" s="116">
        <v>7674</v>
      </c>
      <c r="Z112" s="116">
        <v>7706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42.79</v>
      </c>
      <c r="W118" s="135">
        <v>45.28</v>
      </c>
      <c r="X118" s="135">
        <v>45.28</v>
      </c>
      <c r="Y118" s="135">
        <v>45.09</v>
      </c>
      <c r="Z118" s="135">
        <v>45.58</v>
      </c>
      <c r="AB118" s="113" t="str">
        <f>TEXT(Z118,"##.0")</f>
        <v>45.6</v>
      </c>
    </row>
    <row r="120" spans="19:32" x14ac:dyDescent="0.25">
      <c r="S120" s="105" t="s">
        <v>102</v>
      </c>
      <c r="T120" s="116"/>
      <c r="U120" s="116"/>
      <c r="V120" s="116">
        <v>3568</v>
      </c>
      <c r="W120" s="116">
        <v>3704</v>
      </c>
      <c r="X120" s="116">
        <v>3947</v>
      </c>
      <c r="Y120" s="116">
        <v>3866</v>
      </c>
      <c r="Z120" s="116">
        <v>3983</v>
      </c>
      <c r="AB120" s="113" t="str">
        <f>TEXT(Z120,"###,###")</f>
        <v>3,983</v>
      </c>
    </row>
    <row r="121" spans="19:32" x14ac:dyDescent="0.25">
      <c r="S121" s="105" t="s">
        <v>103</v>
      </c>
      <c r="T121" s="116"/>
      <c r="U121" s="116"/>
      <c r="V121" s="116">
        <v>849</v>
      </c>
      <c r="W121" s="116">
        <v>914</v>
      </c>
      <c r="X121" s="116">
        <v>1036</v>
      </c>
      <c r="Y121" s="116">
        <v>890</v>
      </c>
      <c r="Z121" s="116">
        <v>967</v>
      </c>
      <c r="AB121" s="113" t="str">
        <f>TEXT(Z121,"###,###")</f>
        <v>967</v>
      </c>
    </row>
    <row r="122" spans="19:32" x14ac:dyDescent="0.25">
      <c r="S122" s="105" t="s">
        <v>104</v>
      </c>
      <c r="T122" s="116"/>
      <c r="U122" s="116"/>
      <c r="V122" s="116">
        <v>562</v>
      </c>
      <c r="W122" s="116">
        <v>629</v>
      </c>
      <c r="X122" s="116">
        <v>637</v>
      </c>
      <c r="Y122" s="116">
        <v>553</v>
      </c>
      <c r="Z122" s="116">
        <v>571</v>
      </c>
      <c r="AB122" s="113" t="str">
        <f>TEXT(Z122,"###,###")</f>
        <v>571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4130</v>
      </c>
      <c r="W124" s="116">
        <v>4333</v>
      </c>
      <c r="X124" s="116">
        <v>4584</v>
      </c>
      <c r="Y124" s="116">
        <v>4419</v>
      </c>
      <c r="Z124" s="116">
        <v>4554</v>
      </c>
      <c r="AB124" s="113" t="str">
        <f>TEXT(Z124,"###,###")</f>
        <v>4,554</v>
      </c>
      <c r="AD124" s="131">
        <f>Z124/$Z$7*100</f>
        <v>82.470119521912352</v>
      </c>
    </row>
    <row r="125" spans="19:32" x14ac:dyDescent="0.25">
      <c r="S125" s="105" t="s">
        <v>106</v>
      </c>
      <c r="T125" s="116"/>
      <c r="U125" s="116"/>
      <c r="V125" s="116">
        <v>1411</v>
      </c>
      <c r="W125" s="116">
        <v>1543</v>
      </c>
      <c r="X125" s="116">
        <v>1673</v>
      </c>
      <c r="Y125" s="116">
        <v>1443</v>
      </c>
      <c r="Z125" s="116">
        <v>1538</v>
      </c>
      <c r="AB125" s="113" t="str">
        <f>TEXT(Z125,"###,###")</f>
        <v>1,538</v>
      </c>
      <c r="AD125" s="131">
        <f>Z125/$Z$7*100</f>
        <v>27.852227453821076</v>
      </c>
    </row>
    <row r="127" spans="19:32" x14ac:dyDescent="0.25">
      <c r="S127" s="105" t="s">
        <v>107</v>
      </c>
      <c r="T127" s="116"/>
      <c r="U127" s="116"/>
      <c r="V127" s="116">
        <v>2652</v>
      </c>
      <c r="W127" s="116">
        <v>2775</v>
      </c>
      <c r="X127" s="116">
        <v>3023</v>
      </c>
      <c r="Y127" s="116">
        <v>2848</v>
      </c>
      <c r="Z127" s="116">
        <v>2945</v>
      </c>
      <c r="AB127" s="113" t="str">
        <f>TEXT(Z127,"###,###")</f>
        <v>2,945</v>
      </c>
      <c r="AD127" s="131">
        <f>Z127/$Z$7*100</f>
        <v>53.332126041289385</v>
      </c>
    </row>
    <row r="128" spans="19:32" x14ac:dyDescent="0.25">
      <c r="S128" s="105" t="s">
        <v>108</v>
      </c>
      <c r="T128" s="116"/>
      <c r="U128" s="116"/>
      <c r="V128" s="116">
        <v>2323</v>
      </c>
      <c r="W128" s="116">
        <v>2472</v>
      </c>
      <c r="X128" s="116">
        <v>2601</v>
      </c>
      <c r="Y128" s="116">
        <v>2467</v>
      </c>
      <c r="Z128" s="116">
        <v>2570</v>
      </c>
      <c r="AB128" s="113" t="str">
        <f>TEXT(Z128,"###,###")</f>
        <v>2,570</v>
      </c>
      <c r="AD128" s="131">
        <f>Z128/$Z$7*100</f>
        <v>46.54110829409634</v>
      </c>
    </row>
    <row r="130" spans="19:20" x14ac:dyDescent="0.25">
      <c r="S130" s="105" t="s">
        <v>286</v>
      </c>
      <c r="T130" s="131">
        <v>72.129663165519744</v>
      </c>
    </row>
    <row r="131" spans="19:20" x14ac:dyDescent="0.25">
      <c r="S131" s="105" t="s">
        <v>287</v>
      </c>
      <c r="T131" s="131">
        <v>17.511771097428468</v>
      </c>
    </row>
    <row r="132" spans="19:20" x14ac:dyDescent="0.25">
      <c r="S132" s="105" t="s">
        <v>288</v>
      </c>
      <c r="T132" s="131">
        <v>10.340456356392611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290229-3249-48A7-9BB3-2E21B66C03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A88891-66A0-4245-8B4C-C8609743E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324713-AC6E-4592-B87D-174A1B0EDA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C30F7E9-F5A9-480B-9A86-88E15C74C3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4C3A-8303-4151-912F-6D62DBA1B3FB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132</v>
      </c>
      <c r="T1" s="103"/>
      <c r="U1" s="103"/>
      <c r="V1" s="103"/>
      <c r="W1" s="103"/>
      <c r="X1" s="103"/>
      <c r="Y1" s="104" t="s">
        <v>226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132</v>
      </c>
      <c r="Y3" s="109" t="s">
        <v>226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8.22 Glen Eira,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115704</v>
      </c>
      <c r="W4" s="112">
        <v>120396</v>
      </c>
      <c r="X4" s="112">
        <v>124734</v>
      </c>
      <c r="Y4" s="112">
        <v>129738</v>
      </c>
      <c r="Z4" s="112">
        <v>128691</v>
      </c>
      <c r="AB4" s="113" t="str">
        <f>TEXT(Z4,"###,###")</f>
        <v>128,691</v>
      </c>
      <c r="AD4" s="114">
        <f>Z4/Y4-1</f>
        <v>-8.0701105304537002E-3</v>
      </c>
      <c r="AF4" s="114">
        <f>Z4/V4-1</f>
        <v>0.11224331051649039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57440</v>
      </c>
      <c r="W5" s="112">
        <v>60012</v>
      </c>
      <c r="X5" s="112">
        <v>62130</v>
      </c>
      <c r="Y5" s="112">
        <v>64569</v>
      </c>
      <c r="Z5" s="112">
        <v>63961</v>
      </c>
      <c r="AB5" s="113" t="str">
        <f>TEXT(Z5,"###,###")</f>
        <v>63,961</v>
      </c>
      <c r="AD5" s="114">
        <f t="shared" ref="AD5:AD9" si="0">Z5/Y5-1</f>
        <v>-9.4162833557899228E-3</v>
      </c>
      <c r="AF5" s="114">
        <f t="shared" ref="AF5:AF9" si="1">Z5/V5-1</f>
        <v>0.11352715877437336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58264</v>
      </c>
      <c r="W6" s="112">
        <v>60384</v>
      </c>
      <c r="X6" s="112">
        <v>62601</v>
      </c>
      <c r="Y6" s="112">
        <v>65171</v>
      </c>
      <c r="Z6" s="112">
        <v>64734</v>
      </c>
      <c r="AB6" s="113" t="str">
        <f>TEXT(Z6,"###,###")</f>
        <v>64,734</v>
      </c>
      <c r="AD6" s="114">
        <f t="shared" si="0"/>
        <v>-6.70543646714028E-3</v>
      </c>
      <c r="AF6" s="114">
        <f t="shared" si="1"/>
        <v>0.11104627214060137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82662</v>
      </c>
      <c r="W7" s="112">
        <v>84828</v>
      </c>
      <c r="X7" s="112">
        <v>87628</v>
      </c>
      <c r="Y7" s="112">
        <v>89920</v>
      </c>
      <c r="Z7" s="112">
        <v>91141</v>
      </c>
      <c r="AB7" s="113" t="str">
        <f>TEXT(Z7,"###,###")</f>
        <v>91,141</v>
      </c>
      <c r="AD7" s="114">
        <f t="shared" si="0"/>
        <v>1.3578736654804358E-2</v>
      </c>
      <c r="AF7" s="114">
        <f t="shared" si="1"/>
        <v>0.10257433887396861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128,691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91,141</v>
      </c>
      <c r="P8" s="71"/>
      <c r="S8" s="111" t="s">
        <v>86</v>
      </c>
      <c r="T8" s="112"/>
      <c r="U8" s="112"/>
      <c r="V8" s="112">
        <v>44872.25</v>
      </c>
      <c r="W8" s="112">
        <v>45694.09</v>
      </c>
      <c r="X8" s="112">
        <v>47200</v>
      </c>
      <c r="Y8" s="112">
        <v>48000</v>
      </c>
      <c r="Z8" s="112">
        <v>49194.22</v>
      </c>
      <c r="AB8" s="113" t="str">
        <f>TEXT(Z8,"$###,###")</f>
        <v>$49,194</v>
      </c>
      <c r="AD8" s="114">
        <f t="shared" si="0"/>
        <v>2.4879583333333288E-2</v>
      </c>
      <c r="AF8" s="114">
        <f t="shared" si="1"/>
        <v>9.6317211639710631E-2</v>
      </c>
    </row>
    <row r="9" spans="1:32" x14ac:dyDescent="0.25">
      <c r="A9" s="32" t="s">
        <v>15</v>
      </c>
      <c r="B9" s="75"/>
      <c r="C9" s="76"/>
      <c r="D9" s="77">
        <f>AD104</f>
        <v>78.560272280112827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50.102588297253703</v>
      </c>
      <c r="P9" s="78" t="s">
        <v>87</v>
      </c>
      <c r="S9" s="111" t="s">
        <v>7</v>
      </c>
      <c r="T9" s="112"/>
      <c r="U9" s="112"/>
      <c r="V9" s="112">
        <v>5544735211</v>
      </c>
      <c r="W9" s="112">
        <v>5829195145</v>
      </c>
      <c r="X9" s="112">
        <v>6199921762</v>
      </c>
      <c r="Y9" s="112">
        <v>6607443897</v>
      </c>
      <c r="Z9" s="112">
        <v>6919663778</v>
      </c>
      <c r="AB9" s="113" t="str">
        <f>TEXT(Z9/1000000,"$#,###.0")&amp;" mil"</f>
        <v>$6,919.7 mil</v>
      </c>
      <c r="AD9" s="114">
        <f t="shared" si="0"/>
        <v>4.7252747941115114E-2</v>
      </c>
      <c r="AF9" s="114">
        <f t="shared" si="1"/>
        <v>0.2479701040136828</v>
      </c>
    </row>
    <row r="10" spans="1:32" x14ac:dyDescent="0.25">
      <c r="A10" s="32" t="s">
        <v>18</v>
      </c>
      <c r="B10" s="75"/>
      <c r="C10" s="76"/>
      <c r="D10" s="77">
        <f>AD105</f>
        <v>14.61718379684671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49.898508903786443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84.547020550575482</v>
      </c>
      <c r="P11" s="78" t="s">
        <v>87</v>
      </c>
      <c r="S11" s="111" t="s">
        <v>30</v>
      </c>
      <c r="T11" s="116"/>
      <c r="U11" s="116"/>
      <c r="V11" s="116">
        <v>103265</v>
      </c>
      <c r="W11" s="116">
        <v>107475</v>
      </c>
      <c r="X11" s="116">
        <v>111305</v>
      </c>
      <c r="Y11" s="116">
        <v>115744</v>
      </c>
      <c r="Z11" s="116">
        <v>114609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7.0144062496571253</v>
      </c>
      <c r="P12" s="78" t="s">
        <v>87</v>
      </c>
      <c r="S12" s="111" t="s">
        <v>31</v>
      </c>
      <c r="T12" s="116"/>
      <c r="U12" s="116"/>
      <c r="V12" s="116">
        <v>12439</v>
      </c>
      <c r="W12" s="116">
        <v>12921</v>
      </c>
      <c r="X12" s="116">
        <v>13429</v>
      </c>
      <c r="Y12" s="116">
        <v>13998</v>
      </c>
      <c r="Z12" s="116">
        <v>14082</v>
      </c>
    </row>
    <row r="13" spans="1:32" ht="15" customHeight="1" x14ac:dyDescent="0.25">
      <c r="A13" s="32" t="s">
        <v>20</v>
      </c>
      <c r="B13" s="76"/>
      <c r="C13" s="76"/>
      <c r="D13" s="77">
        <f>AD108</f>
        <v>16.431607493919547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8.4407676018476856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12.979151611223786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21.252457436805994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16.797419326523222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669</v>
      </c>
      <c r="Z15" s="116">
        <v>637</v>
      </c>
      <c r="AB15" s="121">
        <f t="shared" ref="AB15:AB34" si="2">IF(Z15="np",0,Z15/$Z$34)</f>
        <v>4.9498410922286717E-3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42.054222906030724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83.202580673476774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165</v>
      </c>
      <c r="Z16" s="116">
        <v>188</v>
      </c>
      <c r="AB16" s="121">
        <f t="shared" si="2"/>
        <v>1.4608636190564996E-3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4882</v>
      </c>
      <c r="Z17" s="116">
        <v>4625</v>
      </c>
      <c r="AB17" s="121">
        <f t="shared" si="2"/>
        <v>3.5938799139022932E-2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689</v>
      </c>
      <c r="Z18" s="116">
        <v>696</v>
      </c>
      <c r="AB18" s="121">
        <f t="shared" si="2"/>
        <v>5.4083036109751261E-3</v>
      </c>
    </row>
    <row r="19" spans="1:28" x14ac:dyDescent="0.25">
      <c r="A19" s="67" t="str">
        <f>$S$1&amp;" ("&amp;$V$2&amp;" to "&amp;$Z$2&amp;")"</f>
        <v>Glen Eira (2015-16 to 2019-20)</v>
      </c>
      <c r="B19" s="67"/>
      <c r="C19" s="67"/>
      <c r="D19" s="67"/>
      <c r="E19" s="67"/>
      <c r="F19" s="67"/>
      <c r="G19" s="67" t="str">
        <f>$S$1&amp;" ("&amp;$V$2&amp;" to "&amp;$Z$2&amp;")"</f>
        <v>Glen Eira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5703</v>
      </c>
      <c r="Z19" s="116">
        <v>5650</v>
      </c>
      <c r="AB19" s="121">
        <f t="shared" si="2"/>
        <v>4.3903614083346934E-2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5507</v>
      </c>
      <c r="Z20" s="116">
        <v>5197</v>
      </c>
      <c r="AB20" s="121">
        <f t="shared" si="2"/>
        <v>4.0383554405513986E-2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11060</v>
      </c>
      <c r="Z21" s="116">
        <v>11386</v>
      </c>
      <c r="AB21" s="121">
        <f t="shared" si="2"/>
        <v>8.8475495566900555E-2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9239</v>
      </c>
      <c r="Z22" s="116">
        <v>9457</v>
      </c>
      <c r="AB22" s="121">
        <f t="shared" si="2"/>
        <v>7.3486102369241052E-2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3171</v>
      </c>
      <c r="Z23" s="116">
        <v>3045</v>
      </c>
      <c r="AB23" s="121">
        <f t="shared" si="2"/>
        <v>2.366132829801618E-2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3503</v>
      </c>
      <c r="Z24" s="116">
        <v>3292</v>
      </c>
      <c r="AB24" s="121">
        <f t="shared" si="2"/>
        <v>2.5580654435819132E-2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6901</v>
      </c>
      <c r="Z25" s="116">
        <v>7025</v>
      </c>
      <c r="AB25" s="121">
        <f t="shared" si="2"/>
        <v>5.4588121935488884E-2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2623</v>
      </c>
      <c r="Z26" s="116">
        <v>2680</v>
      </c>
      <c r="AB26" s="121">
        <f t="shared" si="2"/>
        <v>2.0825077122720314E-2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17437</v>
      </c>
      <c r="Z27" s="116">
        <v>17133</v>
      </c>
      <c r="AB27" s="121">
        <f t="shared" si="2"/>
        <v>0.13313285311327133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12711</v>
      </c>
      <c r="Z28" s="116">
        <v>12562</v>
      </c>
      <c r="AB28" s="121">
        <f t="shared" si="2"/>
        <v>9.7613663737168871E-2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7443</v>
      </c>
      <c r="Z29" s="116">
        <v>5015</v>
      </c>
      <c r="AB29" s="121">
        <f t="shared" si="2"/>
        <v>3.896931409344865E-2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11439</v>
      </c>
      <c r="Z30" s="116">
        <v>13099</v>
      </c>
      <c r="AB30" s="121">
        <f t="shared" si="2"/>
        <v>0.10178644971287813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14412</v>
      </c>
      <c r="Z31" s="116">
        <v>15000</v>
      </c>
      <c r="AB31" s="121">
        <f t="shared" si="2"/>
        <v>0.1165582674779122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3463</v>
      </c>
      <c r="Z32" s="116">
        <v>3603</v>
      </c>
      <c r="AB32" s="121">
        <f t="shared" si="2"/>
        <v>2.7997295848194513E-2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4082</v>
      </c>
      <c r="Z33" s="116">
        <v>4325</v>
      </c>
      <c r="AB33" s="121">
        <f t="shared" si="2"/>
        <v>3.3607633789464686E-2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129739</v>
      </c>
      <c r="Z34" s="124">
        <v>128691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75830</v>
      </c>
      <c r="AB37" s="136">
        <f>Z37/Z40*100</f>
        <v>83.202580673476774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15309</v>
      </c>
      <c r="AB38" s="136">
        <f>Z38/Z40*100</f>
        <v>16.797419326523222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91139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23</v>
      </c>
      <c r="W44" s="116">
        <v>23</v>
      </c>
      <c r="X44" s="116">
        <v>26</v>
      </c>
      <c r="Y44" s="116">
        <v>34</v>
      </c>
      <c r="Z44" s="116">
        <v>20</v>
      </c>
    </row>
    <row r="45" spans="19:32" x14ac:dyDescent="0.25">
      <c r="S45" s="119" t="s">
        <v>38</v>
      </c>
      <c r="T45" s="119"/>
      <c r="U45" s="116"/>
      <c r="V45" s="116">
        <v>524</v>
      </c>
      <c r="W45" s="116">
        <v>520</v>
      </c>
      <c r="X45" s="116">
        <v>555</v>
      </c>
      <c r="Y45" s="116">
        <v>692</v>
      </c>
      <c r="Z45" s="116">
        <v>786</v>
      </c>
    </row>
    <row r="46" spans="19:32" x14ac:dyDescent="0.25">
      <c r="S46" s="119" t="s">
        <v>39</v>
      </c>
      <c r="T46" s="119"/>
      <c r="U46" s="116"/>
      <c r="V46" s="116">
        <v>2398</v>
      </c>
      <c r="W46" s="116">
        <v>2483</v>
      </c>
      <c r="X46" s="116">
        <v>2571</v>
      </c>
      <c r="Y46" s="116">
        <v>2786</v>
      </c>
      <c r="Z46" s="116">
        <v>2571</v>
      </c>
    </row>
    <row r="47" spans="19:32" x14ac:dyDescent="0.25">
      <c r="S47" s="119" t="s">
        <v>40</v>
      </c>
      <c r="T47" s="119"/>
      <c r="U47" s="116"/>
      <c r="V47" s="116">
        <v>5424</v>
      </c>
      <c r="W47" s="116">
        <v>5972</v>
      </c>
      <c r="X47" s="116">
        <v>6636</v>
      </c>
      <c r="Y47" s="116">
        <v>6827</v>
      </c>
      <c r="Z47" s="116">
        <v>6402</v>
      </c>
    </row>
    <row r="48" spans="19:32" x14ac:dyDescent="0.25">
      <c r="S48" s="119" t="s">
        <v>41</v>
      </c>
      <c r="T48" s="119"/>
      <c r="U48" s="116"/>
      <c r="V48" s="116">
        <v>8259</v>
      </c>
      <c r="W48" s="116">
        <v>8817</v>
      </c>
      <c r="X48" s="116">
        <v>9318</v>
      </c>
      <c r="Y48" s="116">
        <v>10174</v>
      </c>
      <c r="Z48" s="116">
        <v>10333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7737</v>
      </c>
      <c r="W49" s="116">
        <v>8151</v>
      </c>
      <c r="X49" s="116">
        <v>8185</v>
      </c>
      <c r="Y49" s="116">
        <v>8393</v>
      </c>
      <c r="Z49" s="116">
        <v>8246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Glen Eira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6489</v>
      </c>
      <c r="W50" s="116">
        <v>6833</v>
      </c>
      <c r="X50" s="116">
        <v>7203</v>
      </c>
      <c r="Y50" s="116">
        <v>7480</v>
      </c>
      <c r="Z50" s="116">
        <v>7345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6073</v>
      </c>
      <c r="W51" s="116">
        <v>6014</v>
      </c>
      <c r="X51" s="116">
        <v>6081</v>
      </c>
      <c r="Y51" s="116">
        <v>6276</v>
      </c>
      <c r="Z51" s="116">
        <v>6234</v>
      </c>
    </row>
    <row r="52" spans="1:26" ht="15" customHeight="1" x14ac:dyDescent="0.25">
      <c r="S52" s="119" t="s">
        <v>45</v>
      </c>
      <c r="T52" s="119"/>
      <c r="U52" s="116"/>
      <c r="V52" s="116">
        <v>5439</v>
      </c>
      <c r="W52" s="116">
        <v>5640</v>
      </c>
      <c r="X52" s="116">
        <v>5682</v>
      </c>
      <c r="Y52" s="116">
        <v>5824</v>
      </c>
      <c r="Z52" s="116">
        <v>5876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4756</v>
      </c>
      <c r="W53" s="116">
        <v>4829</v>
      </c>
      <c r="X53" s="116">
        <v>4821</v>
      </c>
      <c r="Y53" s="116">
        <v>4878</v>
      </c>
      <c r="Z53" s="116">
        <v>4845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4058</v>
      </c>
      <c r="W54" s="116">
        <v>4204</v>
      </c>
      <c r="X54" s="116">
        <v>4310</v>
      </c>
      <c r="Y54" s="116">
        <v>4369</v>
      </c>
      <c r="Z54" s="116">
        <v>4335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3038</v>
      </c>
      <c r="W55" s="116">
        <v>3114</v>
      </c>
      <c r="X55" s="116">
        <v>3167</v>
      </c>
      <c r="Y55" s="116">
        <v>3231</v>
      </c>
      <c r="Z55" s="116">
        <v>3225</v>
      </c>
    </row>
    <row r="56" spans="1:26" ht="15" customHeight="1" x14ac:dyDescent="0.25">
      <c r="S56" s="119" t="s">
        <v>49</v>
      </c>
      <c r="T56" s="119"/>
      <c r="U56" s="116"/>
      <c r="V56" s="116">
        <v>1847</v>
      </c>
      <c r="W56" s="116">
        <v>1869</v>
      </c>
      <c r="X56" s="116">
        <v>1886</v>
      </c>
      <c r="Y56" s="116">
        <v>1933</v>
      </c>
      <c r="Z56" s="116">
        <v>1992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721</v>
      </c>
      <c r="W57" s="116">
        <v>871</v>
      </c>
      <c r="X57" s="116">
        <v>981</v>
      </c>
      <c r="Y57" s="116">
        <v>1039</v>
      </c>
      <c r="Z57" s="116">
        <v>1098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308</v>
      </c>
      <c r="W58" s="116">
        <v>334</v>
      </c>
      <c r="X58" s="116">
        <v>313</v>
      </c>
      <c r="Y58" s="116">
        <v>340</v>
      </c>
      <c r="Z58" s="116">
        <v>350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182</v>
      </c>
      <c r="W59" s="116">
        <v>183</v>
      </c>
      <c r="X59" s="116">
        <v>173</v>
      </c>
      <c r="Y59" s="116">
        <v>165</v>
      </c>
      <c r="Z59" s="116">
        <v>162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175</v>
      </c>
      <c r="W60" s="116">
        <v>154</v>
      </c>
      <c r="X60" s="116">
        <v>157</v>
      </c>
      <c r="Y60" s="116">
        <v>143</v>
      </c>
      <c r="Z60" s="116">
        <v>126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57440</v>
      </c>
      <c r="W61" s="116">
        <v>60012</v>
      </c>
      <c r="X61" s="116">
        <v>62130</v>
      </c>
      <c r="Y61" s="116">
        <v>64564</v>
      </c>
      <c r="Z61" s="116">
        <v>63957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24</v>
      </c>
      <c r="W63" s="116">
        <v>23</v>
      </c>
      <c r="X63" s="116">
        <v>30</v>
      </c>
      <c r="Y63" s="116">
        <v>34</v>
      </c>
      <c r="Z63" s="116">
        <v>22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746</v>
      </c>
      <c r="W64" s="116">
        <v>804</v>
      </c>
      <c r="X64" s="116">
        <v>764</v>
      </c>
      <c r="Y64" s="116">
        <v>954</v>
      </c>
      <c r="Z64" s="116">
        <v>943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Glen Eira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2566</v>
      </c>
      <c r="W65" s="116">
        <v>2833</v>
      </c>
      <c r="X65" s="116">
        <v>2956</v>
      </c>
      <c r="Y65" s="116">
        <v>3158</v>
      </c>
      <c r="Z65" s="116">
        <v>2985</v>
      </c>
    </row>
    <row r="66" spans="1:26" x14ac:dyDescent="0.25">
      <c r="S66" s="119" t="s">
        <v>40</v>
      </c>
      <c r="T66" s="119"/>
      <c r="U66" s="116"/>
      <c r="V66" s="116">
        <v>5634</v>
      </c>
      <c r="W66" s="116">
        <v>6084</v>
      </c>
      <c r="X66" s="116">
        <v>6427</v>
      </c>
      <c r="Y66" s="116">
        <v>6816</v>
      </c>
      <c r="Z66" s="116">
        <v>6684</v>
      </c>
    </row>
    <row r="67" spans="1:26" x14ac:dyDescent="0.25">
      <c r="S67" s="119" t="s">
        <v>41</v>
      </c>
      <c r="T67" s="119"/>
      <c r="U67" s="116"/>
      <c r="V67" s="116">
        <v>8506</v>
      </c>
      <c r="W67" s="116">
        <v>8723</v>
      </c>
      <c r="X67" s="116">
        <v>9372</v>
      </c>
      <c r="Y67" s="116">
        <v>9859</v>
      </c>
      <c r="Z67" s="116">
        <v>9798</v>
      </c>
    </row>
    <row r="68" spans="1:26" x14ac:dyDescent="0.25">
      <c r="S68" s="119" t="s">
        <v>42</v>
      </c>
      <c r="T68" s="119"/>
      <c r="U68" s="116"/>
      <c r="V68" s="116">
        <v>7300</v>
      </c>
      <c r="W68" s="116">
        <v>7684</v>
      </c>
      <c r="X68" s="116">
        <v>7976</v>
      </c>
      <c r="Y68" s="116">
        <v>8205</v>
      </c>
      <c r="Z68" s="116">
        <v>8236</v>
      </c>
    </row>
    <row r="69" spans="1:26" x14ac:dyDescent="0.25">
      <c r="S69" s="119" t="s">
        <v>43</v>
      </c>
      <c r="T69" s="119"/>
      <c r="U69" s="116"/>
      <c r="V69" s="116">
        <v>5758</v>
      </c>
      <c r="W69" s="116">
        <v>6110</v>
      </c>
      <c r="X69" s="116">
        <v>6557</v>
      </c>
      <c r="Y69" s="116">
        <v>6991</v>
      </c>
      <c r="Z69" s="116">
        <v>7148</v>
      </c>
    </row>
    <row r="70" spans="1:26" x14ac:dyDescent="0.25">
      <c r="S70" s="119" t="s">
        <v>44</v>
      </c>
      <c r="T70" s="119"/>
      <c r="U70" s="116"/>
      <c r="V70" s="116">
        <v>6096</v>
      </c>
      <c r="W70" s="116">
        <v>6011</v>
      </c>
      <c r="X70" s="116">
        <v>6125</v>
      </c>
      <c r="Y70" s="116">
        <v>6214</v>
      </c>
      <c r="Z70" s="116">
        <v>6059</v>
      </c>
    </row>
    <row r="71" spans="1:26" x14ac:dyDescent="0.25">
      <c r="S71" s="119" t="s">
        <v>45</v>
      </c>
      <c r="T71" s="119"/>
      <c r="U71" s="116"/>
      <c r="V71" s="116">
        <v>6111</v>
      </c>
      <c r="W71" s="116">
        <v>6306</v>
      </c>
      <c r="X71" s="116">
        <v>6312</v>
      </c>
      <c r="Y71" s="116">
        <v>6417</v>
      </c>
      <c r="Z71" s="116">
        <v>6282</v>
      </c>
    </row>
    <row r="72" spans="1:26" x14ac:dyDescent="0.25">
      <c r="S72" s="119" t="s">
        <v>46</v>
      </c>
      <c r="T72" s="119"/>
      <c r="U72" s="116"/>
      <c r="V72" s="116">
        <v>5273</v>
      </c>
      <c r="W72" s="116">
        <v>5165</v>
      </c>
      <c r="X72" s="116">
        <v>5283</v>
      </c>
      <c r="Y72" s="116">
        <v>5491</v>
      </c>
      <c r="Z72" s="116">
        <v>5518</v>
      </c>
    </row>
    <row r="73" spans="1:26" x14ac:dyDescent="0.25">
      <c r="S73" s="119" t="s">
        <v>47</v>
      </c>
      <c r="T73" s="119"/>
      <c r="U73" s="116"/>
      <c r="V73" s="116">
        <v>4360</v>
      </c>
      <c r="W73" s="116">
        <v>4587</v>
      </c>
      <c r="X73" s="116">
        <v>4557</v>
      </c>
      <c r="Y73" s="116">
        <v>4613</v>
      </c>
      <c r="Z73" s="116">
        <v>4573</v>
      </c>
    </row>
    <row r="74" spans="1:26" x14ac:dyDescent="0.25">
      <c r="S74" s="119" t="s">
        <v>48</v>
      </c>
      <c r="T74" s="119"/>
      <c r="U74" s="116"/>
      <c r="V74" s="116">
        <v>2906</v>
      </c>
      <c r="W74" s="116">
        <v>2968</v>
      </c>
      <c r="X74" s="116">
        <v>3035</v>
      </c>
      <c r="Y74" s="116">
        <v>3242</v>
      </c>
      <c r="Z74" s="116">
        <v>3235</v>
      </c>
    </row>
    <row r="75" spans="1:26" x14ac:dyDescent="0.25">
      <c r="S75" s="119" t="s">
        <v>49</v>
      </c>
      <c r="T75" s="119"/>
      <c r="U75" s="116"/>
      <c r="V75" s="116">
        <v>1692</v>
      </c>
      <c r="W75" s="116">
        <v>1709</v>
      </c>
      <c r="X75" s="116">
        <v>1743</v>
      </c>
      <c r="Y75" s="116">
        <v>1755</v>
      </c>
      <c r="Z75" s="116">
        <v>1790</v>
      </c>
    </row>
    <row r="76" spans="1:26" x14ac:dyDescent="0.25">
      <c r="S76" s="119" t="s">
        <v>50</v>
      </c>
      <c r="T76" s="119"/>
      <c r="U76" s="116"/>
      <c r="V76" s="116">
        <v>571</v>
      </c>
      <c r="W76" s="116">
        <v>694</v>
      </c>
      <c r="X76" s="116">
        <v>761</v>
      </c>
      <c r="Y76" s="116">
        <v>844</v>
      </c>
      <c r="Z76" s="116">
        <v>885</v>
      </c>
    </row>
    <row r="77" spans="1:26" x14ac:dyDescent="0.25">
      <c r="S77" s="119" t="s">
        <v>51</v>
      </c>
      <c r="T77" s="119"/>
      <c r="U77" s="116"/>
      <c r="V77" s="116">
        <v>270</v>
      </c>
      <c r="W77" s="116">
        <v>273</v>
      </c>
      <c r="X77" s="116">
        <v>263</v>
      </c>
      <c r="Y77" s="116">
        <v>270</v>
      </c>
      <c r="Z77" s="116">
        <v>268</v>
      </c>
    </row>
    <row r="78" spans="1:26" x14ac:dyDescent="0.25">
      <c r="S78" s="119" t="s">
        <v>52</v>
      </c>
      <c r="T78" s="119"/>
      <c r="U78" s="116"/>
      <c r="V78" s="116">
        <v>201</v>
      </c>
      <c r="W78" s="116">
        <v>185</v>
      </c>
      <c r="X78" s="116">
        <v>175</v>
      </c>
      <c r="Y78" s="116">
        <v>150</v>
      </c>
      <c r="Z78" s="116">
        <v>141</v>
      </c>
    </row>
    <row r="79" spans="1:26" x14ac:dyDescent="0.25">
      <c r="S79" s="119" t="s">
        <v>53</v>
      </c>
      <c r="T79" s="119"/>
      <c r="U79" s="116"/>
      <c r="V79" s="116">
        <v>255</v>
      </c>
      <c r="W79" s="116">
        <v>225</v>
      </c>
      <c r="X79" s="116">
        <v>198</v>
      </c>
      <c r="Y79" s="116">
        <v>172</v>
      </c>
      <c r="Z79" s="116">
        <v>167</v>
      </c>
    </row>
    <row r="80" spans="1:26" x14ac:dyDescent="0.25">
      <c r="S80" s="122" t="s">
        <v>54</v>
      </c>
      <c r="T80" s="122"/>
      <c r="U80" s="116"/>
      <c r="V80" s="116">
        <v>58264</v>
      </c>
      <c r="W80" s="116">
        <v>60384</v>
      </c>
      <c r="X80" s="116">
        <v>62601</v>
      </c>
      <c r="Y80" s="116">
        <v>65171</v>
      </c>
      <c r="Z80" s="116">
        <v>64732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Glen Eira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6949</v>
      </c>
      <c r="W83" s="116">
        <v>7192</v>
      </c>
      <c r="X83" s="116">
        <v>7524</v>
      </c>
      <c r="Y83" s="116">
        <v>7668</v>
      </c>
      <c r="Z83" s="116">
        <v>8036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10763</v>
      </c>
      <c r="W84" s="116">
        <v>11234</v>
      </c>
      <c r="X84" s="116">
        <v>11670</v>
      </c>
      <c r="Y84" s="116">
        <v>12154</v>
      </c>
      <c r="Z84" s="116">
        <v>12428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4027</v>
      </c>
      <c r="W85" s="116">
        <v>4169</v>
      </c>
      <c r="X85" s="116">
        <v>4303</v>
      </c>
      <c r="Y85" s="116">
        <v>4391</v>
      </c>
      <c r="Z85" s="116">
        <v>4334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128,691</v>
      </c>
      <c r="D86" s="100">
        <f t="shared" ref="D86:D91" si="4">AD4</f>
        <v>-8.0701105304537002E-3</v>
      </c>
      <c r="E86" s="101">
        <f t="shared" ref="E86:E91" si="5">AD4</f>
        <v>-8.0701105304537002E-3</v>
      </c>
      <c r="F86" s="100">
        <f t="shared" ref="F86:F91" si="6">AF4</f>
        <v>0.11224331051649039</v>
      </c>
      <c r="G86" s="101">
        <f t="shared" ref="G86:G91" si="7">AF4</f>
        <v>0.11224331051649039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1929</v>
      </c>
      <c r="W86" s="116">
        <v>2114</v>
      </c>
      <c r="X86" s="116">
        <v>2276</v>
      </c>
      <c r="Y86" s="116">
        <v>2342</v>
      </c>
      <c r="Z86" s="116">
        <v>2316</v>
      </c>
    </row>
    <row r="87" spans="1:30" ht="15" customHeight="1" x14ac:dyDescent="0.25">
      <c r="A87" s="102" t="s">
        <v>4</v>
      </c>
      <c r="B87" s="51"/>
      <c r="C87" s="61" t="str">
        <f t="shared" si="3"/>
        <v>63,961</v>
      </c>
      <c r="D87" s="100">
        <f t="shared" si="4"/>
        <v>-9.4162833557899228E-3</v>
      </c>
      <c r="E87" s="101">
        <f t="shared" si="5"/>
        <v>-9.4162833557899228E-3</v>
      </c>
      <c r="F87" s="100">
        <f t="shared" si="6"/>
        <v>0.11352715877437336</v>
      </c>
      <c r="G87" s="101">
        <f t="shared" si="7"/>
        <v>0.11352715877437336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2965</v>
      </c>
      <c r="W87" s="116">
        <v>3111</v>
      </c>
      <c r="X87" s="116">
        <v>3196</v>
      </c>
      <c r="Y87" s="116">
        <v>3134</v>
      </c>
      <c r="Z87" s="116">
        <v>3079</v>
      </c>
    </row>
    <row r="88" spans="1:30" ht="15" customHeight="1" x14ac:dyDescent="0.25">
      <c r="A88" s="102" t="s">
        <v>5</v>
      </c>
      <c r="B88" s="51"/>
      <c r="C88" s="61" t="str">
        <f t="shared" si="3"/>
        <v>64,734</v>
      </c>
      <c r="D88" s="100">
        <f t="shared" si="4"/>
        <v>-6.70543646714028E-3</v>
      </c>
      <c r="E88" s="101">
        <f t="shared" si="5"/>
        <v>-6.70543646714028E-3</v>
      </c>
      <c r="F88" s="100">
        <f t="shared" si="6"/>
        <v>0.11104627214060137</v>
      </c>
      <c r="G88" s="101">
        <f t="shared" si="7"/>
        <v>0.11104627214060137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2589</v>
      </c>
      <c r="W88" s="116">
        <v>2768</v>
      </c>
      <c r="X88" s="116">
        <v>2930</v>
      </c>
      <c r="Y88" s="116">
        <v>2983</v>
      </c>
      <c r="Z88" s="116">
        <v>2996</v>
      </c>
    </row>
    <row r="89" spans="1:30" ht="15" customHeight="1" x14ac:dyDescent="0.25">
      <c r="A89" s="51" t="s">
        <v>6</v>
      </c>
      <c r="B89" s="51"/>
      <c r="C89" s="61" t="str">
        <f t="shared" si="3"/>
        <v>91,141</v>
      </c>
      <c r="D89" s="100">
        <f t="shared" si="4"/>
        <v>1.3578736654804358E-2</v>
      </c>
      <c r="E89" s="101">
        <f t="shared" si="5"/>
        <v>1.3578736654804358E-2</v>
      </c>
      <c r="F89" s="100">
        <f t="shared" si="6"/>
        <v>0.10257433887396861</v>
      </c>
      <c r="G89" s="101">
        <f t="shared" si="7"/>
        <v>0.10257433887396861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1110</v>
      </c>
      <c r="W89" s="116">
        <v>1149</v>
      </c>
      <c r="X89" s="116">
        <v>1233</v>
      </c>
      <c r="Y89" s="116">
        <v>1299</v>
      </c>
      <c r="Z89" s="116">
        <v>1245</v>
      </c>
    </row>
    <row r="90" spans="1:30" ht="15" customHeight="1" x14ac:dyDescent="0.25">
      <c r="A90" s="51" t="s">
        <v>100</v>
      </c>
      <c r="B90" s="51"/>
      <c r="C90" s="61" t="str">
        <f t="shared" si="3"/>
        <v>$49,194</v>
      </c>
      <c r="D90" s="100">
        <f t="shared" si="4"/>
        <v>2.4879583333333288E-2</v>
      </c>
      <c r="E90" s="101">
        <f t="shared" si="5"/>
        <v>2.4879583333333288E-2</v>
      </c>
      <c r="F90" s="100">
        <f t="shared" si="6"/>
        <v>9.6317211639710631E-2</v>
      </c>
      <c r="G90" s="101">
        <f t="shared" si="7"/>
        <v>9.6317211639710631E-2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2032</v>
      </c>
      <c r="W90" s="116">
        <v>2082</v>
      </c>
      <c r="X90" s="116">
        <v>2310</v>
      </c>
      <c r="Y90" s="116">
        <v>2432</v>
      </c>
      <c r="Z90" s="116">
        <v>2427</v>
      </c>
    </row>
    <row r="91" spans="1:30" ht="15" customHeight="1" x14ac:dyDescent="0.25">
      <c r="A91" s="51" t="s">
        <v>7</v>
      </c>
      <c r="B91" s="51"/>
      <c r="C91" s="61" t="str">
        <f t="shared" si="3"/>
        <v>$6,919.7 mil</v>
      </c>
      <c r="D91" s="100">
        <f t="shared" si="4"/>
        <v>4.7252747941115114E-2</v>
      </c>
      <c r="E91" s="101">
        <f t="shared" si="5"/>
        <v>4.7252747941115114E-2</v>
      </c>
      <c r="F91" s="100">
        <f t="shared" si="6"/>
        <v>0.2479701040136828</v>
      </c>
      <c r="G91" s="101">
        <f t="shared" si="7"/>
        <v>0.2479701040136828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41638</v>
      </c>
      <c r="W91" s="116">
        <v>42814</v>
      </c>
      <c r="X91" s="116">
        <v>44114</v>
      </c>
      <c r="Y91" s="116">
        <v>45203</v>
      </c>
      <c r="Z91" s="116">
        <v>45661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4244</v>
      </c>
      <c r="W93" s="116">
        <v>4577</v>
      </c>
      <c r="X93" s="116">
        <v>4898</v>
      </c>
      <c r="Y93" s="116">
        <v>5149</v>
      </c>
      <c r="Z93" s="116">
        <v>5376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11941</v>
      </c>
      <c r="W94" s="116">
        <v>12453</v>
      </c>
      <c r="X94" s="116">
        <v>13088</v>
      </c>
      <c r="Y94" s="116">
        <v>13674</v>
      </c>
      <c r="Z94" s="116">
        <v>14022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981</v>
      </c>
      <c r="W95" s="116">
        <v>1032</v>
      </c>
      <c r="X95" s="116">
        <v>1115</v>
      </c>
      <c r="Y95" s="116">
        <v>1141</v>
      </c>
      <c r="Z95" s="116">
        <v>1208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3604</v>
      </c>
      <c r="W96" s="116">
        <v>3857</v>
      </c>
      <c r="X96" s="116">
        <v>4157</v>
      </c>
      <c r="Y96" s="116">
        <v>4348</v>
      </c>
      <c r="Z96" s="116">
        <v>4560</v>
      </c>
    </row>
    <row r="97" spans="1:32" ht="15" customHeight="1" x14ac:dyDescent="0.25">
      <c r="S97" s="119" t="s">
        <v>199</v>
      </c>
      <c r="T97" s="119"/>
      <c r="U97" s="116"/>
      <c r="V97" s="116">
        <v>7238</v>
      </c>
      <c r="W97" s="116">
        <v>7570</v>
      </c>
      <c r="X97" s="116">
        <v>7627</v>
      </c>
      <c r="Y97" s="116">
        <v>7728</v>
      </c>
      <c r="Z97" s="116">
        <v>7547</v>
      </c>
    </row>
    <row r="98" spans="1:32" ht="15" customHeight="1" x14ac:dyDescent="0.25">
      <c r="S98" s="119" t="s">
        <v>200</v>
      </c>
      <c r="T98" s="119"/>
      <c r="U98" s="116"/>
      <c r="V98" s="116">
        <v>3436</v>
      </c>
      <c r="W98" s="116">
        <v>3431</v>
      </c>
      <c r="X98" s="116">
        <v>3601</v>
      </c>
      <c r="Y98" s="116">
        <v>3693</v>
      </c>
      <c r="Z98" s="116">
        <v>3749</v>
      </c>
    </row>
    <row r="99" spans="1:32" ht="15" customHeight="1" x14ac:dyDescent="0.25">
      <c r="S99" s="119" t="s">
        <v>201</v>
      </c>
      <c r="T99" s="119"/>
      <c r="U99" s="116"/>
      <c r="V99" s="116">
        <v>139</v>
      </c>
      <c r="W99" s="116">
        <v>156</v>
      </c>
      <c r="X99" s="116">
        <v>158</v>
      </c>
      <c r="Y99" s="116">
        <v>169</v>
      </c>
      <c r="Z99" s="116">
        <v>202</v>
      </c>
    </row>
    <row r="100" spans="1:32" ht="15" customHeight="1" x14ac:dyDescent="0.25">
      <c r="S100" s="119" t="s">
        <v>59</v>
      </c>
      <c r="T100" s="119"/>
      <c r="U100" s="116"/>
      <c r="V100" s="116">
        <v>937</v>
      </c>
      <c r="W100" s="116">
        <v>953</v>
      </c>
      <c r="X100" s="116">
        <v>1023</v>
      </c>
      <c r="Y100" s="116">
        <v>1089</v>
      </c>
      <c r="Z100" s="116">
        <v>1098</v>
      </c>
    </row>
    <row r="101" spans="1:32" x14ac:dyDescent="0.25">
      <c r="A101" s="20"/>
      <c r="S101" s="122" t="s">
        <v>54</v>
      </c>
      <c r="T101" s="122"/>
      <c r="U101" s="116"/>
      <c r="V101" s="116">
        <v>41024</v>
      </c>
      <c r="W101" s="116">
        <v>42014</v>
      </c>
      <c r="X101" s="116">
        <v>43511</v>
      </c>
      <c r="Y101" s="116">
        <v>44720</v>
      </c>
      <c r="Z101" s="116">
        <v>45481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86448</v>
      </c>
      <c r="W104" s="116">
        <v>92933</v>
      </c>
      <c r="X104" s="116">
        <v>96954</v>
      </c>
      <c r="Y104" s="116">
        <v>100671</v>
      </c>
      <c r="Z104" s="116">
        <v>101100</v>
      </c>
      <c r="AB104" s="113" t="str">
        <f>TEXT(Z104,"###,###")</f>
        <v>101,100</v>
      </c>
      <c r="AD104" s="134">
        <f>Z104/($Z$4)*100</f>
        <v>78.560272280112827</v>
      </c>
      <c r="AF104" s="113"/>
    </row>
    <row r="105" spans="1:32" x14ac:dyDescent="0.25">
      <c r="S105" s="119" t="s">
        <v>18</v>
      </c>
      <c r="T105" s="119"/>
      <c r="U105" s="116"/>
      <c r="V105" s="116">
        <v>18563</v>
      </c>
      <c r="W105" s="116">
        <v>18322</v>
      </c>
      <c r="X105" s="116">
        <v>18451</v>
      </c>
      <c r="Y105" s="116">
        <v>19751</v>
      </c>
      <c r="Z105" s="116">
        <v>18811</v>
      </c>
      <c r="AB105" s="113" t="str">
        <f>TEXT(Z105,"###,###")</f>
        <v>18,811</v>
      </c>
      <c r="AD105" s="134">
        <f>Z105/($Z$4)*100</f>
        <v>14.61718379684671</v>
      </c>
      <c r="AF105" s="113"/>
    </row>
    <row r="106" spans="1:32" x14ac:dyDescent="0.25">
      <c r="S106" s="122" t="s">
        <v>54</v>
      </c>
      <c r="T106" s="122"/>
      <c r="U106" s="124"/>
      <c r="V106" s="124">
        <v>105011</v>
      </c>
      <c r="W106" s="124">
        <v>111255</v>
      </c>
      <c r="X106" s="124">
        <v>115405</v>
      </c>
      <c r="Y106" s="124">
        <v>120422</v>
      </c>
      <c r="Z106" s="124">
        <v>119911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17379</v>
      </c>
      <c r="W108" s="116">
        <v>19223</v>
      </c>
      <c r="X108" s="116">
        <v>22526</v>
      </c>
      <c r="Y108" s="116">
        <v>20424</v>
      </c>
      <c r="Z108" s="116">
        <v>21146</v>
      </c>
      <c r="AB108" s="113" t="str">
        <f>TEXT(Z108,"###,###")</f>
        <v>21,146</v>
      </c>
      <c r="AD108" s="134">
        <f>Z108/($Z$4)*100</f>
        <v>16.431607493919547</v>
      </c>
      <c r="AF108" s="113"/>
    </row>
    <row r="109" spans="1:32" x14ac:dyDescent="0.25">
      <c r="S109" s="119" t="s">
        <v>21</v>
      </c>
      <c r="T109" s="119"/>
      <c r="U109" s="116"/>
      <c r="V109" s="116">
        <v>15832</v>
      </c>
      <c r="W109" s="116">
        <v>16523</v>
      </c>
      <c r="X109" s="116">
        <v>16708</v>
      </c>
      <c r="Y109" s="116">
        <v>16809</v>
      </c>
      <c r="Z109" s="116">
        <v>16703</v>
      </c>
      <c r="AB109" s="113" t="str">
        <f>TEXT(Z109,"###,###")</f>
        <v>16,703</v>
      </c>
      <c r="AD109" s="134">
        <f>Z109/($Z$4)*100</f>
        <v>12.979151611223786</v>
      </c>
      <c r="AF109" s="113"/>
    </row>
    <row r="110" spans="1:32" x14ac:dyDescent="0.25">
      <c r="S110" s="119" t="s">
        <v>22</v>
      </c>
      <c r="T110" s="119"/>
      <c r="U110" s="116"/>
      <c r="V110" s="116">
        <v>24927</v>
      </c>
      <c r="W110" s="116">
        <v>26049</v>
      </c>
      <c r="X110" s="116">
        <v>25365</v>
      </c>
      <c r="Y110" s="116">
        <v>28995</v>
      </c>
      <c r="Z110" s="116">
        <v>27350</v>
      </c>
      <c r="AB110" s="113" t="str">
        <f>TEXT(Z110,"###,###")</f>
        <v>27,350</v>
      </c>
      <c r="AD110" s="134">
        <f>Z110/($Z$4)*100</f>
        <v>21.252457436805994</v>
      </c>
      <c r="AF110" s="113"/>
    </row>
    <row r="111" spans="1:32" x14ac:dyDescent="0.25">
      <c r="S111" s="119" t="s">
        <v>23</v>
      </c>
      <c r="T111" s="119"/>
      <c r="U111" s="116"/>
      <c r="V111" s="116">
        <v>46873</v>
      </c>
      <c r="W111" s="116">
        <v>49460</v>
      </c>
      <c r="X111" s="116">
        <v>50806</v>
      </c>
      <c r="Y111" s="116">
        <v>54193</v>
      </c>
      <c r="Z111" s="116">
        <v>54120</v>
      </c>
      <c r="AB111" s="113" t="str">
        <f>TEXT(Z111,"###,###")</f>
        <v>54,120</v>
      </c>
      <c r="AD111" s="134">
        <f>Z111/($Z$4)*100</f>
        <v>42.054222906030724</v>
      </c>
      <c r="AF111" s="113"/>
    </row>
    <row r="112" spans="1:32" x14ac:dyDescent="0.25">
      <c r="S112" s="122" t="s">
        <v>54</v>
      </c>
      <c r="T112" s="122"/>
      <c r="U112" s="116"/>
      <c r="V112" s="116">
        <v>115704</v>
      </c>
      <c r="W112" s="116">
        <v>120396</v>
      </c>
      <c r="X112" s="116">
        <v>124734</v>
      </c>
      <c r="Y112" s="116">
        <v>129737</v>
      </c>
      <c r="Z112" s="116">
        <v>128696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42.18</v>
      </c>
      <c r="W118" s="135">
        <v>41</v>
      </c>
      <c r="X118" s="135">
        <v>40.840000000000003</v>
      </c>
      <c r="Y118" s="135">
        <v>40.64</v>
      </c>
      <c r="Z118" s="135">
        <v>40.79</v>
      </c>
      <c r="AB118" s="113" t="str">
        <f>TEXT(Z118,"##.0")</f>
        <v>40.8</v>
      </c>
    </row>
    <row r="120" spans="19:32" x14ac:dyDescent="0.25">
      <c r="S120" s="105" t="s">
        <v>102</v>
      </c>
      <c r="T120" s="116"/>
      <c r="U120" s="116"/>
      <c r="V120" s="116">
        <v>70223</v>
      </c>
      <c r="W120" s="116">
        <v>71907</v>
      </c>
      <c r="X120" s="116">
        <v>74199</v>
      </c>
      <c r="Y120" s="116">
        <v>75928</v>
      </c>
      <c r="Z120" s="116">
        <v>77057</v>
      </c>
      <c r="AB120" s="113" t="str">
        <f>TEXT(Z120,"###,###")</f>
        <v>77,057</v>
      </c>
    </row>
    <row r="121" spans="19:32" x14ac:dyDescent="0.25">
      <c r="S121" s="105" t="s">
        <v>103</v>
      </c>
      <c r="T121" s="116"/>
      <c r="U121" s="116"/>
      <c r="V121" s="116">
        <v>6227</v>
      </c>
      <c r="W121" s="116">
        <v>6236</v>
      </c>
      <c r="X121" s="116">
        <v>6401</v>
      </c>
      <c r="Y121" s="116">
        <v>6328</v>
      </c>
      <c r="Z121" s="116">
        <v>6393</v>
      </c>
      <c r="AB121" s="113" t="str">
        <f>TEXT(Z121,"###,###")</f>
        <v>6,393</v>
      </c>
    </row>
    <row r="122" spans="19:32" x14ac:dyDescent="0.25">
      <c r="S122" s="105" t="s">
        <v>104</v>
      </c>
      <c r="T122" s="116"/>
      <c r="U122" s="116"/>
      <c r="V122" s="116">
        <v>6214</v>
      </c>
      <c r="W122" s="116">
        <v>6685</v>
      </c>
      <c r="X122" s="116">
        <v>7028</v>
      </c>
      <c r="Y122" s="116">
        <v>7667</v>
      </c>
      <c r="Z122" s="116">
        <v>7693</v>
      </c>
      <c r="AB122" s="113" t="str">
        <f>TEXT(Z122,"###,###")</f>
        <v>7,693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76437</v>
      </c>
      <c r="W124" s="116">
        <v>78592</v>
      </c>
      <c r="X124" s="116">
        <v>81227</v>
      </c>
      <c r="Y124" s="116">
        <v>83595</v>
      </c>
      <c r="Z124" s="116">
        <v>84750</v>
      </c>
      <c r="AB124" s="113" t="str">
        <f>TEXT(Z124,"###,###")</f>
        <v>84,750</v>
      </c>
      <c r="AD124" s="131">
        <f>Z124/$Z$7*100</f>
        <v>92.987788152423164</v>
      </c>
    </row>
    <row r="125" spans="19:32" x14ac:dyDescent="0.25">
      <c r="S125" s="105" t="s">
        <v>106</v>
      </c>
      <c r="T125" s="116"/>
      <c r="U125" s="116"/>
      <c r="V125" s="116">
        <v>12441</v>
      </c>
      <c r="W125" s="116">
        <v>12921</v>
      </c>
      <c r="X125" s="116">
        <v>13429</v>
      </c>
      <c r="Y125" s="116">
        <v>13995</v>
      </c>
      <c r="Z125" s="116">
        <v>14086</v>
      </c>
      <c r="AB125" s="113" t="str">
        <f>TEXT(Z125,"###,###")</f>
        <v>14,086</v>
      </c>
      <c r="AD125" s="131">
        <f>Z125/$Z$7*100</f>
        <v>15.45517385150481</v>
      </c>
    </row>
    <row r="127" spans="19:32" x14ac:dyDescent="0.25">
      <c r="S127" s="105" t="s">
        <v>107</v>
      </c>
      <c r="T127" s="116"/>
      <c r="U127" s="116"/>
      <c r="V127" s="116">
        <v>41638</v>
      </c>
      <c r="W127" s="116">
        <v>42814</v>
      </c>
      <c r="X127" s="116">
        <v>44114</v>
      </c>
      <c r="Y127" s="116">
        <v>45203</v>
      </c>
      <c r="Z127" s="116">
        <v>45664</v>
      </c>
      <c r="AB127" s="113" t="str">
        <f>TEXT(Z127,"###,###")</f>
        <v>45,664</v>
      </c>
      <c r="AD127" s="131">
        <f>Z127/$Z$7*100</f>
        <v>50.102588297253703</v>
      </c>
    </row>
    <row r="128" spans="19:32" x14ac:dyDescent="0.25">
      <c r="S128" s="105" t="s">
        <v>108</v>
      </c>
      <c r="T128" s="116"/>
      <c r="U128" s="116"/>
      <c r="V128" s="116">
        <v>41024</v>
      </c>
      <c r="W128" s="116">
        <v>42014</v>
      </c>
      <c r="X128" s="116">
        <v>43511</v>
      </c>
      <c r="Y128" s="116">
        <v>44720</v>
      </c>
      <c r="Z128" s="116">
        <v>45478</v>
      </c>
      <c r="AB128" s="113" t="str">
        <f>TEXT(Z128,"###,###")</f>
        <v>45,478</v>
      </c>
      <c r="AD128" s="131">
        <f>Z128/$Z$7*100</f>
        <v>49.898508903786443</v>
      </c>
    </row>
    <row r="130" spans="19:20" x14ac:dyDescent="0.25">
      <c r="S130" s="105" t="s">
        <v>286</v>
      </c>
      <c r="T130" s="131">
        <v>84.547020550575482</v>
      </c>
    </row>
    <row r="131" spans="19:20" x14ac:dyDescent="0.25">
      <c r="S131" s="105" t="s">
        <v>287</v>
      </c>
      <c r="T131" s="131">
        <v>7.0144062496571253</v>
      </c>
    </row>
    <row r="132" spans="19:20" x14ac:dyDescent="0.25">
      <c r="S132" s="105" t="s">
        <v>288</v>
      </c>
      <c r="T132" s="131">
        <v>8.4407676018476856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8F758B-52C7-46DA-ACCB-BEC0FCB07B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334ADB5-A743-4C97-B787-526C6FFB6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9CF7C5-203A-4077-B293-8D2C45C6DE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092721-FC98-4010-B317-757AE11FA1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ED7F-48F7-41CD-8746-BAF6A1B0D69B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133</v>
      </c>
      <c r="T1" s="103"/>
      <c r="U1" s="103"/>
      <c r="V1" s="103"/>
      <c r="W1" s="103"/>
      <c r="X1" s="103"/>
      <c r="Y1" s="104" t="s">
        <v>227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133</v>
      </c>
      <c r="Y3" s="109" t="s">
        <v>227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8.23 Glenelg,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15010</v>
      </c>
      <c r="W4" s="112">
        <v>15368</v>
      </c>
      <c r="X4" s="112">
        <v>16001</v>
      </c>
      <c r="Y4" s="112">
        <v>16075</v>
      </c>
      <c r="Z4" s="112">
        <v>16027</v>
      </c>
      <c r="AB4" s="113" t="str">
        <f>TEXT(Z4,"###,###")</f>
        <v>16,027</v>
      </c>
      <c r="AD4" s="114">
        <f>Z4/Y4-1</f>
        <v>-2.9860031104198548E-3</v>
      </c>
      <c r="AF4" s="114">
        <f>Z4/V4-1</f>
        <v>6.775483011325778E-2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7961</v>
      </c>
      <c r="W5" s="112">
        <v>8279</v>
      </c>
      <c r="X5" s="112">
        <v>8572</v>
      </c>
      <c r="Y5" s="112">
        <v>8427</v>
      </c>
      <c r="Z5" s="112">
        <v>8482</v>
      </c>
      <c r="AB5" s="113" t="str">
        <f>TEXT(Z5,"###,###")</f>
        <v>8,482</v>
      </c>
      <c r="AD5" s="114">
        <f t="shared" ref="AD5:AD9" si="0">Z5/Y5-1</f>
        <v>6.5266405601043243E-3</v>
      </c>
      <c r="AF5" s="114">
        <f t="shared" ref="AF5:AF9" si="1">Z5/V5-1</f>
        <v>6.5444039693505873E-2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7046</v>
      </c>
      <c r="W6" s="112">
        <v>7089</v>
      </c>
      <c r="X6" s="112">
        <v>7432</v>
      </c>
      <c r="Y6" s="112">
        <v>7650</v>
      </c>
      <c r="Z6" s="112">
        <v>7542</v>
      </c>
      <c r="AB6" s="113" t="str">
        <f>TEXT(Z6,"###,###")</f>
        <v>7,542</v>
      </c>
      <c r="AD6" s="114">
        <f t="shared" si="0"/>
        <v>-1.4117647058823568E-2</v>
      </c>
      <c r="AF6" s="114">
        <f t="shared" si="1"/>
        <v>7.0394550099347253E-2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10267</v>
      </c>
      <c r="W7" s="112">
        <v>10443</v>
      </c>
      <c r="X7" s="112">
        <v>10906</v>
      </c>
      <c r="Y7" s="112">
        <v>10886</v>
      </c>
      <c r="Z7" s="112">
        <v>11000</v>
      </c>
      <c r="AB7" s="113" t="str">
        <f>TEXT(Z7,"###,###")</f>
        <v>11,000</v>
      </c>
      <c r="AD7" s="114">
        <f t="shared" si="0"/>
        <v>1.0472166084879664E-2</v>
      </c>
      <c r="AF7" s="114">
        <f t="shared" si="1"/>
        <v>7.1393785916041619E-2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16,027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11,000</v>
      </c>
      <c r="P8" s="71"/>
      <c r="S8" s="111" t="s">
        <v>86</v>
      </c>
      <c r="T8" s="112"/>
      <c r="U8" s="112"/>
      <c r="V8" s="112">
        <v>31690.240000000002</v>
      </c>
      <c r="W8" s="112">
        <v>33820</v>
      </c>
      <c r="X8" s="112">
        <v>35204</v>
      </c>
      <c r="Y8" s="112">
        <v>36678</v>
      </c>
      <c r="Z8" s="112">
        <v>35911.61</v>
      </c>
      <c r="AB8" s="113" t="str">
        <f>TEXT(Z8,"$###,###")</f>
        <v>$35,912</v>
      </c>
      <c r="AD8" s="114">
        <f t="shared" si="0"/>
        <v>-2.0895086973117372E-2</v>
      </c>
      <c r="AF8" s="114">
        <f t="shared" si="1"/>
        <v>0.13320725876484363</v>
      </c>
    </row>
    <row r="9" spans="1:32" x14ac:dyDescent="0.25">
      <c r="A9" s="32" t="s">
        <v>15</v>
      </c>
      <c r="B9" s="75"/>
      <c r="C9" s="76"/>
      <c r="D9" s="77">
        <f>AD104</f>
        <v>70.356273787982786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53.145454545454541</v>
      </c>
      <c r="P9" s="78" t="s">
        <v>87</v>
      </c>
      <c r="S9" s="111" t="s">
        <v>7</v>
      </c>
      <c r="T9" s="112"/>
      <c r="U9" s="112"/>
      <c r="V9" s="112">
        <v>493832350</v>
      </c>
      <c r="W9" s="112">
        <v>516726588</v>
      </c>
      <c r="X9" s="112">
        <v>553927270</v>
      </c>
      <c r="Y9" s="112">
        <v>571041272</v>
      </c>
      <c r="Z9" s="112">
        <v>583802386</v>
      </c>
      <c r="AB9" s="113" t="str">
        <f>TEXT(Z9/1000000,"$#,###.0")&amp;" mil"</f>
        <v>$583.8 mil</v>
      </c>
      <c r="AD9" s="114">
        <f t="shared" si="0"/>
        <v>2.234709578049543E-2</v>
      </c>
      <c r="AF9" s="114">
        <f t="shared" si="1"/>
        <v>0.18218740833807257</v>
      </c>
    </row>
    <row r="10" spans="1:32" x14ac:dyDescent="0.25">
      <c r="A10" s="32" t="s">
        <v>18</v>
      </c>
      <c r="B10" s="75"/>
      <c r="C10" s="76"/>
      <c r="D10" s="77">
        <f>AD105</f>
        <v>17.114868659137706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77.927272727272722</v>
      </c>
      <c r="P11" s="78" t="s">
        <v>87</v>
      </c>
      <c r="S11" s="111" t="s">
        <v>30</v>
      </c>
      <c r="T11" s="116"/>
      <c r="U11" s="116"/>
      <c r="V11" s="116">
        <v>12782</v>
      </c>
      <c r="W11" s="116">
        <v>13027</v>
      </c>
      <c r="X11" s="116">
        <v>13560</v>
      </c>
      <c r="Y11" s="116">
        <v>13736</v>
      </c>
      <c r="Z11" s="116">
        <v>13597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12.336363636363638</v>
      </c>
      <c r="P12" s="78" t="s">
        <v>87</v>
      </c>
      <c r="S12" s="111" t="s">
        <v>31</v>
      </c>
      <c r="T12" s="116"/>
      <c r="U12" s="116"/>
      <c r="V12" s="116">
        <v>2227</v>
      </c>
      <c r="W12" s="116">
        <v>2341</v>
      </c>
      <c r="X12" s="116">
        <v>2440</v>
      </c>
      <c r="Y12" s="116">
        <v>2340</v>
      </c>
      <c r="Z12" s="116">
        <v>2432</v>
      </c>
    </row>
    <row r="13" spans="1:32" ht="15" customHeight="1" x14ac:dyDescent="0.25">
      <c r="A13" s="32" t="s">
        <v>20</v>
      </c>
      <c r="B13" s="76"/>
      <c r="C13" s="76"/>
      <c r="D13" s="77">
        <f>AD108</f>
        <v>14.91857490484807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9.7363636363636363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17.158544955387782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25.500717539152678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18.006722994458073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2084</v>
      </c>
      <c r="Z15" s="116">
        <v>2060</v>
      </c>
      <c r="AB15" s="121">
        <f t="shared" ref="AB15:AB34" si="2">IF(Z15="np",0,Z15/$Z$34)</f>
        <v>0.12851706282363218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29.656205153802954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81.993277005541927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51</v>
      </c>
      <c r="Z16" s="116">
        <v>57</v>
      </c>
      <c r="AB16" s="121">
        <f t="shared" si="2"/>
        <v>3.5560546509451618E-3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1225</v>
      </c>
      <c r="Z17" s="116">
        <v>1271</v>
      </c>
      <c r="AB17" s="121">
        <f t="shared" si="2"/>
        <v>7.9293780023707031E-2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114</v>
      </c>
      <c r="Z18" s="116">
        <v>110</v>
      </c>
      <c r="AB18" s="121">
        <f t="shared" si="2"/>
        <v>6.8625616070871545E-3</v>
      </c>
    </row>
    <row r="19" spans="1:28" x14ac:dyDescent="0.25">
      <c r="A19" s="67" t="str">
        <f>$S$1&amp;" ("&amp;$V$2&amp;" to "&amp;$Z$2&amp;")"</f>
        <v>Glenelg (2015-16 to 2019-20)</v>
      </c>
      <c r="B19" s="67"/>
      <c r="C19" s="67"/>
      <c r="D19" s="67"/>
      <c r="E19" s="67"/>
      <c r="F19" s="67"/>
      <c r="G19" s="67" t="str">
        <f>$S$1&amp;" ("&amp;$V$2&amp;" to "&amp;$Z$2&amp;")"</f>
        <v>Glenelg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1035</v>
      </c>
      <c r="Z19" s="116">
        <v>1010</v>
      </c>
      <c r="AB19" s="121">
        <f t="shared" si="2"/>
        <v>6.3010792937800236E-2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334</v>
      </c>
      <c r="Z20" s="116">
        <v>344</v>
      </c>
      <c r="AB20" s="121">
        <f t="shared" si="2"/>
        <v>2.1461101753072555E-2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1122</v>
      </c>
      <c r="Z21" s="116">
        <v>1187</v>
      </c>
      <c r="AB21" s="121">
        <f t="shared" si="2"/>
        <v>7.4053278432840472E-2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1092</v>
      </c>
      <c r="Z22" s="116">
        <v>1125</v>
      </c>
      <c r="AB22" s="121">
        <f t="shared" si="2"/>
        <v>7.0185289163391354E-2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1099</v>
      </c>
      <c r="Z23" s="116">
        <v>1092</v>
      </c>
      <c r="AB23" s="121">
        <f t="shared" si="2"/>
        <v>6.8126520681265207E-2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53</v>
      </c>
      <c r="Z24" s="116">
        <v>59</v>
      </c>
      <c r="AB24" s="121">
        <f t="shared" si="2"/>
        <v>3.6808284983467464E-3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406</v>
      </c>
      <c r="Z25" s="116">
        <v>390</v>
      </c>
      <c r="AB25" s="121">
        <f t="shared" si="2"/>
        <v>2.4330900243309004E-2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210</v>
      </c>
      <c r="Z26" s="116">
        <v>189</v>
      </c>
      <c r="AB26" s="121">
        <f t="shared" si="2"/>
        <v>1.1791128579449747E-2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476</v>
      </c>
      <c r="Z27" s="116">
        <v>475</v>
      </c>
      <c r="AB27" s="121">
        <f t="shared" si="2"/>
        <v>2.963378875787635E-2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908</v>
      </c>
      <c r="Z28" s="116">
        <v>977</v>
      </c>
      <c r="AB28" s="121">
        <f t="shared" si="2"/>
        <v>6.0952024455674089E-2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1257</v>
      </c>
      <c r="Z29" s="116">
        <v>833</v>
      </c>
      <c r="AB29" s="121">
        <f t="shared" si="2"/>
        <v>5.1968307442760001E-2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604</v>
      </c>
      <c r="Z30" s="116">
        <v>940</v>
      </c>
      <c r="AB30" s="121">
        <f t="shared" si="2"/>
        <v>5.8643708278744773E-2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2002</v>
      </c>
      <c r="Z31" s="116">
        <v>1783</v>
      </c>
      <c r="AB31" s="121">
        <f t="shared" si="2"/>
        <v>0.11123588495851269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150</v>
      </c>
      <c r="Z32" s="116">
        <v>255</v>
      </c>
      <c r="AB32" s="121">
        <f t="shared" si="2"/>
        <v>1.5908665543702041E-2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567</v>
      </c>
      <c r="Z33" s="116">
        <v>553</v>
      </c>
      <c r="AB33" s="121">
        <f t="shared" si="2"/>
        <v>3.4499968806538148E-2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16077</v>
      </c>
      <c r="Z34" s="124">
        <v>16029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9025</v>
      </c>
      <c r="AB37" s="136">
        <f>Z37/Z40*100</f>
        <v>81.993277005541927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1982</v>
      </c>
      <c r="AB38" s="136">
        <f>Z38/Z40*100</f>
        <v>18.006722994458073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11007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</v>
      </c>
      <c r="W44" s="116">
        <v>7</v>
      </c>
      <c r="X44" s="116">
        <v>12</v>
      </c>
      <c r="Y44" s="116">
        <v>6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206</v>
      </c>
      <c r="W45" s="116">
        <v>225</v>
      </c>
      <c r="X45" s="116">
        <v>197</v>
      </c>
      <c r="Y45" s="116">
        <v>226</v>
      </c>
      <c r="Z45" s="116">
        <v>206</v>
      </c>
    </row>
    <row r="46" spans="19:32" x14ac:dyDescent="0.25">
      <c r="S46" s="119" t="s">
        <v>39</v>
      </c>
      <c r="T46" s="119"/>
      <c r="U46" s="116"/>
      <c r="V46" s="116">
        <v>565</v>
      </c>
      <c r="W46" s="116">
        <v>543</v>
      </c>
      <c r="X46" s="116">
        <v>524</v>
      </c>
      <c r="Y46" s="116">
        <v>532</v>
      </c>
      <c r="Z46" s="116">
        <v>565</v>
      </c>
    </row>
    <row r="47" spans="19:32" x14ac:dyDescent="0.25">
      <c r="S47" s="119" t="s">
        <v>40</v>
      </c>
      <c r="T47" s="119"/>
      <c r="U47" s="116"/>
      <c r="V47" s="116">
        <v>695</v>
      </c>
      <c r="W47" s="116">
        <v>726</v>
      </c>
      <c r="X47" s="116">
        <v>746</v>
      </c>
      <c r="Y47" s="116">
        <v>742</v>
      </c>
      <c r="Z47" s="116">
        <v>663</v>
      </c>
    </row>
    <row r="48" spans="19:32" x14ac:dyDescent="0.25">
      <c r="S48" s="119" t="s">
        <v>41</v>
      </c>
      <c r="T48" s="119"/>
      <c r="U48" s="116"/>
      <c r="V48" s="116">
        <v>640</v>
      </c>
      <c r="W48" s="116">
        <v>701</v>
      </c>
      <c r="X48" s="116">
        <v>739</v>
      </c>
      <c r="Y48" s="116">
        <v>867</v>
      </c>
      <c r="Z48" s="116">
        <v>883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630</v>
      </c>
      <c r="W49" s="116">
        <v>679</v>
      </c>
      <c r="X49" s="116">
        <v>679</v>
      </c>
      <c r="Y49" s="116">
        <v>627</v>
      </c>
      <c r="Z49" s="116">
        <v>709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Glenelg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631</v>
      </c>
      <c r="W50" s="116">
        <v>564</v>
      </c>
      <c r="X50" s="116">
        <v>614</v>
      </c>
      <c r="Y50" s="116">
        <v>636</v>
      </c>
      <c r="Z50" s="116">
        <v>703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731</v>
      </c>
      <c r="W51" s="116">
        <v>722</v>
      </c>
      <c r="X51" s="116">
        <v>734</v>
      </c>
      <c r="Y51" s="116">
        <v>669</v>
      </c>
      <c r="Z51" s="116">
        <v>658</v>
      </c>
    </row>
    <row r="52" spans="1:26" ht="15" customHeight="1" x14ac:dyDescent="0.25">
      <c r="S52" s="119" t="s">
        <v>45</v>
      </c>
      <c r="T52" s="119"/>
      <c r="U52" s="116"/>
      <c r="V52" s="116">
        <v>770</v>
      </c>
      <c r="W52" s="116">
        <v>771</v>
      </c>
      <c r="X52" s="116">
        <v>774</v>
      </c>
      <c r="Y52" s="116">
        <v>735</v>
      </c>
      <c r="Z52" s="116">
        <v>734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963</v>
      </c>
      <c r="W53" s="116">
        <v>926</v>
      </c>
      <c r="X53" s="116">
        <v>889</v>
      </c>
      <c r="Y53" s="116">
        <v>875</v>
      </c>
      <c r="Z53" s="116">
        <v>809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799</v>
      </c>
      <c r="W54" s="116">
        <v>895</v>
      </c>
      <c r="X54" s="116">
        <v>918</v>
      </c>
      <c r="Y54" s="116">
        <v>940</v>
      </c>
      <c r="Z54" s="116">
        <v>960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676</v>
      </c>
      <c r="W55" s="116">
        <v>775</v>
      </c>
      <c r="X55" s="116">
        <v>803</v>
      </c>
      <c r="Y55" s="116">
        <v>793</v>
      </c>
      <c r="Z55" s="116">
        <v>788</v>
      </c>
    </row>
    <row r="56" spans="1:26" ht="15" customHeight="1" x14ac:dyDescent="0.25">
      <c r="S56" s="119" t="s">
        <v>49</v>
      </c>
      <c r="T56" s="119"/>
      <c r="U56" s="116"/>
      <c r="V56" s="116">
        <v>362</v>
      </c>
      <c r="W56" s="116">
        <v>425</v>
      </c>
      <c r="X56" s="116">
        <v>433</v>
      </c>
      <c r="Y56" s="116">
        <v>450</v>
      </c>
      <c r="Z56" s="116">
        <v>444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144</v>
      </c>
      <c r="W57" s="116">
        <v>162</v>
      </c>
      <c r="X57" s="116">
        <v>205</v>
      </c>
      <c r="Y57" s="116">
        <v>188</v>
      </c>
      <c r="Z57" s="116">
        <v>198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81</v>
      </c>
      <c r="W58" s="116">
        <v>87</v>
      </c>
      <c r="X58" s="116">
        <v>89</v>
      </c>
      <c r="Y58" s="116">
        <v>81</v>
      </c>
      <c r="Z58" s="116">
        <v>81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40</v>
      </c>
      <c r="W59" s="116">
        <v>47</v>
      </c>
      <c r="X59" s="116">
        <v>49</v>
      </c>
      <c r="Y59" s="116">
        <v>52</v>
      </c>
      <c r="Z59" s="116">
        <v>47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24</v>
      </c>
      <c r="W60" s="116">
        <v>24</v>
      </c>
      <c r="X60" s="116">
        <v>28</v>
      </c>
      <c r="Y60" s="116">
        <v>22</v>
      </c>
      <c r="Z60" s="116">
        <v>30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7962</v>
      </c>
      <c r="W61" s="116">
        <v>8279</v>
      </c>
      <c r="X61" s="116">
        <v>8569</v>
      </c>
      <c r="Y61" s="116">
        <v>8429</v>
      </c>
      <c r="Z61" s="116">
        <v>8483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</v>
      </c>
      <c r="W63" s="116">
        <v>6</v>
      </c>
      <c r="X63" s="116">
        <v>0</v>
      </c>
      <c r="Y63" s="116">
        <v>4</v>
      </c>
      <c r="Z63" s="116">
        <v>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209</v>
      </c>
      <c r="W64" s="116">
        <v>228</v>
      </c>
      <c r="X64" s="116">
        <v>210</v>
      </c>
      <c r="Y64" s="116">
        <v>273</v>
      </c>
      <c r="Z64" s="116">
        <v>243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Glenelg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508</v>
      </c>
      <c r="W65" s="116">
        <v>502</v>
      </c>
      <c r="X65" s="116">
        <v>480</v>
      </c>
      <c r="Y65" s="116">
        <v>488</v>
      </c>
      <c r="Z65" s="116">
        <v>466</v>
      </c>
    </row>
    <row r="66" spans="1:26" x14ac:dyDescent="0.25">
      <c r="S66" s="119" t="s">
        <v>40</v>
      </c>
      <c r="T66" s="119"/>
      <c r="U66" s="116"/>
      <c r="V66" s="116">
        <v>619</v>
      </c>
      <c r="W66" s="116">
        <v>678</v>
      </c>
      <c r="X66" s="116">
        <v>645</v>
      </c>
      <c r="Y66" s="116">
        <v>632</v>
      </c>
      <c r="Z66" s="116">
        <v>599</v>
      </c>
    </row>
    <row r="67" spans="1:26" x14ac:dyDescent="0.25">
      <c r="S67" s="119" t="s">
        <v>41</v>
      </c>
      <c r="T67" s="119"/>
      <c r="U67" s="116"/>
      <c r="V67" s="116">
        <v>545</v>
      </c>
      <c r="W67" s="116">
        <v>520</v>
      </c>
      <c r="X67" s="116">
        <v>616</v>
      </c>
      <c r="Y67" s="116">
        <v>678</v>
      </c>
      <c r="Z67" s="116">
        <v>735</v>
      </c>
    </row>
    <row r="68" spans="1:26" x14ac:dyDescent="0.25">
      <c r="S68" s="119" t="s">
        <v>42</v>
      </c>
      <c r="T68" s="119"/>
      <c r="U68" s="116"/>
      <c r="V68" s="116">
        <v>545</v>
      </c>
      <c r="W68" s="116">
        <v>508</v>
      </c>
      <c r="X68" s="116">
        <v>557</v>
      </c>
      <c r="Y68" s="116">
        <v>582</v>
      </c>
      <c r="Z68" s="116">
        <v>606</v>
      </c>
    </row>
    <row r="69" spans="1:26" x14ac:dyDescent="0.25">
      <c r="S69" s="119" t="s">
        <v>43</v>
      </c>
      <c r="T69" s="119"/>
      <c r="U69" s="116"/>
      <c r="V69" s="116">
        <v>562</v>
      </c>
      <c r="W69" s="116">
        <v>507</v>
      </c>
      <c r="X69" s="116">
        <v>532</v>
      </c>
      <c r="Y69" s="116">
        <v>585</v>
      </c>
      <c r="Z69" s="116">
        <v>612</v>
      </c>
    </row>
    <row r="70" spans="1:26" x14ac:dyDescent="0.25">
      <c r="S70" s="119" t="s">
        <v>44</v>
      </c>
      <c r="T70" s="119"/>
      <c r="U70" s="116"/>
      <c r="V70" s="116">
        <v>729</v>
      </c>
      <c r="W70" s="116">
        <v>727</v>
      </c>
      <c r="X70" s="116">
        <v>719</v>
      </c>
      <c r="Y70" s="116">
        <v>710</v>
      </c>
      <c r="Z70" s="116">
        <v>640</v>
      </c>
    </row>
    <row r="71" spans="1:26" x14ac:dyDescent="0.25">
      <c r="S71" s="119" t="s">
        <v>45</v>
      </c>
      <c r="T71" s="119"/>
      <c r="U71" s="116"/>
      <c r="V71" s="116">
        <v>803</v>
      </c>
      <c r="W71" s="116">
        <v>737</v>
      </c>
      <c r="X71" s="116">
        <v>793</v>
      </c>
      <c r="Y71" s="116">
        <v>826</v>
      </c>
      <c r="Z71" s="116">
        <v>801</v>
      </c>
    </row>
    <row r="72" spans="1:26" x14ac:dyDescent="0.25">
      <c r="S72" s="119" t="s">
        <v>46</v>
      </c>
      <c r="T72" s="119"/>
      <c r="U72" s="116"/>
      <c r="V72" s="116">
        <v>818</v>
      </c>
      <c r="W72" s="116">
        <v>864</v>
      </c>
      <c r="X72" s="116">
        <v>877</v>
      </c>
      <c r="Y72" s="116">
        <v>886</v>
      </c>
      <c r="Z72" s="116">
        <v>803</v>
      </c>
    </row>
    <row r="73" spans="1:26" x14ac:dyDescent="0.25">
      <c r="S73" s="119" t="s">
        <v>47</v>
      </c>
      <c r="T73" s="119"/>
      <c r="U73" s="116"/>
      <c r="V73" s="116">
        <v>770</v>
      </c>
      <c r="W73" s="116">
        <v>779</v>
      </c>
      <c r="X73" s="116">
        <v>826</v>
      </c>
      <c r="Y73" s="116">
        <v>807</v>
      </c>
      <c r="Z73" s="116">
        <v>816</v>
      </c>
    </row>
    <row r="74" spans="1:26" x14ac:dyDescent="0.25">
      <c r="S74" s="119" t="s">
        <v>48</v>
      </c>
      <c r="T74" s="119"/>
      <c r="U74" s="116"/>
      <c r="V74" s="116">
        <v>517</v>
      </c>
      <c r="W74" s="116">
        <v>570</v>
      </c>
      <c r="X74" s="116">
        <v>582</v>
      </c>
      <c r="Y74" s="116">
        <v>670</v>
      </c>
      <c r="Z74" s="116">
        <v>644</v>
      </c>
    </row>
    <row r="75" spans="1:26" x14ac:dyDescent="0.25">
      <c r="S75" s="119" t="s">
        <v>49</v>
      </c>
      <c r="T75" s="119"/>
      <c r="U75" s="116"/>
      <c r="V75" s="116">
        <v>233</v>
      </c>
      <c r="W75" s="116">
        <v>256</v>
      </c>
      <c r="X75" s="116">
        <v>303</v>
      </c>
      <c r="Y75" s="116">
        <v>278</v>
      </c>
      <c r="Z75" s="116">
        <v>315</v>
      </c>
    </row>
    <row r="76" spans="1:26" x14ac:dyDescent="0.25">
      <c r="S76" s="119" t="s">
        <v>50</v>
      </c>
      <c r="T76" s="119"/>
      <c r="U76" s="116"/>
      <c r="V76" s="116">
        <v>95</v>
      </c>
      <c r="W76" s="116">
        <v>102</v>
      </c>
      <c r="X76" s="116">
        <v>109</v>
      </c>
      <c r="Y76" s="116">
        <v>118</v>
      </c>
      <c r="Z76" s="116">
        <v>139</v>
      </c>
    </row>
    <row r="77" spans="1:26" x14ac:dyDescent="0.25">
      <c r="S77" s="119" t="s">
        <v>51</v>
      </c>
      <c r="T77" s="119"/>
      <c r="U77" s="116"/>
      <c r="V77" s="116">
        <v>47</v>
      </c>
      <c r="W77" s="116">
        <v>52</v>
      </c>
      <c r="X77" s="116">
        <v>60</v>
      </c>
      <c r="Y77" s="116">
        <v>54</v>
      </c>
      <c r="Z77" s="116">
        <v>57</v>
      </c>
    </row>
    <row r="78" spans="1:26" x14ac:dyDescent="0.25">
      <c r="S78" s="119" t="s">
        <v>52</v>
      </c>
      <c r="T78" s="119"/>
      <c r="U78" s="116"/>
      <c r="V78" s="116">
        <v>24</v>
      </c>
      <c r="W78" s="116">
        <v>31</v>
      </c>
      <c r="X78" s="116">
        <v>43</v>
      </c>
      <c r="Y78" s="116">
        <v>37</v>
      </c>
      <c r="Z78" s="116">
        <v>31</v>
      </c>
    </row>
    <row r="79" spans="1:26" x14ac:dyDescent="0.25">
      <c r="S79" s="119" t="s">
        <v>53</v>
      </c>
      <c r="T79" s="119"/>
      <c r="U79" s="116"/>
      <c r="V79" s="116">
        <v>22</v>
      </c>
      <c r="W79" s="116">
        <v>24</v>
      </c>
      <c r="X79" s="116">
        <v>31</v>
      </c>
      <c r="Y79" s="116">
        <v>26</v>
      </c>
      <c r="Z79" s="116">
        <v>27</v>
      </c>
    </row>
    <row r="80" spans="1:26" x14ac:dyDescent="0.25">
      <c r="S80" s="122" t="s">
        <v>54</v>
      </c>
      <c r="T80" s="122"/>
      <c r="U80" s="116"/>
      <c r="V80" s="116">
        <v>7049</v>
      </c>
      <c r="W80" s="116">
        <v>7089</v>
      </c>
      <c r="X80" s="116">
        <v>7429</v>
      </c>
      <c r="Y80" s="116">
        <v>7647</v>
      </c>
      <c r="Z80" s="116">
        <v>7546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Glenelg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346</v>
      </c>
      <c r="W83" s="116">
        <v>385</v>
      </c>
      <c r="X83" s="116">
        <v>434</v>
      </c>
      <c r="Y83" s="116">
        <v>429</v>
      </c>
      <c r="Z83" s="116">
        <v>433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375</v>
      </c>
      <c r="W84" s="116">
        <v>376</v>
      </c>
      <c r="X84" s="116">
        <v>402</v>
      </c>
      <c r="Y84" s="116">
        <v>404</v>
      </c>
      <c r="Z84" s="116">
        <v>409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1027</v>
      </c>
      <c r="W85" s="116">
        <v>1046</v>
      </c>
      <c r="X85" s="116">
        <v>1107</v>
      </c>
      <c r="Y85" s="116">
        <v>1121</v>
      </c>
      <c r="Z85" s="116">
        <v>1105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16,027</v>
      </c>
      <c r="D86" s="100">
        <f t="shared" ref="D86:D91" si="4">AD4</f>
        <v>-2.9860031104198548E-3</v>
      </c>
      <c r="E86" s="101">
        <f t="shared" ref="E86:E91" si="5">AD4</f>
        <v>-2.9860031104198548E-3</v>
      </c>
      <c r="F86" s="100">
        <f t="shared" ref="F86:F91" si="6">AF4</f>
        <v>6.775483011325778E-2</v>
      </c>
      <c r="G86" s="101">
        <f t="shared" ref="G86:G91" si="7">AF4</f>
        <v>6.775483011325778E-2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194</v>
      </c>
      <c r="W86" s="116">
        <v>189</v>
      </c>
      <c r="X86" s="116">
        <v>206</v>
      </c>
      <c r="Y86" s="116">
        <v>220</v>
      </c>
      <c r="Z86" s="116">
        <v>239</v>
      </c>
    </row>
    <row r="87" spans="1:30" ht="15" customHeight="1" x14ac:dyDescent="0.25">
      <c r="A87" s="102" t="s">
        <v>4</v>
      </c>
      <c r="B87" s="51"/>
      <c r="C87" s="61" t="str">
        <f t="shared" si="3"/>
        <v>8,482</v>
      </c>
      <c r="D87" s="100">
        <f t="shared" si="4"/>
        <v>6.5266405601043243E-3</v>
      </c>
      <c r="E87" s="101">
        <f t="shared" si="5"/>
        <v>6.5266405601043243E-3</v>
      </c>
      <c r="F87" s="100">
        <f t="shared" si="6"/>
        <v>6.5444039693505873E-2</v>
      </c>
      <c r="G87" s="101">
        <f t="shared" si="7"/>
        <v>6.5444039693505873E-2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141</v>
      </c>
      <c r="W87" s="116">
        <v>134</v>
      </c>
      <c r="X87" s="116">
        <v>138</v>
      </c>
      <c r="Y87" s="116">
        <v>132</v>
      </c>
      <c r="Z87" s="116">
        <v>133</v>
      </c>
    </row>
    <row r="88" spans="1:30" ht="15" customHeight="1" x14ac:dyDescent="0.25">
      <c r="A88" s="102" t="s">
        <v>5</v>
      </c>
      <c r="B88" s="51"/>
      <c r="C88" s="61" t="str">
        <f t="shared" si="3"/>
        <v>7,542</v>
      </c>
      <c r="D88" s="100">
        <f t="shared" si="4"/>
        <v>-1.4117647058823568E-2</v>
      </c>
      <c r="E88" s="101">
        <f t="shared" si="5"/>
        <v>-1.4117647058823568E-2</v>
      </c>
      <c r="F88" s="100">
        <f t="shared" si="6"/>
        <v>7.0394550099347253E-2</v>
      </c>
      <c r="G88" s="101">
        <f t="shared" si="7"/>
        <v>7.0394550099347253E-2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176</v>
      </c>
      <c r="W88" s="116">
        <v>178</v>
      </c>
      <c r="X88" s="116">
        <v>192</v>
      </c>
      <c r="Y88" s="116">
        <v>183</v>
      </c>
      <c r="Z88" s="116">
        <v>201</v>
      </c>
    </row>
    <row r="89" spans="1:30" ht="15" customHeight="1" x14ac:dyDescent="0.25">
      <c r="A89" s="51" t="s">
        <v>6</v>
      </c>
      <c r="B89" s="51"/>
      <c r="C89" s="61" t="str">
        <f t="shared" si="3"/>
        <v>11,000</v>
      </c>
      <c r="D89" s="100">
        <f t="shared" si="4"/>
        <v>1.0472166084879664E-2</v>
      </c>
      <c r="E89" s="101">
        <f t="shared" si="5"/>
        <v>1.0472166084879664E-2</v>
      </c>
      <c r="F89" s="100">
        <f t="shared" si="6"/>
        <v>7.1393785916041619E-2</v>
      </c>
      <c r="G89" s="101">
        <f t="shared" si="7"/>
        <v>7.1393785916041619E-2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676</v>
      </c>
      <c r="W89" s="116">
        <v>724</v>
      </c>
      <c r="X89" s="116">
        <v>770</v>
      </c>
      <c r="Y89" s="116">
        <v>789</v>
      </c>
      <c r="Z89" s="116">
        <v>786</v>
      </c>
    </row>
    <row r="90" spans="1:30" ht="15" customHeight="1" x14ac:dyDescent="0.25">
      <c r="A90" s="51" t="s">
        <v>100</v>
      </c>
      <c r="B90" s="51"/>
      <c r="C90" s="61" t="str">
        <f t="shared" si="3"/>
        <v>$35,912</v>
      </c>
      <c r="D90" s="100">
        <f t="shared" si="4"/>
        <v>-2.0895086973117372E-2</v>
      </c>
      <c r="E90" s="101">
        <f t="shared" si="5"/>
        <v>-2.0895086973117372E-2</v>
      </c>
      <c r="F90" s="100">
        <f t="shared" si="6"/>
        <v>0.13320725876484363</v>
      </c>
      <c r="G90" s="101">
        <f t="shared" si="7"/>
        <v>0.13320725876484363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1163</v>
      </c>
      <c r="W90" s="116">
        <v>1183</v>
      </c>
      <c r="X90" s="116">
        <v>1203</v>
      </c>
      <c r="Y90" s="116">
        <v>1242</v>
      </c>
      <c r="Z90" s="116">
        <v>1187</v>
      </c>
    </row>
    <row r="91" spans="1:30" ht="15" customHeight="1" x14ac:dyDescent="0.25">
      <c r="A91" s="51" t="s">
        <v>7</v>
      </c>
      <c r="B91" s="51"/>
      <c r="C91" s="61" t="str">
        <f t="shared" si="3"/>
        <v>$583.8 mil</v>
      </c>
      <c r="D91" s="100">
        <f t="shared" si="4"/>
        <v>2.234709578049543E-2</v>
      </c>
      <c r="E91" s="101">
        <f t="shared" si="5"/>
        <v>2.234709578049543E-2</v>
      </c>
      <c r="F91" s="100">
        <f t="shared" si="6"/>
        <v>0.18218740833807257</v>
      </c>
      <c r="G91" s="101">
        <f t="shared" si="7"/>
        <v>0.18218740833807257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5530</v>
      </c>
      <c r="W91" s="116">
        <v>5643</v>
      </c>
      <c r="X91" s="116">
        <v>5881</v>
      </c>
      <c r="Y91" s="116">
        <v>5833</v>
      </c>
      <c r="Z91" s="116">
        <v>5846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226</v>
      </c>
      <c r="W93" s="116">
        <v>260</v>
      </c>
      <c r="X93" s="116">
        <v>285</v>
      </c>
      <c r="Y93" s="116">
        <v>299</v>
      </c>
      <c r="Z93" s="116">
        <v>319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801</v>
      </c>
      <c r="W94" s="116">
        <v>863</v>
      </c>
      <c r="X94" s="116">
        <v>922</v>
      </c>
      <c r="Y94" s="116">
        <v>912</v>
      </c>
      <c r="Z94" s="116">
        <v>920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168</v>
      </c>
      <c r="W95" s="116">
        <v>179</v>
      </c>
      <c r="X95" s="116">
        <v>192</v>
      </c>
      <c r="Y95" s="116">
        <v>188</v>
      </c>
      <c r="Z95" s="116">
        <v>201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726</v>
      </c>
      <c r="W96" s="116">
        <v>750</v>
      </c>
      <c r="X96" s="116">
        <v>805</v>
      </c>
      <c r="Y96" s="116">
        <v>839</v>
      </c>
      <c r="Z96" s="116">
        <v>872</v>
      </c>
    </row>
    <row r="97" spans="1:32" ht="15" customHeight="1" x14ac:dyDescent="0.25">
      <c r="S97" s="119" t="s">
        <v>199</v>
      </c>
      <c r="T97" s="119"/>
      <c r="U97" s="116"/>
      <c r="V97" s="116">
        <v>641</v>
      </c>
      <c r="W97" s="116">
        <v>678</v>
      </c>
      <c r="X97" s="116">
        <v>683</v>
      </c>
      <c r="Y97" s="116">
        <v>671</v>
      </c>
      <c r="Z97" s="116">
        <v>658</v>
      </c>
    </row>
    <row r="98" spans="1:32" ht="15" customHeight="1" x14ac:dyDescent="0.25">
      <c r="S98" s="119" t="s">
        <v>200</v>
      </c>
      <c r="T98" s="119"/>
      <c r="U98" s="116"/>
      <c r="V98" s="116">
        <v>446</v>
      </c>
      <c r="W98" s="116">
        <v>446</v>
      </c>
      <c r="X98" s="116">
        <v>468</v>
      </c>
      <c r="Y98" s="116">
        <v>485</v>
      </c>
      <c r="Z98" s="116">
        <v>504</v>
      </c>
    </row>
    <row r="99" spans="1:32" ht="15" customHeight="1" x14ac:dyDescent="0.25">
      <c r="S99" s="119" t="s">
        <v>201</v>
      </c>
      <c r="T99" s="119"/>
      <c r="U99" s="116"/>
      <c r="V99" s="116">
        <v>40</v>
      </c>
      <c r="W99" s="116">
        <v>40</v>
      </c>
      <c r="X99" s="116">
        <v>51</v>
      </c>
      <c r="Y99" s="116">
        <v>58</v>
      </c>
      <c r="Z99" s="116">
        <v>61</v>
      </c>
    </row>
    <row r="100" spans="1:32" ht="15" customHeight="1" x14ac:dyDescent="0.25">
      <c r="S100" s="119" t="s">
        <v>59</v>
      </c>
      <c r="T100" s="119"/>
      <c r="U100" s="116"/>
      <c r="V100" s="116">
        <v>442</v>
      </c>
      <c r="W100" s="116">
        <v>478</v>
      </c>
      <c r="X100" s="116">
        <v>511</v>
      </c>
      <c r="Y100" s="116">
        <v>530</v>
      </c>
      <c r="Z100" s="116">
        <v>551</v>
      </c>
    </row>
    <row r="101" spans="1:32" x14ac:dyDescent="0.25">
      <c r="A101" s="20"/>
      <c r="S101" s="122" t="s">
        <v>54</v>
      </c>
      <c r="T101" s="122"/>
      <c r="U101" s="116"/>
      <c r="V101" s="116">
        <v>4733</v>
      </c>
      <c r="W101" s="116">
        <v>4800</v>
      </c>
      <c r="X101" s="116">
        <v>5023</v>
      </c>
      <c r="Y101" s="116">
        <v>5059</v>
      </c>
      <c r="Z101" s="116">
        <v>5154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10362</v>
      </c>
      <c r="W104" s="116">
        <v>10808</v>
      </c>
      <c r="X104" s="116">
        <v>11129</v>
      </c>
      <c r="Y104" s="116">
        <v>11184</v>
      </c>
      <c r="Z104" s="116">
        <v>11276</v>
      </c>
      <c r="AB104" s="113" t="str">
        <f>TEXT(Z104,"###,###")</f>
        <v>11,276</v>
      </c>
      <c r="AD104" s="134">
        <f>Z104/($Z$4)*100</f>
        <v>70.356273787982786</v>
      </c>
      <c r="AF104" s="113"/>
    </row>
    <row r="105" spans="1:32" x14ac:dyDescent="0.25">
      <c r="S105" s="119" t="s">
        <v>18</v>
      </c>
      <c r="T105" s="119"/>
      <c r="U105" s="116"/>
      <c r="V105" s="116">
        <v>2639</v>
      </c>
      <c r="W105" s="116">
        <v>2609</v>
      </c>
      <c r="X105" s="116">
        <v>2712</v>
      </c>
      <c r="Y105" s="116">
        <v>2893</v>
      </c>
      <c r="Z105" s="116">
        <v>2743</v>
      </c>
      <c r="AB105" s="113" t="str">
        <f>TEXT(Z105,"###,###")</f>
        <v>2,743</v>
      </c>
      <c r="AD105" s="134">
        <f>Z105/($Z$4)*100</f>
        <v>17.114868659137706</v>
      </c>
      <c r="AF105" s="113"/>
    </row>
    <row r="106" spans="1:32" x14ac:dyDescent="0.25">
      <c r="S106" s="122" t="s">
        <v>54</v>
      </c>
      <c r="T106" s="122"/>
      <c r="U106" s="124"/>
      <c r="V106" s="124">
        <v>13001</v>
      </c>
      <c r="W106" s="124">
        <v>13417</v>
      </c>
      <c r="X106" s="124">
        <v>13841</v>
      </c>
      <c r="Y106" s="124">
        <v>14077</v>
      </c>
      <c r="Z106" s="124">
        <v>14019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2200</v>
      </c>
      <c r="W108" s="116">
        <v>2454</v>
      </c>
      <c r="X108" s="116">
        <v>2591</v>
      </c>
      <c r="Y108" s="116">
        <v>2421</v>
      </c>
      <c r="Z108" s="116">
        <v>2391</v>
      </c>
      <c r="AB108" s="113" t="str">
        <f>TEXT(Z108,"###,###")</f>
        <v>2,391</v>
      </c>
      <c r="AD108" s="134">
        <f>Z108/($Z$4)*100</f>
        <v>14.91857490484807</v>
      </c>
      <c r="AF108" s="113"/>
    </row>
    <row r="109" spans="1:32" x14ac:dyDescent="0.25">
      <c r="S109" s="119" t="s">
        <v>21</v>
      </c>
      <c r="T109" s="119"/>
      <c r="U109" s="116"/>
      <c r="V109" s="116">
        <v>2662</v>
      </c>
      <c r="W109" s="116">
        <v>2562</v>
      </c>
      <c r="X109" s="116">
        <v>2684</v>
      </c>
      <c r="Y109" s="116">
        <v>2593</v>
      </c>
      <c r="Z109" s="116">
        <v>2750</v>
      </c>
      <c r="AB109" s="113" t="str">
        <f>TEXT(Z109,"###,###")</f>
        <v>2,750</v>
      </c>
      <c r="AD109" s="134">
        <f>Z109/($Z$4)*100</f>
        <v>17.158544955387782</v>
      </c>
      <c r="AF109" s="113"/>
    </row>
    <row r="110" spans="1:32" x14ac:dyDescent="0.25">
      <c r="S110" s="119" t="s">
        <v>22</v>
      </c>
      <c r="T110" s="119"/>
      <c r="U110" s="116"/>
      <c r="V110" s="116">
        <v>3796</v>
      </c>
      <c r="W110" s="116">
        <v>4102</v>
      </c>
      <c r="X110" s="116">
        <v>4089</v>
      </c>
      <c r="Y110" s="116">
        <v>4462</v>
      </c>
      <c r="Z110" s="116">
        <v>4087</v>
      </c>
      <c r="AB110" s="113" t="str">
        <f>TEXT(Z110,"###,###")</f>
        <v>4,087</v>
      </c>
      <c r="AD110" s="134">
        <f>Z110/($Z$4)*100</f>
        <v>25.500717539152678</v>
      </c>
      <c r="AF110" s="113"/>
    </row>
    <row r="111" spans="1:32" x14ac:dyDescent="0.25">
      <c r="S111" s="119" t="s">
        <v>23</v>
      </c>
      <c r="T111" s="119"/>
      <c r="U111" s="116"/>
      <c r="V111" s="116">
        <v>4346</v>
      </c>
      <c r="W111" s="116">
        <v>4299</v>
      </c>
      <c r="X111" s="116">
        <v>4473</v>
      </c>
      <c r="Y111" s="116">
        <v>4605</v>
      </c>
      <c r="Z111" s="116">
        <v>4753</v>
      </c>
      <c r="AB111" s="113" t="str">
        <f>TEXT(Z111,"###,###")</f>
        <v>4,753</v>
      </c>
      <c r="AD111" s="134">
        <f>Z111/($Z$4)*100</f>
        <v>29.656205153802954</v>
      </c>
      <c r="AF111" s="113"/>
    </row>
    <row r="112" spans="1:32" x14ac:dyDescent="0.25">
      <c r="S112" s="122" t="s">
        <v>54</v>
      </c>
      <c r="T112" s="122"/>
      <c r="U112" s="116"/>
      <c r="V112" s="116">
        <v>15010</v>
      </c>
      <c r="W112" s="116">
        <v>15368</v>
      </c>
      <c r="X112" s="116">
        <v>16001</v>
      </c>
      <c r="Y112" s="116">
        <v>16078</v>
      </c>
      <c r="Z112" s="116">
        <v>16024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45.03</v>
      </c>
      <c r="W118" s="135">
        <v>44.41</v>
      </c>
      <c r="X118" s="135">
        <v>44.57</v>
      </c>
      <c r="Y118" s="135">
        <v>44.32</v>
      </c>
      <c r="Z118" s="135">
        <v>44.56</v>
      </c>
      <c r="AB118" s="113" t="str">
        <f>TEXT(Z118,"##.0")</f>
        <v>44.6</v>
      </c>
    </row>
    <row r="120" spans="19:32" x14ac:dyDescent="0.25">
      <c r="S120" s="105" t="s">
        <v>102</v>
      </c>
      <c r="T120" s="116"/>
      <c r="U120" s="116"/>
      <c r="V120" s="116">
        <v>8041</v>
      </c>
      <c r="W120" s="116">
        <v>8102</v>
      </c>
      <c r="X120" s="116">
        <v>8468</v>
      </c>
      <c r="Y120" s="116">
        <v>8553</v>
      </c>
      <c r="Z120" s="116">
        <v>8572</v>
      </c>
      <c r="AB120" s="113" t="str">
        <f>TEXT(Z120,"###,###")</f>
        <v>8,572</v>
      </c>
    </row>
    <row r="121" spans="19:32" x14ac:dyDescent="0.25">
      <c r="S121" s="105" t="s">
        <v>103</v>
      </c>
      <c r="T121" s="116"/>
      <c r="U121" s="116"/>
      <c r="V121" s="116">
        <v>1255</v>
      </c>
      <c r="W121" s="116">
        <v>1291</v>
      </c>
      <c r="X121" s="116">
        <v>1364</v>
      </c>
      <c r="Y121" s="116">
        <v>1299</v>
      </c>
      <c r="Z121" s="116">
        <v>1357</v>
      </c>
      <c r="AB121" s="113" t="str">
        <f>TEXT(Z121,"###,###")</f>
        <v>1,357</v>
      </c>
    </row>
    <row r="122" spans="19:32" x14ac:dyDescent="0.25">
      <c r="S122" s="105" t="s">
        <v>104</v>
      </c>
      <c r="T122" s="116"/>
      <c r="U122" s="116"/>
      <c r="V122" s="116">
        <v>974</v>
      </c>
      <c r="W122" s="116">
        <v>1050</v>
      </c>
      <c r="X122" s="116">
        <v>1081</v>
      </c>
      <c r="Y122" s="116">
        <v>1037</v>
      </c>
      <c r="Z122" s="116">
        <v>1071</v>
      </c>
      <c r="AB122" s="113" t="str">
        <f>TEXT(Z122,"###,###")</f>
        <v>1,071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9015</v>
      </c>
      <c r="W124" s="116">
        <v>9152</v>
      </c>
      <c r="X124" s="116">
        <v>9549</v>
      </c>
      <c r="Y124" s="116">
        <v>9590</v>
      </c>
      <c r="Z124" s="116">
        <v>9643</v>
      </c>
      <c r="AB124" s="113" t="str">
        <f>TEXT(Z124,"###,###")</f>
        <v>9,643</v>
      </c>
      <c r="AD124" s="131">
        <f>Z124/$Z$7*100</f>
        <v>87.663636363636371</v>
      </c>
    </row>
    <row r="125" spans="19:32" x14ac:dyDescent="0.25">
      <c r="S125" s="105" t="s">
        <v>106</v>
      </c>
      <c r="T125" s="116"/>
      <c r="U125" s="116"/>
      <c r="V125" s="116">
        <v>2229</v>
      </c>
      <c r="W125" s="116">
        <v>2341</v>
      </c>
      <c r="X125" s="116">
        <v>2445</v>
      </c>
      <c r="Y125" s="116">
        <v>2336</v>
      </c>
      <c r="Z125" s="116">
        <v>2428</v>
      </c>
      <c r="AB125" s="113" t="str">
        <f>TEXT(Z125,"###,###")</f>
        <v>2,428</v>
      </c>
      <c r="AD125" s="131">
        <f>Z125/$Z$7*100</f>
        <v>22.072727272727271</v>
      </c>
    </row>
    <row r="127" spans="19:32" x14ac:dyDescent="0.25">
      <c r="S127" s="105" t="s">
        <v>107</v>
      </c>
      <c r="T127" s="116"/>
      <c r="U127" s="116"/>
      <c r="V127" s="116">
        <v>5530</v>
      </c>
      <c r="W127" s="116">
        <v>5643</v>
      </c>
      <c r="X127" s="116">
        <v>5882</v>
      </c>
      <c r="Y127" s="116">
        <v>5835</v>
      </c>
      <c r="Z127" s="116">
        <v>5846</v>
      </c>
      <c r="AB127" s="113" t="str">
        <f>TEXT(Z127,"###,###")</f>
        <v>5,846</v>
      </c>
      <c r="AD127" s="131">
        <f>Z127/$Z$7*100</f>
        <v>53.145454545454541</v>
      </c>
    </row>
    <row r="128" spans="19:32" x14ac:dyDescent="0.25">
      <c r="S128" s="105" t="s">
        <v>108</v>
      </c>
      <c r="T128" s="116"/>
      <c r="U128" s="116"/>
      <c r="V128" s="116">
        <v>4737</v>
      </c>
      <c r="W128" s="116">
        <v>4800</v>
      </c>
      <c r="X128" s="116">
        <v>5024</v>
      </c>
      <c r="Y128" s="116">
        <v>5053</v>
      </c>
      <c r="Z128" s="116">
        <v>5159</v>
      </c>
      <c r="AB128" s="113" t="str">
        <f>TEXT(Z128,"###,###")</f>
        <v>5,159</v>
      </c>
      <c r="AD128" s="131">
        <f>Z128/$Z$7*100</f>
        <v>46.9</v>
      </c>
    </row>
    <row r="130" spans="19:20" x14ac:dyDescent="0.25">
      <c r="S130" s="105" t="s">
        <v>286</v>
      </c>
      <c r="T130" s="131">
        <v>77.927272727272722</v>
      </c>
    </row>
    <row r="131" spans="19:20" x14ac:dyDescent="0.25">
      <c r="S131" s="105" t="s">
        <v>287</v>
      </c>
      <c r="T131" s="131">
        <v>12.336363636363638</v>
      </c>
    </row>
    <row r="132" spans="19:20" x14ac:dyDescent="0.25">
      <c r="S132" s="105" t="s">
        <v>288</v>
      </c>
      <c r="T132" s="131">
        <v>9.7363636363636363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F8D35-59DD-44F7-A3EC-DE2CADD6EE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214864-1988-422D-9F50-87EA7BFB27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549BD0-D190-4190-8BAE-0B6F55AE6E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544B76-96F3-4ED5-ADC6-101BBB6C0F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4FA3-4B38-44CC-85AB-EF356DE88D87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134</v>
      </c>
      <c r="T1" s="103"/>
      <c r="U1" s="103"/>
      <c r="V1" s="103"/>
      <c r="W1" s="103"/>
      <c r="X1" s="103"/>
      <c r="Y1" s="104" t="s">
        <v>228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134</v>
      </c>
      <c r="Y3" s="109" t="s">
        <v>228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8.24 Golden Plains,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16188</v>
      </c>
      <c r="W4" s="112">
        <v>17264</v>
      </c>
      <c r="X4" s="112">
        <v>18183</v>
      </c>
      <c r="Y4" s="112">
        <v>18635</v>
      </c>
      <c r="Z4" s="112">
        <v>19079</v>
      </c>
      <c r="AB4" s="113" t="str">
        <f>TEXT(Z4,"###,###")</f>
        <v>19,079</v>
      </c>
      <c r="AD4" s="114">
        <f>Z4/Y4-1</f>
        <v>2.3826133619533119E-2</v>
      </c>
      <c r="AF4" s="114">
        <f>Z4/V4-1</f>
        <v>0.17858907832962689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8486</v>
      </c>
      <c r="W5" s="112">
        <v>9081</v>
      </c>
      <c r="X5" s="112">
        <v>9554</v>
      </c>
      <c r="Y5" s="112">
        <v>9576</v>
      </c>
      <c r="Z5" s="112">
        <v>9864</v>
      </c>
      <c r="AB5" s="113" t="str">
        <f>TEXT(Z5,"###,###")</f>
        <v>9,864</v>
      </c>
      <c r="AD5" s="114">
        <f t="shared" ref="AD5:AD9" si="0">Z5/Y5-1</f>
        <v>3.007518796992481E-2</v>
      </c>
      <c r="AF5" s="114">
        <f t="shared" ref="AF5:AF9" si="1">Z5/V5-1</f>
        <v>0.16238510487862357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7706</v>
      </c>
      <c r="W6" s="112">
        <v>8183</v>
      </c>
      <c r="X6" s="112">
        <v>8628</v>
      </c>
      <c r="Y6" s="112">
        <v>9061</v>
      </c>
      <c r="Z6" s="112">
        <v>9212</v>
      </c>
      <c r="AB6" s="113" t="str">
        <f>TEXT(Z6,"###,###")</f>
        <v>9,212</v>
      </c>
      <c r="AD6" s="114">
        <f t="shared" si="0"/>
        <v>1.6664827281756889E-2</v>
      </c>
      <c r="AF6" s="114">
        <f t="shared" si="1"/>
        <v>0.19543213080716315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11679</v>
      </c>
      <c r="W7" s="112">
        <v>12289</v>
      </c>
      <c r="X7" s="112">
        <v>12994</v>
      </c>
      <c r="Y7" s="112">
        <v>13238</v>
      </c>
      <c r="Z7" s="112">
        <v>13823</v>
      </c>
      <c r="AB7" s="113" t="str">
        <f>TEXT(Z7,"###,###")</f>
        <v>13,823</v>
      </c>
      <c r="AD7" s="114">
        <f t="shared" si="0"/>
        <v>4.4190965402628901E-2</v>
      </c>
      <c r="AF7" s="114">
        <f t="shared" si="1"/>
        <v>0.18357736107543454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19,079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13,823</v>
      </c>
      <c r="P8" s="71"/>
      <c r="S8" s="111" t="s">
        <v>86</v>
      </c>
      <c r="T8" s="112"/>
      <c r="U8" s="112"/>
      <c r="V8" s="112">
        <v>40899</v>
      </c>
      <c r="W8" s="112">
        <v>41494</v>
      </c>
      <c r="X8" s="112">
        <v>42323.24</v>
      </c>
      <c r="Y8" s="112">
        <v>44160</v>
      </c>
      <c r="Z8" s="112">
        <v>44559.14</v>
      </c>
      <c r="AB8" s="113" t="str">
        <f>TEXT(Z8,"$###,###")</f>
        <v>$44,559</v>
      </c>
      <c r="AD8" s="114">
        <f t="shared" si="0"/>
        <v>9.0384963768115334E-3</v>
      </c>
      <c r="AF8" s="114">
        <f t="shared" si="1"/>
        <v>8.9492163622582499E-2</v>
      </c>
    </row>
    <row r="9" spans="1:32" x14ac:dyDescent="0.25">
      <c r="A9" s="32" t="s">
        <v>15</v>
      </c>
      <c r="B9" s="75"/>
      <c r="C9" s="76"/>
      <c r="D9" s="77">
        <f>AD104</f>
        <v>73.766968918706439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52.499457426029082</v>
      </c>
      <c r="P9" s="78" t="s">
        <v>87</v>
      </c>
      <c r="S9" s="111" t="s">
        <v>7</v>
      </c>
      <c r="T9" s="112"/>
      <c r="U9" s="112"/>
      <c r="V9" s="112">
        <v>593329487</v>
      </c>
      <c r="W9" s="112">
        <v>646874829</v>
      </c>
      <c r="X9" s="112">
        <v>709869974</v>
      </c>
      <c r="Y9" s="112">
        <v>755610237</v>
      </c>
      <c r="Z9" s="112">
        <v>805053676</v>
      </c>
      <c r="AB9" s="113" t="str">
        <f>TEXT(Z9/1000000,"$#,###.0")&amp;" mil"</f>
        <v>$805.1 mil</v>
      </c>
      <c r="AD9" s="114">
        <f t="shared" si="0"/>
        <v>6.5435110032793231E-2</v>
      </c>
      <c r="AF9" s="114">
        <f t="shared" si="1"/>
        <v>0.35684083403729439</v>
      </c>
    </row>
    <row r="10" spans="1:32" x14ac:dyDescent="0.25">
      <c r="A10" s="32" t="s">
        <v>18</v>
      </c>
      <c r="B10" s="75"/>
      <c r="C10" s="76"/>
      <c r="D10" s="77">
        <f>AD105</f>
        <v>17.191676712615966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47.529479852419882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83.042754828908343</v>
      </c>
      <c r="P11" s="78" t="s">
        <v>87</v>
      </c>
      <c r="S11" s="111" t="s">
        <v>30</v>
      </c>
      <c r="T11" s="116"/>
      <c r="U11" s="116"/>
      <c r="V11" s="116">
        <v>14149</v>
      </c>
      <c r="W11" s="116">
        <v>15072</v>
      </c>
      <c r="X11" s="116">
        <v>15857</v>
      </c>
      <c r="Y11" s="116">
        <v>16360</v>
      </c>
      <c r="Z11" s="116">
        <v>16738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9.3178036605657244</v>
      </c>
      <c r="P12" s="78" t="s">
        <v>87</v>
      </c>
      <c r="S12" s="111" t="s">
        <v>31</v>
      </c>
      <c r="T12" s="116"/>
      <c r="U12" s="116"/>
      <c r="V12" s="116">
        <v>2036</v>
      </c>
      <c r="W12" s="116">
        <v>2192</v>
      </c>
      <c r="X12" s="116">
        <v>2324</v>
      </c>
      <c r="Y12" s="116">
        <v>2271</v>
      </c>
      <c r="Z12" s="116">
        <v>2346</v>
      </c>
    </row>
    <row r="13" spans="1:32" ht="15" customHeight="1" x14ac:dyDescent="0.25">
      <c r="A13" s="32" t="s">
        <v>20</v>
      </c>
      <c r="B13" s="76"/>
      <c r="C13" s="76"/>
      <c r="D13" s="77">
        <f>AD108</f>
        <v>15.760784108181772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7.6611444693626556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15.724094554221921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21.77262959274595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16.538851106930981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935</v>
      </c>
      <c r="Z15" s="116">
        <v>961</v>
      </c>
      <c r="AB15" s="121">
        <f t="shared" ref="AB15:AB34" si="2">IF(Z15="np",0,Z15/$Z$34)</f>
        <v>5.0364236675226666E-2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37.381414120236911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83.461148893069009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105</v>
      </c>
      <c r="Z16" s="116">
        <v>116</v>
      </c>
      <c r="AB16" s="121">
        <f t="shared" si="2"/>
        <v>6.0793459462292329E-3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1222</v>
      </c>
      <c r="Z17" s="116">
        <v>1212</v>
      </c>
      <c r="AB17" s="121">
        <f t="shared" si="2"/>
        <v>6.3518683507153714E-2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162</v>
      </c>
      <c r="Z18" s="116">
        <v>176</v>
      </c>
      <c r="AB18" s="121">
        <f t="shared" si="2"/>
        <v>9.2238352287615961E-3</v>
      </c>
    </row>
    <row r="19" spans="1:28" x14ac:dyDescent="0.25">
      <c r="A19" s="67" t="str">
        <f>$S$1&amp;" ("&amp;$V$2&amp;" to "&amp;$Z$2&amp;")"</f>
        <v>Golden Plains (2015-16 to 2019-20)</v>
      </c>
      <c r="B19" s="67"/>
      <c r="C19" s="67"/>
      <c r="D19" s="67"/>
      <c r="E19" s="67"/>
      <c r="F19" s="67"/>
      <c r="G19" s="67" t="str">
        <f>$S$1&amp;" ("&amp;$V$2&amp;" to "&amp;$Z$2&amp;")"</f>
        <v>Golden Plains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1932</v>
      </c>
      <c r="Z19" s="116">
        <v>1979</v>
      </c>
      <c r="AB19" s="121">
        <f t="shared" si="2"/>
        <v>0.10371573816885908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705</v>
      </c>
      <c r="Z20" s="116">
        <v>739</v>
      </c>
      <c r="AB20" s="121">
        <f t="shared" si="2"/>
        <v>3.8729626329856923E-2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1720</v>
      </c>
      <c r="Z21" s="116">
        <v>1756</v>
      </c>
      <c r="AB21" s="121">
        <f t="shared" si="2"/>
        <v>9.2028719668780457E-2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889</v>
      </c>
      <c r="Z22" s="116">
        <v>1075</v>
      </c>
      <c r="AB22" s="121">
        <f t="shared" si="2"/>
        <v>5.6338766312038151E-2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722</v>
      </c>
      <c r="Z23" s="116">
        <v>736</v>
      </c>
      <c r="AB23" s="121">
        <f t="shared" si="2"/>
        <v>3.8572401865730306E-2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167</v>
      </c>
      <c r="Z24" s="116">
        <v>182</v>
      </c>
      <c r="AB24" s="121">
        <f t="shared" si="2"/>
        <v>9.538284157014831E-3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659</v>
      </c>
      <c r="Z25" s="116">
        <v>690</v>
      </c>
      <c r="AB25" s="121">
        <f t="shared" si="2"/>
        <v>3.6161626749122162E-2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281</v>
      </c>
      <c r="Z26" s="116">
        <v>287</v>
      </c>
      <c r="AB26" s="121">
        <f t="shared" si="2"/>
        <v>1.5041140401446464E-2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911</v>
      </c>
      <c r="Z27" s="116">
        <v>960</v>
      </c>
      <c r="AB27" s="121">
        <f t="shared" si="2"/>
        <v>5.0311828520517791E-2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1277</v>
      </c>
      <c r="Z28" s="116">
        <v>1263</v>
      </c>
      <c r="AB28" s="121">
        <f t="shared" si="2"/>
        <v>6.6191499397306217E-2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1598</v>
      </c>
      <c r="Z29" s="116">
        <v>1111</v>
      </c>
      <c r="AB29" s="121">
        <f t="shared" si="2"/>
        <v>5.822545988155757E-2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1071</v>
      </c>
      <c r="Z30" s="116">
        <v>1394</v>
      </c>
      <c r="AB30" s="121">
        <f t="shared" si="2"/>
        <v>7.305696766416854E-2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2292</v>
      </c>
      <c r="Z31" s="116">
        <v>2406</v>
      </c>
      <c r="AB31" s="121">
        <f t="shared" si="2"/>
        <v>0.12609402022954772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357</v>
      </c>
      <c r="Z32" s="116">
        <v>369</v>
      </c>
      <c r="AB32" s="121">
        <f t="shared" si="2"/>
        <v>1.9338609087574028E-2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618</v>
      </c>
      <c r="Z33" s="116">
        <v>646</v>
      </c>
      <c r="AB33" s="121">
        <f t="shared" si="2"/>
        <v>3.3855667941931768E-2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18636</v>
      </c>
      <c r="Z34" s="124">
        <v>19081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11536</v>
      </c>
      <c r="AB37" s="136">
        <f>Z37/Z40*100</f>
        <v>83.461148893069009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2286</v>
      </c>
      <c r="AB38" s="136">
        <f>Z38/Z40*100</f>
        <v>16.538851106930981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13822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3</v>
      </c>
      <c r="Y44" s="116">
        <v>3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212</v>
      </c>
      <c r="W45" s="116">
        <v>200</v>
      </c>
      <c r="X45" s="116">
        <v>198</v>
      </c>
      <c r="Y45" s="116">
        <v>235</v>
      </c>
      <c r="Z45" s="116">
        <v>290</v>
      </c>
    </row>
    <row r="46" spans="19:32" x14ac:dyDescent="0.25">
      <c r="S46" s="119" t="s">
        <v>39</v>
      </c>
      <c r="T46" s="119"/>
      <c r="U46" s="116"/>
      <c r="V46" s="116">
        <v>476</v>
      </c>
      <c r="W46" s="116">
        <v>554</v>
      </c>
      <c r="X46" s="116">
        <v>626</v>
      </c>
      <c r="Y46" s="116">
        <v>590</v>
      </c>
      <c r="Z46" s="116">
        <v>603</v>
      </c>
    </row>
    <row r="47" spans="19:32" x14ac:dyDescent="0.25">
      <c r="S47" s="119" t="s">
        <v>40</v>
      </c>
      <c r="T47" s="119"/>
      <c r="U47" s="116"/>
      <c r="V47" s="116">
        <v>691</v>
      </c>
      <c r="W47" s="116">
        <v>733</v>
      </c>
      <c r="X47" s="116">
        <v>743</v>
      </c>
      <c r="Y47" s="116">
        <v>764</v>
      </c>
      <c r="Z47" s="116">
        <v>787</v>
      </c>
    </row>
    <row r="48" spans="19:32" x14ac:dyDescent="0.25">
      <c r="S48" s="119" t="s">
        <v>41</v>
      </c>
      <c r="T48" s="119"/>
      <c r="U48" s="116"/>
      <c r="V48" s="116">
        <v>713</v>
      </c>
      <c r="W48" s="116">
        <v>778</v>
      </c>
      <c r="X48" s="116">
        <v>854</v>
      </c>
      <c r="Y48" s="116">
        <v>863</v>
      </c>
      <c r="Z48" s="116">
        <v>943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796</v>
      </c>
      <c r="W49" s="116">
        <v>893</v>
      </c>
      <c r="X49" s="116">
        <v>840</v>
      </c>
      <c r="Y49" s="116">
        <v>910</v>
      </c>
      <c r="Z49" s="116">
        <v>932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Golden Plains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860</v>
      </c>
      <c r="W50" s="116">
        <v>893</v>
      </c>
      <c r="X50" s="116">
        <v>907</v>
      </c>
      <c r="Y50" s="116">
        <v>968</v>
      </c>
      <c r="Z50" s="116">
        <v>952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987</v>
      </c>
      <c r="W51" s="116">
        <v>1007</v>
      </c>
      <c r="X51" s="116">
        <v>999</v>
      </c>
      <c r="Y51" s="116">
        <v>938</v>
      </c>
      <c r="Z51" s="116">
        <v>969</v>
      </c>
    </row>
    <row r="52" spans="1:26" ht="15" customHeight="1" x14ac:dyDescent="0.25">
      <c r="S52" s="119" t="s">
        <v>45</v>
      </c>
      <c r="T52" s="119"/>
      <c r="U52" s="116"/>
      <c r="V52" s="116">
        <v>1018</v>
      </c>
      <c r="W52" s="116">
        <v>1087</v>
      </c>
      <c r="X52" s="116">
        <v>1163</v>
      </c>
      <c r="Y52" s="116">
        <v>1162</v>
      </c>
      <c r="Z52" s="116">
        <v>1119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875</v>
      </c>
      <c r="W53" s="116">
        <v>923</v>
      </c>
      <c r="X53" s="116">
        <v>997</v>
      </c>
      <c r="Y53" s="116">
        <v>1025</v>
      </c>
      <c r="Z53" s="116">
        <v>1046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805</v>
      </c>
      <c r="W54" s="116">
        <v>865</v>
      </c>
      <c r="X54" s="116">
        <v>855</v>
      </c>
      <c r="Y54" s="116">
        <v>818</v>
      </c>
      <c r="Z54" s="116">
        <v>847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601</v>
      </c>
      <c r="W55" s="116">
        <v>663</v>
      </c>
      <c r="X55" s="116">
        <v>712</v>
      </c>
      <c r="Y55" s="116">
        <v>737</v>
      </c>
      <c r="Z55" s="116">
        <v>724</v>
      </c>
    </row>
    <row r="56" spans="1:26" ht="15" customHeight="1" x14ac:dyDescent="0.25">
      <c r="S56" s="119" t="s">
        <v>49</v>
      </c>
      <c r="T56" s="119"/>
      <c r="U56" s="116"/>
      <c r="V56" s="116">
        <v>276</v>
      </c>
      <c r="W56" s="116">
        <v>300</v>
      </c>
      <c r="X56" s="116">
        <v>340</v>
      </c>
      <c r="Y56" s="116">
        <v>360</v>
      </c>
      <c r="Z56" s="116">
        <v>402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105</v>
      </c>
      <c r="W57" s="116">
        <v>106</v>
      </c>
      <c r="X57" s="116">
        <v>138</v>
      </c>
      <c r="Y57" s="116">
        <v>118</v>
      </c>
      <c r="Z57" s="116">
        <v>156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35</v>
      </c>
      <c r="W58" s="116">
        <v>53</v>
      </c>
      <c r="X58" s="116">
        <v>45</v>
      </c>
      <c r="Y58" s="116">
        <v>54</v>
      </c>
      <c r="Z58" s="116">
        <v>68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13</v>
      </c>
      <c r="W59" s="116">
        <v>16</v>
      </c>
      <c r="X59" s="116">
        <v>21</v>
      </c>
      <c r="Y59" s="116">
        <v>18</v>
      </c>
      <c r="Z59" s="116">
        <v>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10</v>
      </c>
      <c r="W60" s="116">
        <v>8</v>
      </c>
      <c r="X60" s="116">
        <v>13</v>
      </c>
      <c r="Y60" s="116">
        <v>7</v>
      </c>
      <c r="Z60" s="116">
        <v>11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8484</v>
      </c>
      <c r="W61" s="116">
        <v>9081</v>
      </c>
      <c r="X61" s="116">
        <v>9556</v>
      </c>
      <c r="Y61" s="116">
        <v>9578</v>
      </c>
      <c r="Z61" s="116">
        <v>9864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7</v>
      </c>
      <c r="X63" s="116">
        <v>0</v>
      </c>
      <c r="Y63" s="116">
        <v>0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191</v>
      </c>
      <c r="W64" s="116">
        <v>225</v>
      </c>
      <c r="X64" s="116">
        <v>264</v>
      </c>
      <c r="Y64" s="116">
        <v>312</v>
      </c>
      <c r="Z64" s="116">
        <v>316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Golden Plains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539</v>
      </c>
      <c r="W65" s="116">
        <v>506</v>
      </c>
      <c r="X65" s="116">
        <v>600</v>
      </c>
      <c r="Y65" s="116">
        <v>642</v>
      </c>
      <c r="Z65" s="116">
        <v>684</v>
      </c>
    </row>
    <row r="66" spans="1:26" x14ac:dyDescent="0.25">
      <c r="S66" s="119" t="s">
        <v>40</v>
      </c>
      <c r="T66" s="119"/>
      <c r="U66" s="116"/>
      <c r="V66" s="116">
        <v>551</v>
      </c>
      <c r="W66" s="116">
        <v>650</v>
      </c>
      <c r="X66" s="116">
        <v>753</v>
      </c>
      <c r="Y66" s="116">
        <v>753</v>
      </c>
      <c r="Z66" s="116">
        <v>737</v>
      </c>
    </row>
    <row r="67" spans="1:26" x14ac:dyDescent="0.25">
      <c r="S67" s="119" t="s">
        <v>41</v>
      </c>
      <c r="T67" s="119"/>
      <c r="U67" s="116"/>
      <c r="V67" s="116">
        <v>681</v>
      </c>
      <c r="W67" s="116">
        <v>727</v>
      </c>
      <c r="X67" s="116">
        <v>705</v>
      </c>
      <c r="Y67" s="116">
        <v>773</v>
      </c>
      <c r="Z67" s="116">
        <v>811</v>
      </c>
    </row>
    <row r="68" spans="1:26" x14ac:dyDescent="0.25">
      <c r="S68" s="119" t="s">
        <v>42</v>
      </c>
      <c r="T68" s="119"/>
      <c r="U68" s="116"/>
      <c r="V68" s="116">
        <v>798</v>
      </c>
      <c r="W68" s="116">
        <v>801</v>
      </c>
      <c r="X68" s="116">
        <v>787</v>
      </c>
      <c r="Y68" s="116">
        <v>843</v>
      </c>
      <c r="Z68" s="116">
        <v>884</v>
      </c>
    </row>
    <row r="69" spans="1:26" x14ac:dyDescent="0.25">
      <c r="S69" s="119" t="s">
        <v>43</v>
      </c>
      <c r="T69" s="119"/>
      <c r="U69" s="116"/>
      <c r="V69" s="116">
        <v>770</v>
      </c>
      <c r="W69" s="116">
        <v>841</v>
      </c>
      <c r="X69" s="116">
        <v>878</v>
      </c>
      <c r="Y69" s="116">
        <v>951</v>
      </c>
      <c r="Z69" s="116">
        <v>922</v>
      </c>
    </row>
    <row r="70" spans="1:26" x14ac:dyDescent="0.25">
      <c r="S70" s="119" t="s">
        <v>44</v>
      </c>
      <c r="T70" s="119"/>
      <c r="U70" s="116"/>
      <c r="V70" s="116">
        <v>942</v>
      </c>
      <c r="W70" s="116">
        <v>966</v>
      </c>
      <c r="X70" s="116">
        <v>954</v>
      </c>
      <c r="Y70" s="116">
        <v>993</v>
      </c>
      <c r="Z70" s="116">
        <v>980</v>
      </c>
    </row>
    <row r="71" spans="1:26" x14ac:dyDescent="0.25">
      <c r="S71" s="119" t="s">
        <v>45</v>
      </c>
      <c r="T71" s="119"/>
      <c r="U71" s="116"/>
      <c r="V71" s="116">
        <v>933</v>
      </c>
      <c r="W71" s="116">
        <v>1022</v>
      </c>
      <c r="X71" s="116">
        <v>1108</v>
      </c>
      <c r="Y71" s="116">
        <v>1151</v>
      </c>
      <c r="Z71" s="116">
        <v>1070</v>
      </c>
    </row>
    <row r="72" spans="1:26" x14ac:dyDescent="0.25">
      <c r="S72" s="119" t="s">
        <v>46</v>
      </c>
      <c r="T72" s="119"/>
      <c r="U72" s="116"/>
      <c r="V72" s="116">
        <v>848</v>
      </c>
      <c r="W72" s="116">
        <v>882</v>
      </c>
      <c r="X72" s="116">
        <v>909</v>
      </c>
      <c r="Y72" s="116">
        <v>923</v>
      </c>
      <c r="Z72" s="116">
        <v>989</v>
      </c>
    </row>
    <row r="73" spans="1:26" x14ac:dyDescent="0.25">
      <c r="S73" s="119" t="s">
        <v>47</v>
      </c>
      <c r="T73" s="119"/>
      <c r="U73" s="116"/>
      <c r="V73" s="116">
        <v>719</v>
      </c>
      <c r="W73" s="116">
        <v>746</v>
      </c>
      <c r="X73" s="116">
        <v>779</v>
      </c>
      <c r="Y73" s="116">
        <v>769</v>
      </c>
      <c r="Z73" s="116">
        <v>821</v>
      </c>
    </row>
    <row r="74" spans="1:26" x14ac:dyDescent="0.25">
      <c r="S74" s="119" t="s">
        <v>48</v>
      </c>
      <c r="T74" s="119"/>
      <c r="U74" s="116"/>
      <c r="V74" s="116">
        <v>443</v>
      </c>
      <c r="W74" s="116">
        <v>513</v>
      </c>
      <c r="X74" s="116">
        <v>523</v>
      </c>
      <c r="Y74" s="116">
        <v>574</v>
      </c>
      <c r="Z74" s="116">
        <v>580</v>
      </c>
    </row>
    <row r="75" spans="1:26" x14ac:dyDescent="0.25">
      <c r="S75" s="119" t="s">
        <v>49</v>
      </c>
      <c r="T75" s="119"/>
      <c r="U75" s="116"/>
      <c r="V75" s="116">
        <v>177</v>
      </c>
      <c r="W75" s="116">
        <v>178</v>
      </c>
      <c r="X75" s="116">
        <v>196</v>
      </c>
      <c r="Y75" s="116">
        <v>214</v>
      </c>
      <c r="Z75" s="116">
        <v>243</v>
      </c>
    </row>
    <row r="76" spans="1:26" x14ac:dyDescent="0.25">
      <c r="S76" s="119" t="s">
        <v>50</v>
      </c>
      <c r="T76" s="119"/>
      <c r="U76" s="116"/>
      <c r="V76" s="116">
        <v>60</v>
      </c>
      <c r="W76" s="116">
        <v>73</v>
      </c>
      <c r="X76" s="116">
        <v>100</v>
      </c>
      <c r="Y76" s="116">
        <v>95</v>
      </c>
      <c r="Z76" s="116">
        <v>94</v>
      </c>
    </row>
    <row r="77" spans="1:26" x14ac:dyDescent="0.25">
      <c r="S77" s="119" t="s">
        <v>51</v>
      </c>
      <c r="T77" s="119"/>
      <c r="U77" s="116"/>
      <c r="V77" s="116">
        <v>26</v>
      </c>
      <c r="W77" s="116">
        <v>31</v>
      </c>
      <c r="X77" s="116">
        <v>35</v>
      </c>
      <c r="Y77" s="116">
        <v>40</v>
      </c>
      <c r="Z77" s="116">
        <v>42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12</v>
      </c>
      <c r="X78" s="116">
        <v>14</v>
      </c>
      <c r="Y78" s="116">
        <v>9</v>
      </c>
      <c r="Z78" s="116">
        <v>15</v>
      </c>
    </row>
    <row r="79" spans="1:26" x14ac:dyDescent="0.25">
      <c r="S79" s="119" t="s">
        <v>53</v>
      </c>
      <c r="T79" s="119"/>
      <c r="U79" s="116"/>
      <c r="V79" s="116">
        <v>8</v>
      </c>
      <c r="W79" s="116">
        <v>5</v>
      </c>
      <c r="X79" s="116">
        <v>17</v>
      </c>
      <c r="Y79" s="116">
        <v>12</v>
      </c>
      <c r="Z79" s="116">
        <v>15</v>
      </c>
    </row>
    <row r="80" spans="1:26" x14ac:dyDescent="0.25">
      <c r="S80" s="122" t="s">
        <v>54</v>
      </c>
      <c r="T80" s="122"/>
      <c r="U80" s="116"/>
      <c r="V80" s="116">
        <v>7701</v>
      </c>
      <c r="W80" s="116">
        <v>8183</v>
      </c>
      <c r="X80" s="116">
        <v>8631</v>
      </c>
      <c r="Y80" s="116">
        <v>9064</v>
      </c>
      <c r="Z80" s="116">
        <v>9213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Golden Plains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676</v>
      </c>
      <c r="W83" s="116">
        <v>723</v>
      </c>
      <c r="X83" s="116">
        <v>768</v>
      </c>
      <c r="Y83" s="116">
        <v>786</v>
      </c>
      <c r="Z83" s="116">
        <v>825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610</v>
      </c>
      <c r="W84" s="116">
        <v>643</v>
      </c>
      <c r="X84" s="116">
        <v>676</v>
      </c>
      <c r="Y84" s="116">
        <v>668</v>
      </c>
      <c r="Z84" s="116">
        <v>680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1398</v>
      </c>
      <c r="W85" s="116">
        <v>1491</v>
      </c>
      <c r="X85" s="116">
        <v>1597</v>
      </c>
      <c r="Y85" s="116">
        <v>1643</v>
      </c>
      <c r="Z85" s="116">
        <v>1701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19,079</v>
      </c>
      <c r="D86" s="100">
        <f t="shared" ref="D86:D91" si="4">AD4</f>
        <v>2.3826133619533119E-2</v>
      </c>
      <c r="E86" s="101">
        <f t="shared" ref="E86:E91" si="5">AD4</f>
        <v>2.3826133619533119E-2</v>
      </c>
      <c r="F86" s="100">
        <f t="shared" ref="F86:F91" si="6">AF4</f>
        <v>0.17858907832962689</v>
      </c>
      <c r="G86" s="101">
        <f t="shared" ref="G86:G91" si="7">AF4</f>
        <v>0.17858907832962689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292</v>
      </c>
      <c r="W86" s="116">
        <v>318</v>
      </c>
      <c r="X86" s="116">
        <v>358</v>
      </c>
      <c r="Y86" s="116">
        <v>383</v>
      </c>
      <c r="Z86" s="116">
        <v>389</v>
      </c>
    </row>
    <row r="87" spans="1:30" ht="15" customHeight="1" x14ac:dyDescent="0.25">
      <c r="A87" s="102" t="s">
        <v>4</v>
      </c>
      <c r="B87" s="51"/>
      <c r="C87" s="61" t="str">
        <f t="shared" si="3"/>
        <v>9,864</v>
      </c>
      <c r="D87" s="100">
        <f t="shared" si="4"/>
        <v>3.007518796992481E-2</v>
      </c>
      <c r="E87" s="101">
        <f t="shared" si="5"/>
        <v>3.007518796992481E-2</v>
      </c>
      <c r="F87" s="100">
        <f t="shared" si="6"/>
        <v>0.16238510487862357</v>
      </c>
      <c r="G87" s="101">
        <f t="shared" si="7"/>
        <v>0.16238510487862357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231</v>
      </c>
      <c r="W87" s="116">
        <v>237</v>
      </c>
      <c r="X87" s="116">
        <v>232</v>
      </c>
      <c r="Y87" s="116">
        <v>235</v>
      </c>
      <c r="Z87" s="116">
        <v>249</v>
      </c>
    </row>
    <row r="88" spans="1:30" ht="15" customHeight="1" x14ac:dyDescent="0.25">
      <c r="A88" s="102" t="s">
        <v>5</v>
      </c>
      <c r="B88" s="51"/>
      <c r="C88" s="61" t="str">
        <f t="shared" si="3"/>
        <v>9,212</v>
      </c>
      <c r="D88" s="100">
        <f t="shared" si="4"/>
        <v>1.6664827281756889E-2</v>
      </c>
      <c r="E88" s="101">
        <f t="shared" si="5"/>
        <v>1.6664827281756889E-2</v>
      </c>
      <c r="F88" s="100">
        <f t="shared" si="6"/>
        <v>0.19543213080716315</v>
      </c>
      <c r="G88" s="101">
        <f t="shared" si="7"/>
        <v>0.19543213080716315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284</v>
      </c>
      <c r="W88" s="116">
        <v>284</v>
      </c>
      <c r="X88" s="116">
        <v>302</v>
      </c>
      <c r="Y88" s="116">
        <v>290</v>
      </c>
      <c r="Z88" s="116">
        <v>299</v>
      </c>
    </row>
    <row r="89" spans="1:30" ht="15" customHeight="1" x14ac:dyDescent="0.25">
      <c r="A89" s="51" t="s">
        <v>6</v>
      </c>
      <c r="B89" s="51"/>
      <c r="C89" s="61" t="str">
        <f t="shared" si="3"/>
        <v>13,823</v>
      </c>
      <c r="D89" s="100">
        <f t="shared" si="4"/>
        <v>4.4190965402628901E-2</v>
      </c>
      <c r="E89" s="101">
        <f t="shared" si="5"/>
        <v>4.4190965402628901E-2</v>
      </c>
      <c r="F89" s="100">
        <f t="shared" si="6"/>
        <v>0.18357736107543454</v>
      </c>
      <c r="G89" s="101">
        <f t="shared" si="7"/>
        <v>0.18357736107543454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718</v>
      </c>
      <c r="W89" s="116">
        <v>754</v>
      </c>
      <c r="X89" s="116">
        <v>794</v>
      </c>
      <c r="Y89" s="116">
        <v>744</v>
      </c>
      <c r="Z89" s="116">
        <v>777</v>
      </c>
    </row>
    <row r="90" spans="1:30" ht="15" customHeight="1" x14ac:dyDescent="0.25">
      <c r="A90" s="51" t="s">
        <v>100</v>
      </c>
      <c r="B90" s="51"/>
      <c r="C90" s="61" t="str">
        <f t="shared" si="3"/>
        <v>$44,559</v>
      </c>
      <c r="D90" s="100">
        <f t="shared" si="4"/>
        <v>9.0384963768115334E-3</v>
      </c>
      <c r="E90" s="101">
        <f t="shared" si="5"/>
        <v>9.0384963768115334E-3</v>
      </c>
      <c r="F90" s="100">
        <f t="shared" si="6"/>
        <v>8.9492163622582499E-2</v>
      </c>
      <c r="G90" s="101">
        <f t="shared" si="7"/>
        <v>8.9492163622582499E-2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731</v>
      </c>
      <c r="W90" s="116">
        <v>787</v>
      </c>
      <c r="X90" s="116">
        <v>846</v>
      </c>
      <c r="Y90" s="116">
        <v>855</v>
      </c>
      <c r="Z90" s="116">
        <v>885</v>
      </c>
    </row>
    <row r="91" spans="1:30" ht="15" customHeight="1" x14ac:dyDescent="0.25">
      <c r="A91" s="51" t="s">
        <v>7</v>
      </c>
      <c r="B91" s="51"/>
      <c r="C91" s="61" t="str">
        <f t="shared" si="3"/>
        <v>$805.1 mil</v>
      </c>
      <c r="D91" s="100">
        <f t="shared" si="4"/>
        <v>6.5435110032793231E-2</v>
      </c>
      <c r="E91" s="101">
        <f t="shared" si="5"/>
        <v>6.5435110032793231E-2</v>
      </c>
      <c r="F91" s="100">
        <f t="shared" si="6"/>
        <v>0.35684083403729439</v>
      </c>
      <c r="G91" s="101">
        <f t="shared" si="7"/>
        <v>0.35684083403729439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6210</v>
      </c>
      <c r="W91" s="116">
        <v>6499</v>
      </c>
      <c r="X91" s="116">
        <v>6870</v>
      </c>
      <c r="Y91" s="116">
        <v>6913</v>
      </c>
      <c r="Z91" s="116">
        <v>7255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403</v>
      </c>
      <c r="W93" s="116">
        <v>446</v>
      </c>
      <c r="X93" s="116">
        <v>516</v>
      </c>
      <c r="Y93" s="116">
        <v>531</v>
      </c>
      <c r="Z93" s="116">
        <v>580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1088</v>
      </c>
      <c r="W94" s="116">
        <v>1131</v>
      </c>
      <c r="X94" s="116">
        <v>1181</v>
      </c>
      <c r="Y94" s="116">
        <v>1234</v>
      </c>
      <c r="Z94" s="116">
        <v>1252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229</v>
      </c>
      <c r="W95" s="116">
        <v>224</v>
      </c>
      <c r="X95" s="116">
        <v>269</v>
      </c>
      <c r="Y95" s="116">
        <v>275</v>
      </c>
      <c r="Z95" s="116">
        <v>280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821</v>
      </c>
      <c r="W96" s="116">
        <v>908</v>
      </c>
      <c r="X96" s="116">
        <v>951</v>
      </c>
      <c r="Y96" s="116">
        <v>1033</v>
      </c>
      <c r="Z96" s="116">
        <v>1047</v>
      </c>
    </row>
    <row r="97" spans="1:32" ht="15" customHeight="1" x14ac:dyDescent="0.25">
      <c r="S97" s="119" t="s">
        <v>199</v>
      </c>
      <c r="T97" s="119"/>
      <c r="U97" s="116"/>
      <c r="V97" s="116">
        <v>988</v>
      </c>
      <c r="W97" s="116">
        <v>1066</v>
      </c>
      <c r="X97" s="116">
        <v>1100</v>
      </c>
      <c r="Y97" s="116">
        <v>1121</v>
      </c>
      <c r="Z97" s="116">
        <v>1179</v>
      </c>
    </row>
    <row r="98" spans="1:32" ht="15" customHeight="1" x14ac:dyDescent="0.25">
      <c r="S98" s="119" t="s">
        <v>200</v>
      </c>
      <c r="T98" s="119"/>
      <c r="U98" s="116"/>
      <c r="V98" s="116">
        <v>492</v>
      </c>
      <c r="W98" s="116">
        <v>562</v>
      </c>
      <c r="X98" s="116">
        <v>594</v>
      </c>
      <c r="Y98" s="116">
        <v>620</v>
      </c>
      <c r="Z98" s="116">
        <v>658</v>
      </c>
    </row>
    <row r="99" spans="1:32" ht="15" customHeight="1" x14ac:dyDescent="0.25">
      <c r="S99" s="119" t="s">
        <v>201</v>
      </c>
      <c r="T99" s="119"/>
      <c r="U99" s="116"/>
      <c r="V99" s="116">
        <v>55</v>
      </c>
      <c r="W99" s="116">
        <v>57</v>
      </c>
      <c r="X99" s="116">
        <v>71</v>
      </c>
      <c r="Y99" s="116">
        <v>68</v>
      </c>
      <c r="Z99" s="116">
        <v>79</v>
      </c>
    </row>
    <row r="100" spans="1:32" ht="15" customHeight="1" x14ac:dyDescent="0.25">
      <c r="S100" s="119" t="s">
        <v>59</v>
      </c>
      <c r="T100" s="119"/>
      <c r="U100" s="116"/>
      <c r="V100" s="116">
        <v>390</v>
      </c>
      <c r="W100" s="116">
        <v>426</v>
      </c>
      <c r="X100" s="116">
        <v>453</v>
      </c>
      <c r="Y100" s="116">
        <v>458</v>
      </c>
      <c r="Z100" s="116">
        <v>452</v>
      </c>
    </row>
    <row r="101" spans="1:32" x14ac:dyDescent="0.25">
      <c r="A101" s="20"/>
      <c r="S101" s="122" t="s">
        <v>54</v>
      </c>
      <c r="T101" s="122"/>
      <c r="U101" s="116"/>
      <c r="V101" s="116">
        <v>5466</v>
      </c>
      <c r="W101" s="116">
        <v>5790</v>
      </c>
      <c r="X101" s="116">
        <v>6120</v>
      </c>
      <c r="Y101" s="116">
        <v>6328</v>
      </c>
      <c r="Z101" s="116">
        <v>6565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11170</v>
      </c>
      <c r="W104" s="116">
        <v>12337</v>
      </c>
      <c r="X104" s="116">
        <v>13135</v>
      </c>
      <c r="Y104" s="116">
        <v>13501</v>
      </c>
      <c r="Z104" s="116">
        <v>14074</v>
      </c>
      <c r="AB104" s="113" t="str">
        <f>TEXT(Z104,"###,###")</f>
        <v>14,074</v>
      </c>
      <c r="AD104" s="134">
        <f>Z104/($Z$4)*100</f>
        <v>73.766968918706439</v>
      </c>
      <c r="AF104" s="113"/>
    </row>
    <row r="105" spans="1:32" x14ac:dyDescent="0.25">
      <c r="S105" s="119" t="s">
        <v>18</v>
      </c>
      <c r="T105" s="119"/>
      <c r="U105" s="116"/>
      <c r="V105" s="116">
        <v>3122</v>
      </c>
      <c r="W105" s="116">
        <v>3205</v>
      </c>
      <c r="X105" s="116">
        <v>2970</v>
      </c>
      <c r="Y105" s="116">
        <v>3399</v>
      </c>
      <c r="Z105" s="116">
        <v>3280</v>
      </c>
      <c r="AB105" s="113" t="str">
        <f>TEXT(Z105,"###,###")</f>
        <v>3,280</v>
      </c>
      <c r="AD105" s="134">
        <f>Z105/($Z$4)*100</f>
        <v>17.191676712615966</v>
      </c>
      <c r="AF105" s="113"/>
    </row>
    <row r="106" spans="1:32" x14ac:dyDescent="0.25">
      <c r="S106" s="122" t="s">
        <v>54</v>
      </c>
      <c r="T106" s="122"/>
      <c r="U106" s="124"/>
      <c r="V106" s="124">
        <v>14292</v>
      </c>
      <c r="W106" s="124">
        <v>15542</v>
      </c>
      <c r="X106" s="124">
        <v>16105</v>
      </c>
      <c r="Y106" s="124">
        <v>16900</v>
      </c>
      <c r="Z106" s="124">
        <v>17354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2453</v>
      </c>
      <c r="W108" s="116">
        <v>2837</v>
      </c>
      <c r="X108" s="116">
        <v>3287</v>
      </c>
      <c r="Y108" s="116">
        <v>2968</v>
      </c>
      <c r="Z108" s="116">
        <v>3007</v>
      </c>
      <c r="AB108" s="113" t="str">
        <f>TEXT(Z108,"###,###")</f>
        <v>3,007</v>
      </c>
      <c r="AD108" s="134">
        <f>Z108/($Z$4)*100</f>
        <v>15.760784108181772</v>
      </c>
      <c r="AF108" s="113"/>
    </row>
    <row r="109" spans="1:32" x14ac:dyDescent="0.25">
      <c r="S109" s="119" t="s">
        <v>21</v>
      </c>
      <c r="T109" s="119"/>
      <c r="U109" s="116"/>
      <c r="V109" s="116">
        <v>2438</v>
      </c>
      <c r="W109" s="116">
        <v>2732</v>
      </c>
      <c r="X109" s="116">
        <v>2775</v>
      </c>
      <c r="Y109" s="116">
        <v>2849</v>
      </c>
      <c r="Z109" s="116">
        <v>3000</v>
      </c>
      <c r="AB109" s="113" t="str">
        <f>TEXT(Z109,"###,###")</f>
        <v>3,000</v>
      </c>
      <c r="AD109" s="134">
        <f>Z109/($Z$4)*100</f>
        <v>15.724094554221921</v>
      </c>
      <c r="AF109" s="113"/>
    </row>
    <row r="110" spans="1:32" x14ac:dyDescent="0.25">
      <c r="S110" s="119" t="s">
        <v>22</v>
      </c>
      <c r="T110" s="119"/>
      <c r="U110" s="116"/>
      <c r="V110" s="116">
        <v>3466</v>
      </c>
      <c r="W110" s="116">
        <v>3692</v>
      </c>
      <c r="X110" s="116">
        <v>3939</v>
      </c>
      <c r="Y110" s="116">
        <v>4027</v>
      </c>
      <c r="Z110" s="116">
        <v>4154</v>
      </c>
      <c r="AB110" s="113" t="str">
        <f>TEXT(Z110,"###,###")</f>
        <v>4,154</v>
      </c>
      <c r="AD110" s="134">
        <f>Z110/($Z$4)*100</f>
        <v>21.77262959274595</v>
      </c>
      <c r="AF110" s="113"/>
    </row>
    <row r="111" spans="1:32" x14ac:dyDescent="0.25">
      <c r="S111" s="119" t="s">
        <v>23</v>
      </c>
      <c r="T111" s="119"/>
      <c r="U111" s="116"/>
      <c r="V111" s="116">
        <v>5933</v>
      </c>
      <c r="W111" s="116">
        <v>6281</v>
      </c>
      <c r="X111" s="116">
        <v>6102</v>
      </c>
      <c r="Y111" s="116">
        <v>7054</v>
      </c>
      <c r="Z111" s="116">
        <v>7132</v>
      </c>
      <c r="AB111" s="113" t="str">
        <f>TEXT(Z111,"###,###")</f>
        <v>7,132</v>
      </c>
      <c r="AD111" s="134">
        <f>Z111/($Z$4)*100</f>
        <v>37.381414120236911</v>
      </c>
      <c r="AF111" s="113"/>
    </row>
    <row r="112" spans="1:32" x14ac:dyDescent="0.25">
      <c r="S112" s="122" t="s">
        <v>54</v>
      </c>
      <c r="T112" s="122"/>
      <c r="U112" s="116"/>
      <c r="V112" s="116">
        <v>16188</v>
      </c>
      <c r="W112" s="116">
        <v>17264</v>
      </c>
      <c r="X112" s="116">
        <v>18183</v>
      </c>
      <c r="Y112" s="116">
        <v>18637</v>
      </c>
      <c r="Z112" s="116">
        <v>19082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40.18</v>
      </c>
      <c r="W118" s="135">
        <v>42.26</v>
      </c>
      <c r="X118" s="135">
        <v>42.37</v>
      </c>
      <c r="Y118" s="135">
        <v>42.17</v>
      </c>
      <c r="Z118" s="135">
        <v>42.28</v>
      </c>
      <c r="AB118" s="113" t="str">
        <f>TEXT(Z118,"##.0")</f>
        <v>42.3</v>
      </c>
    </row>
    <row r="120" spans="19:32" x14ac:dyDescent="0.25">
      <c r="S120" s="105" t="s">
        <v>102</v>
      </c>
      <c r="T120" s="116"/>
      <c r="U120" s="116"/>
      <c r="V120" s="116">
        <v>9637</v>
      </c>
      <c r="W120" s="116">
        <v>10097</v>
      </c>
      <c r="X120" s="116">
        <v>10668</v>
      </c>
      <c r="Y120" s="116">
        <v>10968</v>
      </c>
      <c r="Z120" s="116">
        <v>11479</v>
      </c>
      <c r="AB120" s="113" t="str">
        <f>TEXT(Z120,"###,###")</f>
        <v>11,479</v>
      </c>
    </row>
    <row r="121" spans="19:32" x14ac:dyDescent="0.25">
      <c r="S121" s="105" t="s">
        <v>103</v>
      </c>
      <c r="T121" s="116"/>
      <c r="U121" s="116"/>
      <c r="V121" s="116">
        <v>1110</v>
      </c>
      <c r="W121" s="116">
        <v>1155</v>
      </c>
      <c r="X121" s="116">
        <v>1263</v>
      </c>
      <c r="Y121" s="116">
        <v>1248</v>
      </c>
      <c r="Z121" s="116">
        <v>1288</v>
      </c>
      <c r="AB121" s="113" t="str">
        <f>TEXT(Z121,"###,###")</f>
        <v>1,288</v>
      </c>
    </row>
    <row r="122" spans="19:32" x14ac:dyDescent="0.25">
      <c r="S122" s="105" t="s">
        <v>104</v>
      </c>
      <c r="T122" s="116"/>
      <c r="U122" s="116"/>
      <c r="V122" s="116">
        <v>929</v>
      </c>
      <c r="W122" s="116">
        <v>1037</v>
      </c>
      <c r="X122" s="116">
        <v>1068</v>
      </c>
      <c r="Y122" s="116">
        <v>1025</v>
      </c>
      <c r="Z122" s="116">
        <v>1059</v>
      </c>
      <c r="AB122" s="113" t="str">
        <f>TEXT(Z122,"###,###")</f>
        <v>1,059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10566</v>
      </c>
      <c r="W124" s="116">
        <v>11134</v>
      </c>
      <c r="X124" s="116">
        <v>11736</v>
      </c>
      <c r="Y124" s="116">
        <v>11993</v>
      </c>
      <c r="Z124" s="116">
        <v>12538</v>
      </c>
      <c r="AB124" s="113" t="str">
        <f>TEXT(Z124,"###,###")</f>
        <v>12,538</v>
      </c>
      <c r="AD124" s="131">
        <f>Z124/$Z$7*100</f>
        <v>90.703899298270997</v>
      </c>
    </row>
    <row r="125" spans="19:32" x14ac:dyDescent="0.25">
      <c r="S125" s="105" t="s">
        <v>106</v>
      </c>
      <c r="T125" s="116"/>
      <c r="U125" s="116"/>
      <c r="V125" s="116">
        <v>2039</v>
      </c>
      <c r="W125" s="116">
        <v>2192</v>
      </c>
      <c r="X125" s="116">
        <v>2331</v>
      </c>
      <c r="Y125" s="116">
        <v>2273</v>
      </c>
      <c r="Z125" s="116">
        <v>2347</v>
      </c>
      <c r="AB125" s="113" t="str">
        <f>TEXT(Z125,"###,###")</f>
        <v>2,347</v>
      </c>
      <c r="AD125" s="131">
        <f>Z125/$Z$7*100</f>
        <v>16.97894812992838</v>
      </c>
    </row>
    <row r="127" spans="19:32" x14ac:dyDescent="0.25">
      <c r="S127" s="105" t="s">
        <v>107</v>
      </c>
      <c r="T127" s="116"/>
      <c r="U127" s="116"/>
      <c r="V127" s="116">
        <v>6212</v>
      </c>
      <c r="W127" s="116">
        <v>6499</v>
      </c>
      <c r="X127" s="116">
        <v>6875</v>
      </c>
      <c r="Y127" s="116">
        <v>6911</v>
      </c>
      <c r="Z127" s="116">
        <v>7257</v>
      </c>
      <c r="AB127" s="113" t="str">
        <f>TEXT(Z127,"###,###")</f>
        <v>7,257</v>
      </c>
      <c r="AD127" s="131">
        <f>Z127/$Z$7*100</f>
        <v>52.499457426029082</v>
      </c>
    </row>
    <row r="128" spans="19:32" x14ac:dyDescent="0.25">
      <c r="S128" s="105" t="s">
        <v>108</v>
      </c>
      <c r="T128" s="116"/>
      <c r="U128" s="116"/>
      <c r="V128" s="116">
        <v>5467</v>
      </c>
      <c r="W128" s="116">
        <v>5790</v>
      </c>
      <c r="X128" s="116">
        <v>6118</v>
      </c>
      <c r="Y128" s="116">
        <v>6328</v>
      </c>
      <c r="Z128" s="116">
        <v>6570</v>
      </c>
      <c r="AB128" s="113" t="str">
        <f>TEXT(Z128,"###,###")</f>
        <v>6,570</v>
      </c>
      <c r="AD128" s="131">
        <f>Z128/$Z$7*100</f>
        <v>47.529479852419882</v>
      </c>
    </row>
    <row r="130" spans="19:20" x14ac:dyDescent="0.25">
      <c r="S130" s="105" t="s">
        <v>286</v>
      </c>
      <c r="T130" s="131">
        <v>83.042754828908343</v>
      </c>
    </row>
    <row r="131" spans="19:20" x14ac:dyDescent="0.25">
      <c r="S131" s="105" t="s">
        <v>287</v>
      </c>
      <c r="T131" s="131">
        <v>9.3178036605657244</v>
      </c>
    </row>
    <row r="132" spans="19:20" x14ac:dyDescent="0.25">
      <c r="S132" s="105" t="s">
        <v>288</v>
      </c>
      <c r="T132" s="131">
        <v>7.6611444693626556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171F698-9B94-475B-B58F-15D4F47C73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278C24-410F-44A2-BD16-C2B261D2FF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76A759-2CFD-4F15-A3DF-6F372E3EA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B2ECE-18B6-4268-8EF1-E863650E8E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81C8-ACD1-4CE7-839D-8F15A60D330F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135</v>
      </c>
      <c r="T1" s="103"/>
      <c r="U1" s="103"/>
      <c r="V1" s="103"/>
      <c r="W1" s="103"/>
      <c r="X1" s="103"/>
      <c r="Y1" s="104" t="s">
        <v>229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135</v>
      </c>
      <c r="Y3" s="109" t="s">
        <v>229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8.25 Greater Bendigo,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77773</v>
      </c>
      <c r="W4" s="112">
        <v>82578</v>
      </c>
      <c r="X4" s="112">
        <v>85531</v>
      </c>
      <c r="Y4" s="112">
        <v>87764</v>
      </c>
      <c r="Z4" s="112">
        <v>88831</v>
      </c>
      <c r="AB4" s="113" t="str">
        <f>TEXT(Z4,"###,###")</f>
        <v>88,831</v>
      </c>
      <c r="AD4" s="114">
        <f>Z4/Y4-1</f>
        <v>1.2157604484754669E-2</v>
      </c>
      <c r="AF4" s="114">
        <f>Z4/V4-1</f>
        <v>0.14218301981407433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38698</v>
      </c>
      <c r="W5" s="112">
        <v>41304</v>
      </c>
      <c r="X5" s="112">
        <v>42710</v>
      </c>
      <c r="Y5" s="112">
        <v>43362</v>
      </c>
      <c r="Z5" s="112">
        <v>44245</v>
      </c>
      <c r="AB5" s="113" t="str">
        <f>TEXT(Z5,"###,###")</f>
        <v>44,245</v>
      </c>
      <c r="AD5" s="114">
        <f t="shared" ref="AD5:AD9" si="0">Z5/Y5-1</f>
        <v>2.0363451870301086E-2</v>
      </c>
      <c r="AF5" s="114">
        <f t="shared" ref="AF5:AF9" si="1">Z5/V5-1</f>
        <v>0.14334074112357231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39075</v>
      </c>
      <c r="W6" s="112">
        <v>41274</v>
      </c>
      <c r="X6" s="112">
        <v>42820</v>
      </c>
      <c r="Y6" s="112">
        <v>44403</v>
      </c>
      <c r="Z6" s="112">
        <v>44584</v>
      </c>
      <c r="AB6" s="113" t="str">
        <f>TEXT(Z6,"###,###")</f>
        <v>44,584</v>
      </c>
      <c r="AD6" s="114">
        <f t="shared" si="0"/>
        <v>4.0763011508231362E-3</v>
      </c>
      <c r="AF6" s="114">
        <f t="shared" si="1"/>
        <v>0.14098528470889304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55970</v>
      </c>
      <c r="W7" s="112">
        <v>58193</v>
      </c>
      <c r="X7" s="112">
        <v>61004</v>
      </c>
      <c r="Y7" s="112">
        <v>61889</v>
      </c>
      <c r="Z7" s="112">
        <v>63622</v>
      </c>
      <c r="AB7" s="113" t="str">
        <f>TEXT(Z7,"###,###")</f>
        <v>63,622</v>
      </c>
      <c r="AD7" s="114">
        <f t="shared" si="0"/>
        <v>2.8001745059703653E-2</v>
      </c>
      <c r="AF7" s="114">
        <f t="shared" si="1"/>
        <v>0.13671609790959449</v>
      </c>
    </row>
    <row r="8" spans="1:32" ht="17.25" customHeight="1" x14ac:dyDescent="0.25">
      <c r="A8" s="68" t="s">
        <v>13</v>
      </c>
      <c r="B8" s="69"/>
      <c r="C8" s="31"/>
      <c r="D8" s="70" t="str">
        <f>AB4</f>
        <v>88,831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63,622</v>
      </c>
      <c r="P8" s="71"/>
      <c r="S8" s="111" t="s">
        <v>86</v>
      </c>
      <c r="T8" s="112"/>
      <c r="U8" s="112"/>
      <c r="V8" s="112">
        <v>38202</v>
      </c>
      <c r="W8" s="112">
        <v>38655</v>
      </c>
      <c r="X8" s="112">
        <v>40382.54</v>
      </c>
      <c r="Y8" s="112">
        <v>41963</v>
      </c>
      <c r="Z8" s="112">
        <v>42654.14</v>
      </c>
      <c r="AB8" s="113" t="str">
        <f>TEXT(Z8,"$###,###")</f>
        <v>$42,654</v>
      </c>
      <c r="AD8" s="114">
        <f t="shared" si="0"/>
        <v>1.6470223768558112E-2</v>
      </c>
      <c r="AF8" s="114">
        <f t="shared" si="1"/>
        <v>0.11654206586042615</v>
      </c>
    </row>
    <row r="9" spans="1:32" x14ac:dyDescent="0.25">
      <c r="A9" s="32" t="s">
        <v>15</v>
      </c>
      <c r="B9" s="75"/>
      <c r="C9" s="76"/>
      <c r="D9" s="77">
        <f>AD104</f>
        <v>73.844716371536961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50.685297538587278</v>
      </c>
      <c r="P9" s="78" t="s">
        <v>87</v>
      </c>
      <c r="S9" s="111" t="s">
        <v>7</v>
      </c>
      <c r="T9" s="112"/>
      <c r="U9" s="112"/>
      <c r="V9" s="112">
        <v>2730496369</v>
      </c>
      <c r="W9" s="112">
        <v>2921097260</v>
      </c>
      <c r="X9" s="112">
        <v>3197343649</v>
      </c>
      <c r="Y9" s="112">
        <v>3379957369</v>
      </c>
      <c r="Z9" s="112">
        <v>3614034906</v>
      </c>
      <c r="AB9" s="113" t="str">
        <f>TEXT(Z9/1000000,"$#,###.0")&amp;" mil"</f>
        <v>$3,614.0 mil</v>
      </c>
      <c r="AD9" s="114">
        <f t="shared" si="0"/>
        <v>6.9254582660388531E-2</v>
      </c>
      <c r="AF9" s="114">
        <f t="shared" si="1"/>
        <v>0.3235816560794702</v>
      </c>
    </row>
    <row r="10" spans="1:32" x14ac:dyDescent="0.25">
      <c r="A10" s="32" t="s">
        <v>18</v>
      </c>
      <c r="B10" s="75"/>
      <c r="C10" s="76"/>
      <c r="D10" s="77">
        <f>AD105</f>
        <v>19.926602199682545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49.325704944830406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87.094086951054663</v>
      </c>
      <c r="P11" s="78" t="s">
        <v>87</v>
      </c>
      <c r="S11" s="111" t="s">
        <v>30</v>
      </c>
      <c r="T11" s="116"/>
      <c r="U11" s="116"/>
      <c r="V11" s="116">
        <v>70325</v>
      </c>
      <c r="W11" s="116">
        <v>74869</v>
      </c>
      <c r="X11" s="116">
        <v>77416</v>
      </c>
      <c r="Y11" s="116">
        <v>79826</v>
      </c>
      <c r="Z11" s="116">
        <v>80621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6.4851780830530323</v>
      </c>
      <c r="P12" s="78" t="s">
        <v>87</v>
      </c>
      <c r="S12" s="111" t="s">
        <v>31</v>
      </c>
      <c r="T12" s="116"/>
      <c r="U12" s="116"/>
      <c r="V12" s="116">
        <v>7447</v>
      </c>
      <c r="W12" s="116">
        <v>7709</v>
      </c>
      <c r="X12" s="116">
        <v>8115</v>
      </c>
      <c r="Y12" s="116">
        <v>7935</v>
      </c>
      <c r="Z12" s="116">
        <v>8213</v>
      </c>
    </row>
    <row r="13" spans="1:32" ht="15" customHeight="1" x14ac:dyDescent="0.25">
      <c r="A13" s="32" t="s">
        <v>20</v>
      </c>
      <c r="B13" s="76"/>
      <c r="C13" s="76"/>
      <c r="D13" s="77">
        <f>AD108</f>
        <v>13.77897355652869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6.4254503159284519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14.172980153324852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23.550337157073546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18.326705751064868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1890</v>
      </c>
      <c r="Z15" s="116">
        <v>1942</v>
      </c>
      <c r="AB15" s="121">
        <f t="shared" ref="AB15:AB34" si="2">IF(Z15="np",0,Z15/$Z$34)</f>
        <v>2.1861245257955939E-2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41.952696693721784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81.673294248935136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1286</v>
      </c>
      <c r="Z16" s="116">
        <v>1351</v>
      </c>
      <c r="AB16" s="121">
        <f t="shared" si="2"/>
        <v>1.5208312226312293E-2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6767</v>
      </c>
      <c r="Z17" s="116">
        <v>7179</v>
      </c>
      <c r="AB17" s="121">
        <f t="shared" si="2"/>
        <v>8.081456215595556E-2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750</v>
      </c>
      <c r="Z18" s="116">
        <v>770</v>
      </c>
      <c r="AB18" s="121">
        <f t="shared" si="2"/>
        <v>8.6679499735458666E-3</v>
      </c>
    </row>
    <row r="19" spans="1:28" x14ac:dyDescent="0.25">
      <c r="A19" s="67" t="str">
        <f>$S$1&amp;" ("&amp;$V$2&amp;" to "&amp;$Z$2&amp;")"</f>
        <v>Greater Bendigo (2015-16 to 2019-20)</v>
      </c>
      <c r="B19" s="67"/>
      <c r="C19" s="67"/>
      <c r="D19" s="67"/>
      <c r="E19" s="67"/>
      <c r="F19" s="67"/>
      <c r="G19" s="67" t="str">
        <f>$S$1&amp;" ("&amp;$V$2&amp;" to "&amp;$Z$2&amp;")"</f>
        <v>Greater Bendigo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6526</v>
      </c>
      <c r="Z19" s="116">
        <v>6590</v>
      </c>
      <c r="AB19" s="121">
        <f t="shared" si="2"/>
        <v>7.418414328008735E-2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1890</v>
      </c>
      <c r="Z20" s="116">
        <v>2017</v>
      </c>
      <c r="AB20" s="121">
        <f t="shared" si="2"/>
        <v>2.2705526099535082E-2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8700</v>
      </c>
      <c r="Z21" s="116">
        <v>8680</v>
      </c>
      <c r="AB21" s="121">
        <f t="shared" si="2"/>
        <v>9.7711436065426135E-2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6727</v>
      </c>
      <c r="Z22" s="116">
        <v>7066</v>
      </c>
      <c r="AB22" s="121">
        <f t="shared" si="2"/>
        <v>7.9542512354642977E-2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2758</v>
      </c>
      <c r="Z23" s="116">
        <v>2713</v>
      </c>
      <c r="AB23" s="121">
        <f t="shared" si="2"/>
        <v>3.0540452309389527E-2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918</v>
      </c>
      <c r="Z24" s="116">
        <v>846</v>
      </c>
      <c r="AB24" s="121">
        <f t="shared" si="2"/>
        <v>9.5234878930127321E-3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3556</v>
      </c>
      <c r="Z25" s="116">
        <v>3811</v>
      </c>
      <c r="AB25" s="121">
        <f t="shared" si="2"/>
        <v>4.2900723830108178E-2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1041</v>
      </c>
      <c r="Z26" s="116">
        <v>1089</v>
      </c>
      <c r="AB26" s="121">
        <f t="shared" si="2"/>
        <v>1.2258957819729155E-2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3714</v>
      </c>
      <c r="Z27" s="116">
        <v>3742</v>
      </c>
      <c r="AB27" s="121">
        <f t="shared" si="2"/>
        <v>4.212398545585537E-2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6499</v>
      </c>
      <c r="Z28" s="116">
        <v>6524</v>
      </c>
      <c r="AB28" s="121">
        <f t="shared" si="2"/>
        <v>7.3441176139497716E-2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7523</v>
      </c>
      <c r="Z29" s="116">
        <v>4932</v>
      </c>
      <c r="AB29" s="121">
        <f t="shared" si="2"/>
        <v>5.5519908142244438E-2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5867</v>
      </c>
      <c r="Z30" s="116">
        <v>7544</v>
      </c>
      <c r="AB30" s="121">
        <f t="shared" si="2"/>
        <v>8.4923395584974054E-2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13205</v>
      </c>
      <c r="Z31" s="116">
        <v>13779</v>
      </c>
      <c r="AB31" s="121">
        <f t="shared" si="2"/>
        <v>0.15511127621492013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1809</v>
      </c>
      <c r="Z32" s="116">
        <v>1997</v>
      </c>
      <c r="AB32" s="121">
        <f t="shared" si="2"/>
        <v>2.2480384541780644E-2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2856</v>
      </c>
      <c r="Z33" s="116">
        <v>3028</v>
      </c>
      <c r="AB33" s="121">
        <f t="shared" si="2"/>
        <v>3.4086431844021929E-2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87763</v>
      </c>
      <c r="Z34" s="124">
        <v>88833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51963</v>
      </c>
      <c r="AB37" s="136">
        <f>Z37/Z40*100</f>
        <v>81.673294248935136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11660</v>
      </c>
      <c r="AB38" s="136">
        <f>Z38/Z40*100</f>
        <v>18.326705751064868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63623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</v>
      </c>
      <c r="W44" s="116">
        <v>14</v>
      </c>
      <c r="X44" s="116">
        <v>17</v>
      </c>
      <c r="Y44" s="116">
        <v>10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906</v>
      </c>
      <c r="W45" s="116">
        <v>994</v>
      </c>
      <c r="X45" s="116">
        <v>1012</v>
      </c>
      <c r="Y45" s="116">
        <v>1080</v>
      </c>
      <c r="Z45" s="116">
        <v>1019</v>
      </c>
    </row>
    <row r="46" spans="19:32" x14ac:dyDescent="0.25">
      <c r="S46" s="119" t="s">
        <v>39</v>
      </c>
      <c r="T46" s="119"/>
      <c r="U46" s="116"/>
      <c r="V46" s="116">
        <v>2423</v>
      </c>
      <c r="W46" s="116">
        <v>2608</v>
      </c>
      <c r="X46" s="116">
        <v>2738</v>
      </c>
      <c r="Y46" s="116">
        <v>2757</v>
      </c>
      <c r="Z46" s="116">
        <v>2687</v>
      </c>
    </row>
    <row r="47" spans="19:32" x14ac:dyDescent="0.25">
      <c r="S47" s="119" t="s">
        <v>40</v>
      </c>
      <c r="T47" s="119"/>
      <c r="U47" s="116"/>
      <c r="V47" s="116">
        <v>3945</v>
      </c>
      <c r="W47" s="116">
        <v>4196</v>
      </c>
      <c r="X47" s="116">
        <v>4304</v>
      </c>
      <c r="Y47" s="116">
        <v>4318</v>
      </c>
      <c r="Z47" s="116">
        <v>4240</v>
      </c>
    </row>
    <row r="48" spans="19:32" x14ac:dyDescent="0.25">
      <c r="S48" s="119" t="s">
        <v>41</v>
      </c>
      <c r="T48" s="119"/>
      <c r="U48" s="116"/>
      <c r="V48" s="116">
        <v>4697</v>
      </c>
      <c r="W48" s="116">
        <v>5100</v>
      </c>
      <c r="X48" s="116">
        <v>5182</v>
      </c>
      <c r="Y48" s="116">
        <v>5295</v>
      </c>
      <c r="Z48" s="116">
        <v>5403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4223</v>
      </c>
      <c r="W49" s="116">
        <v>4543</v>
      </c>
      <c r="X49" s="116">
        <v>4707</v>
      </c>
      <c r="Y49" s="116">
        <v>4826</v>
      </c>
      <c r="Z49" s="116">
        <v>4992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Greater Bendigo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3663</v>
      </c>
      <c r="W50" s="116">
        <v>3871</v>
      </c>
      <c r="X50" s="116">
        <v>3972</v>
      </c>
      <c r="Y50" s="116">
        <v>4148</v>
      </c>
      <c r="Z50" s="116">
        <v>4520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3577</v>
      </c>
      <c r="W51" s="116">
        <v>3781</v>
      </c>
      <c r="X51" s="116">
        <v>3861</v>
      </c>
      <c r="Y51" s="116">
        <v>3921</v>
      </c>
      <c r="Z51" s="116">
        <v>3904</v>
      </c>
    </row>
    <row r="52" spans="1:26" ht="15" customHeight="1" x14ac:dyDescent="0.25">
      <c r="S52" s="119" t="s">
        <v>45</v>
      </c>
      <c r="T52" s="119"/>
      <c r="U52" s="116"/>
      <c r="V52" s="116">
        <v>3583</v>
      </c>
      <c r="W52" s="116">
        <v>3851</v>
      </c>
      <c r="X52" s="116">
        <v>3944</v>
      </c>
      <c r="Y52" s="116">
        <v>3987</v>
      </c>
      <c r="Z52" s="116">
        <v>4018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3575</v>
      </c>
      <c r="W53" s="116">
        <v>3739</v>
      </c>
      <c r="X53" s="116">
        <v>3726</v>
      </c>
      <c r="Y53" s="116">
        <v>3655</v>
      </c>
      <c r="Z53" s="116">
        <v>3722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3295</v>
      </c>
      <c r="W54" s="116">
        <v>3466</v>
      </c>
      <c r="X54" s="116">
        <v>3665</v>
      </c>
      <c r="Y54" s="116">
        <v>3670</v>
      </c>
      <c r="Z54" s="116">
        <v>3829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2580</v>
      </c>
      <c r="W55" s="116">
        <v>2714</v>
      </c>
      <c r="X55" s="116">
        <v>2850</v>
      </c>
      <c r="Y55" s="116">
        <v>2912</v>
      </c>
      <c r="Z55" s="116">
        <v>3020</v>
      </c>
    </row>
    <row r="56" spans="1:26" ht="15" customHeight="1" x14ac:dyDescent="0.25">
      <c r="S56" s="119" t="s">
        <v>49</v>
      </c>
      <c r="T56" s="119"/>
      <c r="U56" s="116"/>
      <c r="V56" s="116">
        <v>1368</v>
      </c>
      <c r="W56" s="116">
        <v>1480</v>
      </c>
      <c r="X56" s="116">
        <v>1591</v>
      </c>
      <c r="Y56" s="116">
        <v>1677</v>
      </c>
      <c r="Z56" s="116">
        <v>1748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439</v>
      </c>
      <c r="W57" s="116">
        <v>512</v>
      </c>
      <c r="X57" s="116">
        <v>602</v>
      </c>
      <c r="Y57" s="116">
        <v>657</v>
      </c>
      <c r="Z57" s="116">
        <v>690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213</v>
      </c>
      <c r="W58" s="116">
        <v>221</v>
      </c>
      <c r="X58" s="116">
        <v>232</v>
      </c>
      <c r="Y58" s="116">
        <v>242</v>
      </c>
      <c r="Z58" s="116">
        <v>240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103</v>
      </c>
      <c r="W59" s="116">
        <v>131</v>
      </c>
      <c r="X59" s="116">
        <v>134</v>
      </c>
      <c r="Y59" s="116">
        <v>137</v>
      </c>
      <c r="Z59" s="116">
        <v>129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93</v>
      </c>
      <c r="W60" s="116">
        <v>83</v>
      </c>
      <c r="X60" s="116">
        <v>78</v>
      </c>
      <c r="Y60" s="116">
        <v>61</v>
      </c>
      <c r="Z60" s="116">
        <v>76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38698</v>
      </c>
      <c r="W61" s="116">
        <v>41304</v>
      </c>
      <c r="X61" s="116">
        <v>42710</v>
      </c>
      <c r="Y61" s="116">
        <v>43362</v>
      </c>
      <c r="Z61" s="116">
        <v>44248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26</v>
      </c>
      <c r="W63" s="116">
        <v>23</v>
      </c>
      <c r="X63" s="116">
        <v>24</v>
      </c>
      <c r="Y63" s="116">
        <v>21</v>
      </c>
      <c r="Z63" s="116">
        <v>21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1099</v>
      </c>
      <c r="W64" s="116">
        <v>1117</v>
      </c>
      <c r="X64" s="116">
        <v>1114</v>
      </c>
      <c r="Y64" s="116">
        <v>1233</v>
      </c>
      <c r="Z64" s="116">
        <v>1247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Greater Bendigo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2724</v>
      </c>
      <c r="W65" s="116">
        <v>2892</v>
      </c>
      <c r="X65" s="116">
        <v>2989</v>
      </c>
      <c r="Y65" s="116">
        <v>2984</v>
      </c>
      <c r="Z65" s="116">
        <v>2855</v>
      </c>
    </row>
    <row r="66" spans="1:26" x14ac:dyDescent="0.25">
      <c r="S66" s="119" t="s">
        <v>40</v>
      </c>
      <c r="T66" s="119"/>
      <c r="U66" s="116"/>
      <c r="V66" s="116">
        <v>4288</v>
      </c>
      <c r="W66" s="116">
        <v>4413</v>
      </c>
      <c r="X66" s="116">
        <v>4398</v>
      </c>
      <c r="Y66" s="116">
        <v>4669</v>
      </c>
      <c r="Z66" s="116">
        <v>4438</v>
      </c>
    </row>
    <row r="67" spans="1:26" x14ac:dyDescent="0.25">
      <c r="S67" s="119" t="s">
        <v>41</v>
      </c>
      <c r="T67" s="119"/>
      <c r="U67" s="116"/>
      <c r="V67" s="116">
        <v>4523</v>
      </c>
      <c r="W67" s="116">
        <v>4768</v>
      </c>
      <c r="X67" s="116">
        <v>4972</v>
      </c>
      <c r="Y67" s="116">
        <v>5230</v>
      </c>
      <c r="Z67" s="116">
        <v>5166</v>
      </c>
    </row>
    <row r="68" spans="1:26" x14ac:dyDescent="0.25">
      <c r="S68" s="119" t="s">
        <v>42</v>
      </c>
      <c r="T68" s="119"/>
      <c r="U68" s="116"/>
      <c r="V68" s="116">
        <v>3847</v>
      </c>
      <c r="W68" s="116">
        <v>4213</v>
      </c>
      <c r="X68" s="116">
        <v>4480</v>
      </c>
      <c r="Y68" s="116">
        <v>4621</v>
      </c>
      <c r="Z68" s="116">
        <v>4769</v>
      </c>
    </row>
    <row r="69" spans="1:26" x14ac:dyDescent="0.25">
      <c r="S69" s="119" t="s">
        <v>43</v>
      </c>
      <c r="T69" s="119"/>
      <c r="U69" s="116"/>
      <c r="V69" s="116">
        <v>3485</v>
      </c>
      <c r="W69" s="116">
        <v>3797</v>
      </c>
      <c r="X69" s="116">
        <v>4079</v>
      </c>
      <c r="Y69" s="116">
        <v>4244</v>
      </c>
      <c r="Z69" s="116">
        <v>4367</v>
      </c>
    </row>
    <row r="70" spans="1:26" x14ac:dyDescent="0.25">
      <c r="S70" s="119" t="s">
        <v>44</v>
      </c>
      <c r="T70" s="119"/>
      <c r="U70" s="116"/>
      <c r="V70" s="116">
        <v>3952</v>
      </c>
      <c r="W70" s="116">
        <v>3944</v>
      </c>
      <c r="X70" s="116">
        <v>3924</v>
      </c>
      <c r="Y70" s="116">
        <v>4052</v>
      </c>
      <c r="Z70" s="116">
        <v>4081</v>
      </c>
    </row>
    <row r="71" spans="1:26" x14ac:dyDescent="0.25">
      <c r="S71" s="119" t="s">
        <v>45</v>
      </c>
      <c r="T71" s="119"/>
      <c r="U71" s="116"/>
      <c r="V71" s="116">
        <v>3824</v>
      </c>
      <c r="W71" s="116">
        <v>4109</v>
      </c>
      <c r="X71" s="116">
        <v>4304</v>
      </c>
      <c r="Y71" s="116">
        <v>4377</v>
      </c>
      <c r="Z71" s="116">
        <v>4418</v>
      </c>
    </row>
    <row r="72" spans="1:26" x14ac:dyDescent="0.25">
      <c r="S72" s="119" t="s">
        <v>46</v>
      </c>
      <c r="T72" s="119"/>
      <c r="U72" s="116"/>
      <c r="V72" s="116">
        <v>3847</v>
      </c>
      <c r="W72" s="116">
        <v>3874</v>
      </c>
      <c r="X72" s="116">
        <v>3948</v>
      </c>
      <c r="Y72" s="116">
        <v>3997</v>
      </c>
      <c r="Z72" s="116">
        <v>4022</v>
      </c>
    </row>
    <row r="73" spans="1:26" x14ac:dyDescent="0.25">
      <c r="S73" s="119" t="s">
        <v>47</v>
      </c>
      <c r="T73" s="119"/>
      <c r="U73" s="116"/>
      <c r="V73" s="116">
        <v>3510</v>
      </c>
      <c r="W73" s="116">
        <v>3815</v>
      </c>
      <c r="X73" s="116">
        <v>3891</v>
      </c>
      <c r="Y73" s="116">
        <v>4005</v>
      </c>
      <c r="Z73" s="116">
        <v>3995</v>
      </c>
    </row>
    <row r="74" spans="1:26" x14ac:dyDescent="0.25">
      <c r="S74" s="119" t="s">
        <v>48</v>
      </c>
      <c r="T74" s="119"/>
      <c r="U74" s="116"/>
      <c r="V74" s="116">
        <v>2278</v>
      </c>
      <c r="W74" s="116">
        <v>2548</v>
      </c>
      <c r="X74" s="116">
        <v>2699</v>
      </c>
      <c r="Y74" s="116">
        <v>2886</v>
      </c>
      <c r="Z74" s="116">
        <v>2995</v>
      </c>
    </row>
    <row r="75" spans="1:26" x14ac:dyDescent="0.25">
      <c r="S75" s="119" t="s">
        <v>49</v>
      </c>
      <c r="T75" s="119"/>
      <c r="U75" s="116"/>
      <c r="V75" s="116">
        <v>946</v>
      </c>
      <c r="W75" s="116">
        <v>999</v>
      </c>
      <c r="X75" s="116">
        <v>1120</v>
      </c>
      <c r="Y75" s="116">
        <v>1248</v>
      </c>
      <c r="Z75" s="116">
        <v>1323</v>
      </c>
    </row>
    <row r="76" spans="1:26" x14ac:dyDescent="0.25">
      <c r="S76" s="119" t="s">
        <v>50</v>
      </c>
      <c r="T76" s="119"/>
      <c r="U76" s="116"/>
      <c r="V76" s="116">
        <v>322</v>
      </c>
      <c r="W76" s="116">
        <v>356</v>
      </c>
      <c r="X76" s="116">
        <v>402</v>
      </c>
      <c r="Y76" s="116">
        <v>421</v>
      </c>
      <c r="Z76" s="116">
        <v>456</v>
      </c>
    </row>
    <row r="77" spans="1:26" x14ac:dyDescent="0.25">
      <c r="S77" s="119" t="s">
        <v>51</v>
      </c>
      <c r="T77" s="119"/>
      <c r="U77" s="116"/>
      <c r="V77" s="116">
        <v>200</v>
      </c>
      <c r="W77" s="116">
        <v>199</v>
      </c>
      <c r="X77" s="116">
        <v>204</v>
      </c>
      <c r="Y77" s="116">
        <v>210</v>
      </c>
      <c r="Z77" s="116">
        <v>208</v>
      </c>
    </row>
    <row r="78" spans="1:26" x14ac:dyDescent="0.25">
      <c r="S78" s="119" t="s">
        <v>52</v>
      </c>
      <c r="T78" s="119"/>
      <c r="U78" s="116"/>
      <c r="V78" s="116">
        <v>114</v>
      </c>
      <c r="W78" s="116">
        <v>122</v>
      </c>
      <c r="X78" s="116">
        <v>124</v>
      </c>
      <c r="Y78" s="116">
        <v>107</v>
      </c>
      <c r="Z78" s="116">
        <v>132</v>
      </c>
    </row>
    <row r="79" spans="1:26" x14ac:dyDescent="0.25">
      <c r="S79" s="119" t="s">
        <v>53</v>
      </c>
      <c r="T79" s="119"/>
      <c r="U79" s="116"/>
      <c r="V79" s="116">
        <v>92</v>
      </c>
      <c r="W79" s="116">
        <v>85</v>
      </c>
      <c r="X79" s="116">
        <v>108</v>
      </c>
      <c r="Y79" s="116">
        <v>100</v>
      </c>
      <c r="Z79" s="116">
        <v>97</v>
      </c>
    </row>
    <row r="80" spans="1:26" x14ac:dyDescent="0.25">
      <c r="S80" s="122" t="s">
        <v>54</v>
      </c>
      <c r="T80" s="122"/>
      <c r="U80" s="116"/>
      <c r="V80" s="116">
        <v>39075</v>
      </c>
      <c r="W80" s="116">
        <v>41274</v>
      </c>
      <c r="X80" s="116">
        <v>42820</v>
      </c>
      <c r="Y80" s="116">
        <v>44404</v>
      </c>
      <c r="Z80" s="116">
        <v>44585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Greater Bendigo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3108</v>
      </c>
      <c r="W83" s="116">
        <v>3202</v>
      </c>
      <c r="X83" s="116">
        <v>3348</v>
      </c>
      <c r="Y83" s="116">
        <v>3364</v>
      </c>
      <c r="Z83" s="116">
        <v>3536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3755</v>
      </c>
      <c r="W84" s="116">
        <v>3883</v>
      </c>
      <c r="X84" s="116">
        <v>4003</v>
      </c>
      <c r="Y84" s="116">
        <v>4201</v>
      </c>
      <c r="Z84" s="116">
        <v>4296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5223</v>
      </c>
      <c r="W85" s="116">
        <v>5385</v>
      </c>
      <c r="X85" s="116">
        <v>5718</v>
      </c>
      <c r="Y85" s="116">
        <v>5876</v>
      </c>
      <c r="Z85" s="116">
        <v>5986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88,831</v>
      </c>
      <c r="D86" s="100">
        <f t="shared" ref="D86:D91" si="4">AD4</f>
        <v>1.2157604484754669E-2</v>
      </c>
      <c r="E86" s="101">
        <f t="shared" ref="E86:E91" si="5">AD4</f>
        <v>1.2157604484754669E-2</v>
      </c>
      <c r="F86" s="100">
        <f t="shared" ref="F86:F91" si="6">AF4</f>
        <v>0.14218301981407433</v>
      </c>
      <c r="G86" s="101">
        <f t="shared" ref="G86:G91" si="7">AF4</f>
        <v>0.14218301981407433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1649</v>
      </c>
      <c r="W86" s="116">
        <v>1832</v>
      </c>
      <c r="X86" s="116">
        <v>1949</v>
      </c>
      <c r="Y86" s="116">
        <v>2078</v>
      </c>
      <c r="Z86" s="116">
        <v>2193</v>
      </c>
    </row>
    <row r="87" spans="1:30" ht="15" customHeight="1" x14ac:dyDescent="0.25">
      <c r="A87" s="102" t="s">
        <v>4</v>
      </c>
      <c r="B87" s="51"/>
      <c r="C87" s="61" t="str">
        <f t="shared" si="3"/>
        <v>44,245</v>
      </c>
      <c r="D87" s="100">
        <f t="shared" si="4"/>
        <v>2.0363451870301086E-2</v>
      </c>
      <c r="E87" s="101">
        <f t="shared" si="5"/>
        <v>2.0363451870301086E-2</v>
      </c>
      <c r="F87" s="100">
        <f t="shared" si="6"/>
        <v>0.14334074112357231</v>
      </c>
      <c r="G87" s="101">
        <f t="shared" si="7"/>
        <v>0.14334074112357231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1325</v>
      </c>
      <c r="W87" s="116">
        <v>1402</v>
      </c>
      <c r="X87" s="116">
        <v>1447</v>
      </c>
      <c r="Y87" s="116">
        <v>1483</v>
      </c>
      <c r="Z87" s="116">
        <v>1511</v>
      </c>
    </row>
    <row r="88" spans="1:30" ht="15" customHeight="1" x14ac:dyDescent="0.25">
      <c r="A88" s="102" t="s">
        <v>5</v>
      </c>
      <c r="B88" s="51"/>
      <c r="C88" s="61" t="str">
        <f t="shared" si="3"/>
        <v>44,584</v>
      </c>
      <c r="D88" s="100">
        <f t="shared" si="4"/>
        <v>4.0763011508231362E-3</v>
      </c>
      <c r="E88" s="101">
        <f t="shared" si="5"/>
        <v>4.0763011508231362E-3</v>
      </c>
      <c r="F88" s="100">
        <f t="shared" si="6"/>
        <v>0.14098528470889304</v>
      </c>
      <c r="G88" s="101">
        <f t="shared" si="7"/>
        <v>0.14098528470889304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1595</v>
      </c>
      <c r="W88" s="116">
        <v>1663</v>
      </c>
      <c r="X88" s="116">
        <v>1753</v>
      </c>
      <c r="Y88" s="116">
        <v>1796</v>
      </c>
      <c r="Z88" s="116">
        <v>1871</v>
      </c>
    </row>
    <row r="89" spans="1:30" ht="15" customHeight="1" x14ac:dyDescent="0.25">
      <c r="A89" s="51" t="s">
        <v>6</v>
      </c>
      <c r="B89" s="51"/>
      <c r="C89" s="61" t="str">
        <f t="shared" si="3"/>
        <v>63,622</v>
      </c>
      <c r="D89" s="100">
        <f t="shared" si="4"/>
        <v>2.8001745059703653E-2</v>
      </c>
      <c r="E89" s="101">
        <f t="shared" si="5"/>
        <v>2.8001745059703653E-2</v>
      </c>
      <c r="F89" s="100">
        <f t="shared" si="6"/>
        <v>0.13671609790959449</v>
      </c>
      <c r="G89" s="101">
        <f t="shared" si="7"/>
        <v>0.13671609790959449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2448</v>
      </c>
      <c r="W89" s="116">
        <v>2514</v>
      </c>
      <c r="X89" s="116">
        <v>2683</v>
      </c>
      <c r="Y89" s="116">
        <v>2774</v>
      </c>
      <c r="Z89" s="116">
        <v>2852</v>
      </c>
    </row>
    <row r="90" spans="1:30" ht="15" customHeight="1" x14ac:dyDescent="0.25">
      <c r="A90" s="51" t="s">
        <v>100</v>
      </c>
      <c r="B90" s="51"/>
      <c r="C90" s="61" t="str">
        <f t="shared" si="3"/>
        <v>$42,654</v>
      </c>
      <c r="D90" s="100">
        <f t="shared" si="4"/>
        <v>1.6470223768558112E-2</v>
      </c>
      <c r="E90" s="101">
        <f t="shared" si="5"/>
        <v>1.6470223768558112E-2</v>
      </c>
      <c r="F90" s="100">
        <f t="shared" si="6"/>
        <v>0.11654206586042615</v>
      </c>
      <c r="G90" s="101">
        <f t="shared" si="7"/>
        <v>0.11654206586042615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3679</v>
      </c>
      <c r="W90" s="116">
        <v>4002</v>
      </c>
      <c r="X90" s="116">
        <v>4369</v>
      </c>
      <c r="Y90" s="116">
        <v>4470</v>
      </c>
      <c r="Z90" s="116">
        <v>4652</v>
      </c>
    </row>
    <row r="91" spans="1:30" ht="15" customHeight="1" x14ac:dyDescent="0.25">
      <c r="A91" s="51" t="s">
        <v>7</v>
      </c>
      <c r="B91" s="51"/>
      <c r="C91" s="61" t="str">
        <f t="shared" si="3"/>
        <v>$3,614.0 mil</v>
      </c>
      <c r="D91" s="100">
        <f t="shared" si="4"/>
        <v>6.9254582660388531E-2</v>
      </c>
      <c r="E91" s="101">
        <f t="shared" si="5"/>
        <v>6.9254582660388531E-2</v>
      </c>
      <c r="F91" s="100">
        <f t="shared" si="6"/>
        <v>0.3235816560794702</v>
      </c>
      <c r="G91" s="101">
        <f t="shared" si="7"/>
        <v>0.3235816560794702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28517</v>
      </c>
      <c r="W91" s="116">
        <v>29594</v>
      </c>
      <c r="X91" s="116">
        <v>31032</v>
      </c>
      <c r="Y91" s="116">
        <v>31351</v>
      </c>
      <c r="Z91" s="116">
        <v>32245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1928</v>
      </c>
      <c r="W93" s="116">
        <v>2120</v>
      </c>
      <c r="X93" s="116">
        <v>2279</v>
      </c>
      <c r="Y93" s="116">
        <v>2383</v>
      </c>
      <c r="Z93" s="116">
        <v>2536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6252</v>
      </c>
      <c r="W94" s="116">
        <v>6471</v>
      </c>
      <c r="X94" s="116">
        <v>6800</v>
      </c>
      <c r="Y94" s="116">
        <v>7101</v>
      </c>
      <c r="Z94" s="116">
        <v>7272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926</v>
      </c>
      <c r="W95" s="116">
        <v>979</v>
      </c>
      <c r="X95" s="116">
        <v>1039</v>
      </c>
      <c r="Y95" s="116">
        <v>1049</v>
      </c>
      <c r="Z95" s="116">
        <v>1086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3759</v>
      </c>
      <c r="W96" s="116">
        <v>4123</v>
      </c>
      <c r="X96" s="116">
        <v>4507</v>
      </c>
      <c r="Y96" s="116">
        <v>4791</v>
      </c>
      <c r="Z96" s="116">
        <v>5117</v>
      </c>
    </row>
    <row r="97" spans="1:32" ht="15" customHeight="1" x14ac:dyDescent="0.25">
      <c r="S97" s="119" t="s">
        <v>199</v>
      </c>
      <c r="T97" s="119"/>
      <c r="U97" s="116"/>
      <c r="V97" s="116">
        <v>4561</v>
      </c>
      <c r="W97" s="116">
        <v>4951</v>
      </c>
      <c r="X97" s="116">
        <v>5128</v>
      </c>
      <c r="Y97" s="116">
        <v>5102</v>
      </c>
      <c r="Z97" s="116">
        <v>5152</v>
      </c>
    </row>
    <row r="98" spans="1:32" ht="15" customHeight="1" x14ac:dyDescent="0.25">
      <c r="S98" s="119" t="s">
        <v>200</v>
      </c>
      <c r="T98" s="119"/>
      <c r="U98" s="116"/>
      <c r="V98" s="116">
        <v>2985</v>
      </c>
      <c r="W98" s="116">
        <v>3035</v>
      </c>
      <c r="X98" s="116">
        <v>3155</v>
      </c>
      <c r="Y98" s="116">
        <v>3224</v>
      </c>
      <c r="Z98" s="116">
        <v>3188</v>
      </c>
    </row>
    <row r="99" spans="1:32" ht="15" customHeight="1" x14ac:dyDescent="0.25">
      <c r="S99" s="119" t="s">
        <v>201</v>
      </c>
      <c r="T99" s="119"/>
      <c r="U99" s="116"/>
      <c r="V99" s="116">
        <v>234</v>
      </c>
      <c r="W99" s="116">
        <v>257</v>
      </c>
      <c r="X99" s="116">
        <v>280</v>
      </c>
      <c r="Y99" s="116">
        <v>296</v>
      </c>
      <c r="Z99" s="116">
        <v>307</v>
      </c>
    </row>
    <row r="100" spans="1:32" ht="15" customHeight="1" x14ac:dyDescent="0.25">
      <c r="S100" s="119" t="s">
        <v>59</v>
      </c>
      <c r="T100" s="119"/>
      <c r="U100" s="116"/>
      <c r="V100" s="116">
        <v>1980</v>
      </c>
      <c r="W100" s="116">
        <v>2126</v>
      </c>
      <c r="X100" s="116">
        <v>2351</v>
      </c>
      <c r="Y100" s="116">
        <v>2467</v>
      </c>
      <c r="Z100" s="116">
        <v>2550</v>
      </c>
    </row>
    <row r="101" spans="1:32" x14ac:dyDescent="0.25">
      <c r="A101" s="20"/>
      <c r="S101" s="122" t="s">
        <v>54</v>
      </c>
      <c r="T101" s="122"/>
      <c r="U101" s="116"/>
      <c r="V101" s="116">
        <v>27453</v>
      </c>
      <c r="W101" s="116">
        <v>28599</v>
      </c>
      <c r="X101" s="116">
        <v>29971</v>
      </c>
      <c r="Y101" s="116">
        <v>30540</v>
      </c>
      <c r="Z101" s="116">
        <v>31382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54546</v>
      </c>
      <c r="W104" s="116">
        <v>59744</v>
      </c>
      <c r="X104" s="116">
        <v>62079</v>
      </c>
      <c r="Y104" s="116">
        <v>63830</v>
      </c>
      <c r="Z104" s="116">
        <v>65597</v>
      </c>
      <c r="AB104" s="113" t="str">
        <f>TEXT(Z104,"###,###")</f>
        <v>65,597</v>
      </c>
      <c r="AD104" s="134">
        <f>Z104/($Z$4)*100</f>
        <v>73.844716371536961</v>
      </c>
      <c r="AF104" s="113"/>
    </row>
    <row r="105" spans="1:32" x14ac:dyDescent="0.25">
      <c r="S105" s="119" t="s">
        <v>18</v>
      </c>
      <c r="T105" s="119"/>
      <c r="U105" s="116"/>
      <c r="V105" s="116">
        <v>16355</v>
      </c>
      <c r="W105" s="116">
        <v>16994</v>
      </c>
      <c r="X105" s="116">
        <v>16917</v>
      </c>
      <c r="Y105" s="116">
        <v>18165</v>
      </c>
      <c r="Z105" s="116">
        <v>17701</v>
      </c>
      <c r="AB105" s="113" t="str">
        <f>TEXT(Z105,"###,###")</f>
        <v>17,701</v>
      </c>
      <c r="AD105" s="134">
        <f>Z105/($Z$4)*100</f>
        <v>19.926602199682545</v>
      </c>
      <c r="AF105" s="113"/>
    </row>
    <row r="106" spans="1:32" x14ac:dyDescent="0.25">
      <c r="S106" s="122" t="s">
        <v>54</v>
      </c>
      <c r="T106" s="122"/>
      <c r="U106" s="124"/>
      <c r="V106" s="124">
        <v>70901</v>
      </c>
      <c r="W106" s="124">
        <v>76738</v>
      </c>
      <c r="X106" s="124">
        <v>78996</v>
      </c>
      <c r="Y106" s="124">
        <v>81995</v>
      </c>
      <c r="Z106" s="124">
        <v>83298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10012</v>
      </c>
      <c r="W108" s="116">
        <v>11501</v>
      </c>
      <c r="X108" s="116">
        <v>12758</v>
      </c>
      <c r="Y108" s="116">
        <v>11744</v>
      </c>
      <c r="Z108" s="116">
        <v>12240</v>
      </c>
      <c r="AB108" s="113" t="str">
        <f>TEXT(Z108,"###,###")</f>
        <v>12,240</v>
      </c>
      <c r="AD108" s="134">
        <f>Z108/($Z$4)*100</f>
        <v>13.77897355652869</v>
      </c>
      <c r="AF108" s="113"/>
    </row>
    <row r="109" spans="1:32" x14ac:dyDescent="0.25">
      <c r="S109" s="119" t="s">
        <v>21</v>
      </c>
      <c r="T109" s="119"/>
      <c r="U109" s="116"/>
      <c r="V109" s="116">
        <v>11987</v>
      </c>
      <c r="W109" s="116">
        <v>12576</v>
      </c>
      <c r="X109" s="116">
        <v>12700</v>
      </c>
      <c r="Y109" s="116">
        <v>12698</v>
      </c>
      <c r="Z109" s="116">
        <v>12590</v>
      </c>
      <c r="AB109" s="113" t="str">
        <f>TEXT(Z109,"###,###")</f>
        <v>12,590</v>
      </c>
      <c r="AD109" s="134">
        <f>Z109/($Z$4)*100</f>
        <v>14.172980153324852</v>
      </c>
      <c r="AF109" s="113"/>
    </row>
    <row r="110" spans="1:32" x14ac:dyDescent="0.25">
      <c r="S110" s="119" t="s">
        <v>22</v>
      </c>
      <c r="T110" s="119"/>
      <c r="U110" s="116"/>
      <c r="V110" s="116">
        <v>17874</v>
      </c>
      <c r="W110" s="116">
        <v>19324</v>
      </c>
      <c r="X110" s="116">
        <v>19325</v>
      </c>
      <c r="Y110" s="116">
        <v>21278</v>
      </c>
      <c r="Z110" s="116">
        <v>20920</v>
      </c>
      <c r="AB110" s="113" t="str">
        <f>TEXT(Z110,"###,###")</f>
        <v>20,920</v>
      </c>
      <c r="AD110" s="134">
        <f>Z110/($Z$4)*100</f>
        <v>23.550337157073546</v>
      </c>
      <c r="AF110" s="113"/>
    </row>
    <row r="111" spans="1:32" x14ac:dyDescent="0.25">
      <c r="S111" s="119" t="s">
        <v>23</v>
      </c>
      <c r="T111" s="119"/>
      <c r="U111" s="116"/>
      <c r="V111" s="116">
        <v>31028</v>
      </c>
      <c r="W111" s="116">
        <v>33337</v>
      </c>
      <c r="X111" s="116">
        <v>34213</v>
      </c>
      <c r="Y111" s="116">
        <v>36275</v>
      </c>
      <c r="Z111" s="116">
        <v>37267</v>
      </c>
      <c r="AB111" s="113" t="str">
        <f>TEXT(Z111,"###,###")</f>
        <v>37,267</v>
      </c>
      <c r="AD111" s="134">
        <f>Z111/($Z$4)*100</f>
        <v>41.952696693721784</v>
      </c>
      <c r="AF111" s="113"/>
    </row>
    <row r="112" spans="1:32" x14ac:dyDescent="0.25">
      <c r="S112" s="122" t="s">
        <v>54</v>
      </c>
      <c r="T112" s="122"/>
      <c r="U112" s="116"/>
      <c r="V112" s="116">
        <v>77773</v>
      </c>
      <c r="W112" s="116">
        <v>82578</v>
      </c>
      <c r="X112" s="116">
        <v>85531</v>
      </c>
      <c r="Y112" s="116">
        <v>87762</v>
      </c>
      <c r="Z112" s="116">
        <v>88834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40.97</v>
      </c>
      <c r="W118" s="135">
        <v>41.03</v>
      </c>
      <c r="X118" s="135">
        <v>41.24</v>
      </c>
      <c r="Y118" s="135">
        <v>41.17</v>
      </c>
      <c r="Z118" s="135">
        <v>41.37</v>
      </c>
      <c r="AB118" s="113" t="str">
        <f>TEXT(Z118,"##.0")</f>
        <v>41.4</v>
      </c>
    </row>
    <row r="120" spans="19:32" x14ac:dyDescent="0.25">
      <c r="S120" s="105" t="s">
        <v>102</v>
      </c>
      <c r="T120" s="116"/>
      <c r="U120" s="116"/>
      <c r="V120" s="116">
        <v>48522</v>
      </c>
      <c r="W120" s="116">
        <v>50484</v>
      </c>
      <c r="X120" s="116">
        <v>52889</v>
      </c>
      <c r="Y120" s="116">
        <v>53951</v>
      </c>
      <c r="Z120" s="116">
        <v>55411</v>
      </c>
      <c r="AB120" s="113" t="str">
        <f>TEXT(Z120,"###,###")</f>
        <v>55,411</v>
      </c>
    </row>
    <row r="121" spans="19:32" x14ac:dyDescent="0.25">
      <c r="S121" s="105" t="s">
        <v>103</v>
      </c>
      <c r="T121" s="116"/>
      <c r="U121" s="116"/>
      <c r="V121" s="116">
        <v>3824</v>
      </c>
      <c r="W121" s="116">
        <v>3972</v>
      </c>
      <c r="X121" s="116">
        <v>4236</v>
      </c>
      <c r="Y121" s="116">
        <v>3971</v>
      </c>
      <c r="Z121" s="116">
        <v>4126</v>
      </c>
      <c r="AB121" s="113" t="str">
        <f>TEXT(Z121,"###,###")</f>
        <v>4,126</v>
      </c>
    </row>
    <row r="122" spans="19:32" x14ac:dyDescent="0.25">
      <c r="S122" s="105" t="s">
        <v>104</v>
      </c>
      <c r="T122" s="116"/>
      <c r="U122" s="116"/>
      <c r="V122" s="116">
        <v>3627</v>
      </c>
      <c r="W122" s="116">
        <v>3737</v>
      </c>
      <c r="X122" s="116">
        <v>3879</v>
      </c>
      <c r="Y122" s="116">
        <v>3966</v>
      </c>
      <c r="Z122" s="116">
        <v>4088</v>
      </c>
      <c r="AB122" s="113" t="str">
        <f>TEXT(Z122,"###,###")</f>
        <v>4,088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52149</v>
      </c>
      <c r="W124" s="116">
        <v>54221</v>
      </c>
      <c r="X124" s="116">
        <v>56768</v>
      </c>
      <c r="Y124" s="116">
        <v>57917</v>
      </c>
      <c r="Z124" s="116">
        <v>59499</v>
      </c>
      <c r="AB124" s="113" t="str">
        <f>TEXT(Z124,"###,###")</f>
        <v>59,499</v>
      </c>
      <c r="AD124" s="131">
        <f>Z124/$Z$7*100</f>
        <v>93.519537266983122</v>
      </c>
    </row>
    <row r="125" spans="19:32" x14ac:dyDescent="0.25">
      <c r="S125" s="105" t="s">
        <v>106</v>
      </c>
      <c r="T125" s="116"/>
      <c r="U125" s="116"/>
      <c r="V125" s="116">
        <v>7451</v>
      </c>
      <c r="W125" s="116">
        <v>7709</v>
      </c>
      <c r="X125" s="116">
        <v>8115</v>
      </c>
      <c r="Y125" s="116">
        <v>7937</v>
      </c>
      <c r="Z125" s="116">
        <v>8214</v>
      </c>
      <c r="AB125" s="113" t="str">
        <f>TEXT(Z125,"###,###")</f>
        <v>8,214</v>
      </c>
      <c r="AD125" s="131">
        <f>Z125/$Z$7*100</f>
        <v>12.910628398981485</v>
      </c>
    </row>
    <row r="127" spans="19:32" x14ac:dyDescent="0.25">
      <c r="S127" s="105" t="s">
        <v>107</v>
      </c>
      <c r="T127" s="116"/>
      <c r="U127" s="116"/>
      <c r="V127" s="116">
        <v>28517</v>
      </c>
      <c r="W127" s="116">
        <v>29594</v>
      </c>
      <c r="X127" s="116">
        <v>31032</v>
      </c>
      <c r="Y127" s="116">
        <v>31352</v>
      </c>
      <c r="Z127" s="116">
        <v>32247</v>
      </c>
      <c r="AB127" s="113" t="str">
        <f>TEXT(Z127,"###,###")</f>
        <v>32,247</v>
      </c>
      <c r="AD127" s="131">
        <f>Z127/$Z$7*100</f>
        <v>50.685297538587278</v>
      </c>
    </row>
    <row r="128" spans="19:32" x14ac:dyDescent="0.25">
      <c r="S128" s="105" t="s">
        <v>108</v>
      </c>
      <c r="T128" s="116"/>
      <c r="U128" s="116"/>
      <c r="V128" s="116">
        <v>27453</v>
      </c>
      <c r="W128" s="116">
        <v>28599</v>
      </c>
      <c r="X128" s="116">
        <v>29971</v>
      </c>
      <c r="Y128" s="116">
        <v>30542</v>
      </c>
      <c r="Z128" s="116">
        <v>31382</v>
      </c>
      <c r="AB128" s="113" t="str">
        <f>TEXT(Z128,"###,###")</f>
        <v>31,382</v>
      </c>
      <c r="AD128" s="131">
        <f>Z128/$Z$7*100</f>
        <v>49.325704944830406</v>
      </c>
    </row>
    <row r="130" spans="19:20" x14ac:dyDescent="0.25">
      <c r="S130" s="105" t="s">
        <v>286</v>
      </c>
      <c r="T130" s="131">
        <v>87.094086951054663</v>
      </c>
    </row>
    <row r="131" spans="19:20" x14ac:dyDescent="0.25">
      <c r="S131" s="105" t="s">
        <v>287</v>
      </c>
      <c r="T131" s="131">
        <v>6.4851780830530323</v>
      </c>
    </row>
    <row r="132" spans="19:20" x14ac:dyDescent="0.25">
      <c r="S132" s="105" t="s">
        <v>288</v>
      </c>
      <c r="T132" s="131">
        <v>6.4254503159284519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5D5B2B8-1D2B-42B8-B082-43D223CC06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0E8D30-1475-4290-A001-48EC9B34FE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9408F1-0F7F-4621-A058-0A32886CF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CF7009-9909-4716-8508-1FA6A491D6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6CAD7-CADA-407B-AE77-E209B85D26E1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136</v>
      </c>
      <c r="T1" s="103"/>
      <c r="U1" s="103"/>
      <c r="V1" s="103"/>
      <c r="W1" s="103"/>
      <c r="X1" s="103"/>
      <c r="Y1" s="104" t="s">
        <v>230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136</v>
      </c>
      <c r="Y3" s="109" t="s">
        <v>230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8.26 Greater Dandenong,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105485</v>
      </c>
      <c r="W4" s="112">
        <v>112197</v>
      </c>
      <c r="X4" s="112">
        <v>118984</v>
      </c>
      <c r="Y4" s="112">
        <v>125864</v>
      </c>
      <c r="Z4" s="112">
        <v>125860</v>
      </c>
      <c r="AB4" s="113" t="str">
        <f>TEXT(Z4,"###,###")</f>
        <v>125,860</v>
      </c>
      <c r="AD4" s="114">
        <f>Z4/Y4-1</f>
        <v>-3.1780334329156723E-5</v>
      </c>
      <c r="AF4" s="114">
        <f>Z4/V4-1</f>
        <v>0.19315542494193494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60927</v>
      </c>
      <c r="W5" s="112">
        <v>64985</v>
      </c>
      <c r="X5" s="112">
        <v>69130</v>
      </c>
      <c r="Y5" s="112">
        <v>72184</v>
      </c>
      <c r="Z5" s="112">
        <v>71180</v>
      </c>
      <c r="AB5" s="113" t="str">
        <f>TEXT(Z5,"###,###")</f>
        <v>71,180</v>
      </c>
      <c r="AD5" s="114">
        <f t="shared" ref="AD5:AD9" si="0">Z5/Y5-1</f>
        <v>-1.3908899479108894E-2</v>
      </c>
      <c r="AF5" s="114">
        <f t="shared" ref="AF5:AF9" si="1">Z5/V5-1</f>
        <v>0.16828335549099749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44558</v>
      </c>
      <c r="W6" s="112">
        <v>47212</v>
      </c>
      <c r="X6" s="112">
        <v>49854</v>
      </c>
      <c r="Y6" s="112">
        <v>53677</v>
      </c>
      <c r="Z6" s="112">
        <v>54685</v>
      </c>
      <c r="AB6" s="113" t="str">
        <f>TEXT(Z6,"###,###")</f>
        <v>54,685</v>
      </c>
      <c r="AD6" s="114">
        <f t="shared" si="0"/>
        <v>1.877899286472795E-2</v>
      </c>
      <c r="AF6" s="114">
        <f t="shared" si="1"/>
        <v>0.22727680775618286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76711</v>
      </c>
      <c r="W7" s="112">
        <v>79659</v>
      </c>
      <c r="X7" s="112">
        <v>83328</v>
      </c>
      <c r="Y7" s="112">
        <v>86518</v>
      </c>
      <c r="Z7" s="112">
        <v>87720</v>
      </c>
      <c r="AB7" s="113" t="str">
        <f>TEXT(Z7,"###,###")</f>
        <v>87,720</v>
      </c>
      <c r="AD7" s="114">
        <f t="shared" si="0"/>
        <v>1.389306271527313E-2</v>
      </c>
      <c r="AF7" s="114">
        <f t="shared" si="1"/>
        <v>0.14351266441579424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125,860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87,720</v>
      </c>
      <c r="P8" s="71"/>
      <c r="S8" s="111" t="s">
        <v>86</v>
      </c>
      <c r="T8" s="112"/>
      <c r="U8" s="112"/>
      <c r="V8" s="112">
        <v>38356.9</v>
      </c>
      <c r="W8" s="112">
        <v>38438</v>
      </c>
      <c r="X8" s="112">
        <v>39050.86</v>
      </c>
      <c r="Y8" s="112">
        <v>38504</v>
      </c>
      <c r="Z8" s="112">
        <v>38137.51</v>
      </c>
      <c r="AB8" s="113" t="str">
        <f>TEXT(Z8,"$###,###")</f>
        <v>$38,138</v>
      </c>
      <c r="AD8" s="114">
        <f t="shared" si="0"/>
        <v>-9.518231872013283E-3</v>
      </c>
      <c r="AF8" s="114">
        <f t="shared" si="1"/>
        <v>-5.7197010185912056E-3</v>
      </c>
    </row>
    <row r="9" spans="1:32" x14ac:dyDescent="0.25">
      <c r="A9" s="32" t="s">
        <v>15</v>
      </c>
      <c r="B9" s="75"/>
      <c r="C9" s="76"/>
      <c r="D9" s="77">
        <f>AD104</f>
        <v>84.875258223422861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56.493388052895575</v>
      </c>
      <c r="P9" s="78" t="s">
        <v>87</v>
      </c>
      <c r="S9" s="111" t="s">
        <v>7</v>
      </c>
      <c r="T9" s="112"/>
      <c r="U9" s="112"/>
      <c r="V9" s="112">
        <v>3302972129</v>
      </c>
      <c r="W9" s="112">
        <v>3509052131</v>
      </c>
      <c r="X9" s="112">
        <v>3818439119</v>
      </c>
      <c r="Y9" s="112">
        <v>4063290071</v>
      </c>
      <c r="Z9" s="112">
        <v>4219866418</v>
      </c>
      <c r="AB9" s="113" t="str">
        <f>TEXT(Z9/1000000,"$#,###.0")&amp;" mil"</f>
        <v>$4,219.9 mil</v>
      </c>
      <c r="AD9" s="114">
        <f t="shared" si="0"/>
        <v>3.8534375903285012E-2</v>
      </c>
      <c r="AF9" s="114">
        <f t="shared" si="1"/>
        <v>0.27759673808619056</v>
      </c>
    </row>
    <row r="10" spans="1:32" x14ac:dyDescent="0.25">
      <c r="A10" s="32" t="s">
        <v>18</v>
      </c>
      <c r="B10" s="75"/>
      <c r="C10" s="76"/>
      <c r="D10" s="77">
        <f>AD105</f>
        <v>8.0883521372954075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43.508891928864571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83.390332877336988</v>
      </c>
      <c r="P11" s="78" t="s">
        <v>87</v>
      </c>
      <c r="S11" s="111" t="s">
        <v>30</v>
      </c>
      <c r="T11" s="116"/>
      <c r="U11" s="116"/>
      <c r="V11" s="116">
        <v>93589</v>
      </c>
      <c r="W11" s="116">
        <v>99299</v>
      </c>
      <c r="X11" s="116">
        <v>105222</v>
      </c>
      <c r="Y11" s="116">
        <v>111283</v>
      </c>
      <c r="Z11" s="116">
        <v>111290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8.2922936616507066</v>
      </c>
      <c r="P12" s="78" t="s">
        <v>87</v>
      </c>
      <c r="S12" s="111" t="s">
        <v>31</v>
      </c>
      <c r="T12" s="116"/>
      <c r="U12" s="116"/>
      <c r="V12" s="116">
        <v>11896</v>
      </c>
      <c r="W12" s="116">
        <v>12898</v>
      </c>
      <c r="X12" s="116">
        <v>13762</v>
      </c>
      <c r="Y12" s="116">
        <v>14587</v>
      </c>
      <c r="Z12" s="116">
        <v>14576</v>
      </c>
    </row>
    <row r="13" spans="1:32" ht="15" customHeight="1" x14ac:dyDescent="0.25">
      <c r="A13" s="32" t="s">
        <v>20</v>
      </c>
      <c r="B13" s="76"/>
      <c r="C13" s="76"/>
      <c r="D13" s="77">
        <f>AD108</f>
        <v>16.8862227872239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8.3207934336525309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13.027967583028763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24.255522008580961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18.271773825809394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1784</v>
      </c>
      <c r="Z15" s="116">
        <v>1967</v>
      </c>
      <c r="AB15" s="121">
        <f t="shared" ref="AB15:AB34" si="2">IF(Z15="np",0,Z15/$Z$34)</f>
        <v>1.5628103572932473E-2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37.907198474495473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81.72822617419061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83</v>
      </c>
      <c r="Z16" s="116">
        <v>74</v>
      </c>
      <c r="AB16" s="121">
        <f t="shared" si="2"/>
        <v>5.8794085632791213E-4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15352</v>
      </c>
      <c r="Z17" s="116">
        <v>14523</v>
      </c>
      <c r="AB17" s="121">
        <f t="shared" si="2"/>
        <v>0.11538736562770631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939</v>
      </c>
      <c r="Z18" s="116">
        <v>1030</v>
      </c>
      <c r="AB18" s="121">
        <f t="shared" si="2"/>
        <v>8.1835011083479653E-3</v>
      </c>
    </row>
    <row r="19" spans="1:28" x14ac:dyDescent="0.25">
      <c r="A19" s="67" t="str">
        <f>$S$1&amp;" ("&amp;$V$2&amp;" to "&amp;$Z$2&amp;")"</f>
        <v>Greater Dandenong (2015-16 to 2019-20)</v>
      </c>
      <c r="B19" s="67"/>
      <c r="C19" s="67"/>
      <c r="D19" s="67"/>
      <c r="E19" s="67"/>
      <c r="F19" s="67"/>
      <c r="G19" s="67" t="str">
        <f>$S$1&amp;" ("&amp;$V$2&amp;" to "&amp;$Z$2&amp;")"</f>
        <v>Greater Dandenong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7354</v>
      </c>
      <c r="Z19" s="116">
        <v>7238</v>
      </c>
      <c r="AB19" s="121">
        <f t="shared" si="2"/>
        <v>5.7506971866235511E-2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6721</v>
      </c>
      <c r="Z20" s="116">
        <v>6626</v>
      </c>
      <c r="AB20" s="121">
        <f t="shared" si="2"/>
        <v>5.2644542081469535E-2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11093</v>
      </c>
      <c r="Z21" s="116">
        <v>11496</v>
      </c>
      <c r="AB21" s="121">
        <f t="shared" si="2"/>
        <v>9.1337406545211858E-2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8756</v>
      </c>
      <c r="Z22" s="116">
        <v>9352</v>
      </c>
      <c r="AB22" s="121">
        <f t="shared" si="2"/>
        <v>7.4303012005116673E-2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5809</v>
      </c>
      <c r="Z23" s="116">
        <v>6213</v>
      </c>
      <c r="AB23" s="121">
        <f t="shared" si="2"/>
        <v>4.9363196491423213E-2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1319</v>
      </c>
      <c r="Z24" s="116">
        <v>1306</v>
      </c>
      <c r="AB24" s="121">
        <f t="shared" si="2"/>
        <v>1.0376361599516935E-2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4302</v>
      </c>
      <c r="Z25" s="116">
        <v>4376</v>
      </c>
      <c r="AB25" s="121">
        <f t="shared" si="2"/>
        <v>3.476796199041815E-2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1531</v>
      </c>
      <c r="Z26" s="116">
        <v>1412</v>
      </c>
      <c r="AB26" s="121">
        <f t="shared" si="2"/>
        <v>1.1218547150473133E-2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7374</v>
      </c>
      <c r="Z27" s="116">
        <v>7224</v>
      </c>
      <c r="AB27" s="121">
        <f t="shared" si="2"/>
        <v>5.7395739812335637E-2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21112</v>
      </c>
      <c r="Z28" s="116">
        <v>20889</v>
      </c>
      <c r="AB28" s="121">
        <f t="shared" si="2"/>
        <v>0.16596616956532104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4620</v>
      </c>
      <c r="Z29" s="116">
        <v>3211</v>
      </c>
      <c r="AB29" s="121">
        <f t="shared" si="2"/>
        <v>2.5511866076607104E-2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3999</v>
      </c>
      <c r="Z30" s="116">
        <v>5118</v>
      </c>
      <c r="AB30" s="121">
        <f t="shared" si="2"/>
        <v>4.066326084711154E-2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12506</v>
      </c>
      <c r="Z31" s="116">
        <v>13271</v>
      </c>
      <c r="AB31" s="121">
        <f t="shared" si="2"/>
        <v>0.10544004195037461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1393</v>
      </c>
      <c r="Z32" s="116">
        <v>1392</v>
      </c>
      <c r="AB32" s="121">
        <f t="shared" si="2"/>
        <v>1.1059644216330454E-2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5112</v>
      </c>
      <c r="Z33" s="116">
        <v>5178</v>
      </c>
      <c r="AB33" s="121">
        <f t="shared" si="2"/>
        <v>4.113996964953958E-2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125863</v>
      </c>
      <c r="Z34" s="124">
        <v>125863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71692</v>
      </c>
      <c r="AB37" s="136">
        <f>Z37/Z40*100</f>
        <v>81.72822617419061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16028</v>
      </c>
      <c r="AB38" s="136">
        <f>Z38/Z40*100</f>
        <v>18.271773825809394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87720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16</v>
      </c>
      <c r="W44" s="116">
        <v>7</v>
      </c>
      <c r="X44" s="116">
        <v>11</v>
      </c>
      <c r="Y44" s="116">
        <v>15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525</v>
      </c>
      <c r="W45" s="116">
        <v>586</v>
      </c>
      <c r="X45" s="116">
        <v>600</v>
      </c>
      <c r="Y45" s="116">
        <v>681</v>
      </c>
      <c r="Z45" s="116">
        <v>668</v>
      </c>
    </row>
    <row r="46" spans="19:32" x14ac:dyDescent="0.25">
      <c r="S46" s="119" t="s">
        <v>39</v>
      </c>
      <c r="T46" s="119"/>
      <c r="U46" s="116"/>
      <c r="V46" s="116">
        <v>3182</v>
      </c>
      <c r="W46" s="116">
        <v>3172</v>
      </c>
      <c r="X46" s="116">
        <v>3125</v>
      </c>
      <c r="Y46" s="116">
        <v>3458</v>
      </c>
      <c r="Z46" s="116">
        <v>3292</v>
      </c>
    </row>
    <row r="47" spans="19:32" x14ac:dyDescent="0.25">
      <c r="S47" s="119" t="s">
        <v>40</v>
      </c>
      <c r="T47" s="119"/>
      <c r="U47" s="116"/>
      <c r="V47" s="116">
        <v>7233</v>
      </c>
      <c r="W47" s="116">
        <v>7975</v>
      </c>
      <c r="X47" s="116">
        <v>8687</v>
      </c>
      <c r="Y47" s="116">
        <v>9065</v>
      </c>
      <c r="Z47" s="116">
        <v>8178</v>
      </c>
    </row>
    <row r="48" spans="19:32" x14ac:dyDescent="0.25">
      <c r="S48" s="119" t="s">
        <v>41</v>
      </c>
      <c r="T48" s="119"/>
      <c r="U48" s="116"/>
      <c r="V48" s="116">
        <v>9757</v>
      </c>
      <c r="W48" s="116">
        <v>10709</v>
      </c>
      <c r="X48" s="116">
        <v>11943</v>
      </c>
      <c r="Y48" s="116">
        <v>13063</v>
      </c>
      <c r="Z48" s="116">
        <v>13202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9892</v>
      </c>
      <c r="W49" s="116">
        <v>10323</v>
      </c>
      <c r="X49" s="116">
        <v>10686</v>
      </c>
      <c r="Y49" s="116">
        <v>11105</v>
      </c>
      <c r="Z49" s="116">
        <v>10805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Greater Dandenong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7370</v>
      </c>
      <c r="W50" s="116">
        <v>8018</v>
      </c>
      <c r="X50" s="116">
        <v>8737</v>
      </c>
      <c r="Y50" s="116">
        <v>9128</v>
      </c>
      <c r="Z50" s="116">
        <v>8992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5682</v>
      </c>
      <c r="W51" s="116">
        <v>5966</v>
      </c>
      <c r="X51" s="116">
        <v>6230</v>
      </c>
      <c r="Y51" s="116">
        <v>6362</v>
      </c>
      <c r="Z51" s="116">
        <v>6440</v>
      </c>
    </row>
    <row r="52" spans="1:26" ht="15" customHeight="1" x14ac:dyDescent="0.25">
      <c r="S52" s="119" t="s">
        <v>45</v>
      </c>
      <c r="T52" s="119"/>
      <c r="U52" s="116"/>
      <c r="V52" s="116">
        <v>4994</v>
      </c>
      <c r="W52" s="116">
        <v>5340</v>
      </c>
      <c r="X52" s="116">
        <v>5521</v>
      </c>
      <c r="Y52" s="116">
        <v>5553</v>
      </c>
      <c r="Z52" s="116">
        <v>5545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4296</v>
      </c>
      <c r="W53" s="116">
        <v>4528</v>
      </c>
      <c r="X53" s="116">
        <v>4718</v>
      </c>
      <c r="Y53" s="116">
        <v>4780</v>
      </c>
      <c r="Z53" s="116">
        <v>4825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3604</v>
      </c>
      <c r="W54" s="116">
        <v>3787</v>
      </c>
      <c r="X54" s="116">
        <v>3972</v>
      </c>
      <c r="Y54" s="116">
        <v>3915</v>
      </c>
      <c r="Z54" s="116">
        <v>3951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2501</v>
      </c>
      <c r="W55" s="116">
        <v>2610</v>
      </c>
      <c r="X55" s="116">
        <v>2745</v>
      </c>
      <c r="Y55" s="116">
        <v>2935</v>
      </c>
      <c r="Z55" s="116">
        <v>3012</v>
      </c>
    </row>
    <row r="56" spans="1:26" ht="15" customHeight="1" x14ac:dyDescent="0.25">
      <c r="S56" s="119" t="s">
        <v>49</v>
      </c>
      <c r="T56" s="119"/>
      <c r="U56" s="116"/>
      <c r="V56" s="116">
        <v>1209</v>
      </c>
      <c r="W56" s="116">
        <v>1209</v>
      </c>
      <c r="X56" s="116">
        <v>1303</v>
      </c>
      <c r="Y56" s="116">
        <v>1312</v>
      </c>
      <c r="Z56" s="116">
        <v>1397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388</v>
      </c>
      <c r="W57" s="116">
        <v>459</v>
      </c>
      <c r="X57" s="116">
        <v>497</v>
      </c>
      <c r="Y57" s="116">
        <v>550</v>
      </c>
      <c r="Z57" s="116">
        <v>569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150</v>
      </c>
      <c r="W58" s="116">
        <v>159</v>
      </c>
      <c r="X58" s="116">
        <v>152</v>
      </c>
      <c r="Y58" s="116">
        <v>146</v>
      </c>
      <c r="Z58" s="116">
        <v>155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93</v>
      </c>
      <c r="W59" s="116">
        <v>94</v>
      </c>
      <c r="X59" s="116">
        <v>93</v>
      </c>
      <c r="Y59" s="116">
        <v>79</v>
      </c>
      <c r="Z59" s="116">
        <v>85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46</v>
      </c>
      <c r="W60" s="116">
        <v>43</v>
      </c>
      <c r="X60" s="116">
        <v>42</v>
      </c>
      <c r="Y60" s="116">
        <v>38</v>
      </c>
      <c r="Z60" s="116">
        <v>52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60927</v>
      </c>
      <c r="W61" s="116">
        <v>64985</v>
      </c>
      <c r="X61" s="116">
        <v>69130</v>
      </c>
      <c r="Y61" s="116">
        <v>72185</v>
      </c>
      <c r="Z61" s="116">
        <v>71181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13</v>
      </c>
      <c r="W63" s="116">
        <v>8</v>
      </c>
      <c r="X63" s="116">
        <v>12</v>
      </c>
      <c r="Y63" s="116">
        <v>14</v>
      </c>
      <c r="Z63" s="116">
        <v>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680</v>
      </c>
      <c r="W64" s="116">
        <v>684</v>
      </c>
      <c r="X64" s="116">
        <v>708</v>
      </c>
      <c r="Y64" s="116">
        <v>832</v>
      </c>
      <c r="Z64" s="116">
        <v>855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Greater Dandenong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2278</v>
      </c>
      <c r="W65" s="116">
        <v>2486</v>
      </c>
      <c r="X65" s="116">
        <v>2590</v>
      </c>
      <c r="Y65" s="116">
        <v>2875</v>
      </c>
      <c r="Z65" s="116">
        <v>2885</v>
      </c>
    </row>
    <row r="66" spans="1:26" x14ac:dyDescent="0.25">
      <c r="S66" s="119" t="s">
        <v>40</v>
      </c>
      <c r="T66" s="119"/>
      <c r="U66" s="116"/>
      <c r="V66" s="116">
        <v>5185</v>
      </c>
      <c r="W66" s="116">
        <v>5575</v>
      </c>
      <c r="X66" s="116">
        <v>6034</v>
      </c>
      <c r="Y66" s="116">
        <v>6503</v>
      </c>
      <c r="Z66" s="116">
        <v>6702</v>
      </c>
    </row>
    <row r="67" spans="1:26" x14ac:dyDescent="0.25">
      <c r="S67" s="119" t="s">
        <v>41</v>
      </c>
      <c r="T67" s="119"/>
      <c r="U67" s="116"/>
      <c r="V67" s="116">
        <v>7416</v>
      </c>
      <c r="W67" s="116">
        <v>8087</v>
      </c>
      <c r="X67" s="116">
        <v>8637</v>
      </c>
      <c r="Y67" s="116">
        <v>9535</v>
      </c>
      <c r="Z67" s="116">
        <v>9982</v>
      </c>
    </row>
    <row r="68" spans="1:26" x14ac:dyDescent="0.25">
      <c r="S68" s="119" t="s">
        <v>42</v>
      </c>
      <c r="T68" s="119"/>
      <c r="U68" s="116"/>
      <c r="V68" s="116">
        <v>6750</v>
      </c>
      <c r="W68" s="116">
        <v>7185</v>
      </c>
      <c r="X68" s="116">
        <v>7411</v>
      </c>
      <c r="Y68" s="116">
        <v>8106</v>
      </c>
      <c r="Z68" s="116">
        <v>8023</v>
      </c>
    </row>
    <row r="69" spans="1:26" x14ac:dyDescent="0.25">
      <c r="S69" s="119" t="s">
        <v>43</v>
      </c>
      <c r="T69" s="119"/>
      <c r="U69" s="116"/>
      <c r="V69" s="116">
        <v>4759</v>
      </c>
      <c r="W69" s="116">
        <v>5020</v>
      </c>
      <c r="X69" s="116">
        <v>5670</v>
      </c>
      <c r="Y69" s="116">
        <v>6296</v>
      </c>
      <c r="Z69" s="116">
        <v>6514</v>
      </c>
    </row>
    <row r="70" spans="1:26" x14ac:dyDescent="0.25">
      <c r="S70" s="119" t="s">
        <v>44</v>
      </c>
      <c r="T70" s="119"/>
      <c r="U70" s="116"/>
      <c r="V70" s="116">
        <v>4279</v>
      </c>
      <c r="W70" s="116">
        <v>4335</v>
      </c>
      <c r="X70" s="116">
        <v>4528</v>
      </c>
      <c r="Y70" s="116">
        <v>4708</v>
      </c>
      <c r="Z70" s="116">
        <v>4762</v>
      </c>
    </row>
    <row r="71" spans="1:26" x14ac:dyDescent="0.25">
      <c r="S71" s="119" t="s">
        <v>45</v>
      </c>
      <c r="T71" s="119"/>
      <c r="U71" s="116"/>
      <c r="V71" s="116">
        <v>3779</v>
      </c>
      <c r="W71" s="116">
        <v>4120</v>
      </c>
      <c r="X71" s="116">
        <v>4252</v>
      </c>
      <c r="Y71" s="116">
        <v>4521</v>
      </c>
      <c r="Z71" s="116">
        <v>4613</v>
      </c>
    </row>
    <row r="72" spans="1:26" x14ac:dyDescent="0.25">
      <c r="S72" s="119" t="s">
        <v>46</v>
      </c>
      <c r="T72" s="119"/>
      <c r="U72" s="116"/>
      <c r="V72" s="116">
        <v>3432</v>
      </c>
      <c r="W72" s="116">
        <v>3572</v>
      </c>
      <c r="X72" s="116">
        <v>3649</v>
      </c>
      <c r="Y72" s="116">
        <v>3676</v>
      </c>
      <c r="Z72" s="116">
        <v>3652</v>
      </c>
    </row>
    <row r="73" spans="1:26" x14ac:dyDescent="0.25">
      <c r="S73" s="119" t="s">
        <v>47</v>
      </c>
      <c r="T73" s="119"/>
      <c r="U73" s="116"/>
      <c r="V73" s="116">
        <v>2839</v>
      </c>
      <c r="W73" s="116">
        <v>2871</v>
      </c>
      <c r="X73" s="116">
        <v>2970</v>
      </c>
      <c r="Y73" s="116">
        <v>3070</v>
      </c>
      <c r="Z73" s="116">
        <v>3000</v>
      </c>
    </row>
    <row r="74" spans="1:26" x14ac:dyDescent="0.25">
      <c r="S74" s="119" t="s">
        <v>48</v>
      </c>
      <c r="T74" s="119"/>
      <c r="U74" s="116"/>
      <c r="V74" s="116">
        <v>1863</v>
      </c>
      <c r="W74" s="116">
        <v>1915</v>
      </c>
      <c r="X74" s="116">
        <v>1993</v>
      </c>
      <c r="Y74" s="116">
        <v>2091</v>
      </c>
      <c r="Z74" s="116">
        <v>2160</v>
      </c>
    </row>
    <row r="75" spans="1:26" x14ac:dyDescent="0.25">
      <c r="S75" s="119" t="s">
        <v>49</v>
      </c>
      <c r="T75" s="119"/>
      <c r="U75" s="116"/>
      <c r="V75" s="116">
        <v>804</v>
      </c>
      <c r="W75" s="116">
        <v>826</v>
      </c>
      <c r="X75" s="116">
        <v>847</v>
      </c>
      <c r="Y75" s="116">
        <v>926</v>
      </c>
      <c r="Z75" s="116">
        <v>974</v>
      </c>
    </row>
    <row r="76" spans="1:26" x14ac:dyDescent="0.25">
      <c r="S76" s="119" t="s">
        <v>50</v>
      </c>
      <c r="T76" s="119"/>
      <c r="U76" s="116"/>
      <c r="V76" s="116">
        <v>226</v>
      </c>
      <c r="W76" s="116">
        <v>259</v>
      </c>
      <c r="X76" s="116">
        <v>275</v>
      </c>
      <c r="Y76" s="116">
        <v>305</v>
      </c>
      <c r="Z76" s="116">
        <v>328</v>
      </c>
    </row>
    <row r="77" spans="1:26" x14ac:dyDescent="0.25">
      <c r="S77" s="119" t="s">
        <v>51</v>
      </c>
      <c r="T77" s="119"/>
      <c r="U77" s="116"/>
      <c r="V77" s="116">
        <v>125</v>
      </c>
      <c r="W77" s="116">
        <v>138</v>
      </c>
      <c r="X77" s="116">
        <v>131</v>
      </c>
      <c r="Y77" s="116">
        <v>114</v>
      </c>
      <c r="Z77" s="116">
        <v>109</v>
      </c>
    </row>
    <row r="78" spans="1:26" x14ac:dyDescent="0.25">
      <c r="S78" s="119" t="s">
        <v>52</v>
      </c>
      <c r="T78" s="119"/>
      <c r="U78" s="116"/>
      <c r="V78" s="116">
        <v>64</v>
      </c>
      <c r="W78" s="116">
        <v>57</v>
      </c>
      <c r="X78" s="116">
        <v>58</v>
      </c>
      <c r="Y78" s="116">
        <v>67</v>
      </c>
      <c r="Z78" s="116">
        <v>79</v>
      </c>
    </row>
    <row r="79" spans="1:26" x14ac:dyDescent="0.25">
      <c r="S79" s="119" t="s">
        <v>53</v>
      </c>
      <c r="T79" s="119"/>
      <c r="U79" s="116"/>
      <c r="V79" s="116">
        <v>62</v>
      </c>
      <c r="W79" s="116">
        <v>74</v>
      </c>
      <c r="X79" s="116">
        <v>63</v>
      </c>
      <c r="Y79" s="116">
        <v>54</v>
      </c>
      <c r="Z79" s="116">
        <v>59</v>
      </c>
    </row>
    <row r="80" spans="1:26" x14ac:dyDescent="0.25">
      <c r="S80" s="122" t="s">
        <v>54</v>
      </c>
      <c r="T80" s="122"/>
      <c r="U80" s="116"/>
      <c r="V80" s="116">
        <v>44558</v>
      </c>
      <c r="W80" s="116">
        <v>47212</v>
      </c>
      <c r="X80" s="116">
        <v>49854</v>
      </c>
      <c r="Y80" s="116">
        <v>53682</v>
      </c>
      <c r="Z80" s="116">
        <v>54686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Greater Dandenong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3234</v>
      </c>
      <c r="W83" s="116">
        <v>3477</v>
      </c>
      <c r="X83" s="116">
        <v>3778</v>
      </c>
      <c r="Y83" s="116">
        <v>3851</v>
      </c>
      <c r="Z83" s="116">
        <v>4101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4263</v>
      </c>
      <c r="W84" s="116">
        <v>4560</v>
      </c>
      <c r="X84" s="116">
        <v>4874</v>
      </c>
      <c r="Y84" s="116">
        <v>5250</v>
      </c>
      <c r="Z84" s="116">
        <v>5408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6584</v>
      </c>
      <c r="W85" s="116">
        <v>6834</v>
      </c>
      <c r="X85" s="116">
        <v>7280</v>
      </c>
      <c r="Y85" s="116">
        <v>7364</v>
      </c>
      <c r="Z85" s="116">
        <v>7201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125,860</v>
      </c>
      <c r="D86" s="100">
        <f t="shared" ref="D86:D91" si="4">AD4</f>
        <v>-3.1780334329156723E-5</v>
      </c>
      <c r="E86" s="101">
        <f t="shared" ref="E86:E91" si="5">AD4</f>
        <v>-3.1780334329156723E-5</v>
      </c>
      <c r="F86" s="100">
        <f t="shared" ref="F86:F91" si="6">AF4</f>
        <v>0.19315542494193494</v>
      </c>
      <c r="G86" s="101">
        <f t="shared" ref="G86:G91" si="7">AF4</f>
        <v>0.19315542494193494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1817</v>
      </c>
      <c r="W86" s="116">
        <v>1908</v>
      </c>
      <c r="X86" s="116">
        <v>2025</v>
      </c>
      <c r="Y86" s="116">
        <v>2142</v>
      </c>
      <c r="Z86" s="116">
        <v>2189</v>
      </c>
    </row>
    <row r="87" spans="1:30" ht="15" customHeight="1" x14ac:dyDescent="0.25">
      <c r="A87" s="102" t="s">
        <v>4</v>
      </c>
      <c r="B87" s="51"/>
      <c r="C87" s="61" t="str">
        <f t="shared" si="3"/>
        <v>71,180</v>
      </c>
      <c r="D87" s="100">
        <f t="shared" si="4"/>
        <v>-1.3908899479108894E-2</v>
      </c>
      <c r="E87" s="101">
        <f t="shared" si="5"/>
        <v>-1.3908899479108894E-2</v>
      </c>
      <c r="F87" s="100">
        <f t="shared" si="6"/>
        <v>0.16828335549099749</v>
      </c>
      <c r="G87" s="101">
        <f t="shared" si="7"/>
        <v>0.16828335549099749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2118</v>
      </c>
      <c r="W87" s="116">
        <v>2306</v>
      </c>
      <c r="X87" s="116">
        <v>2311</v>
      </c>
      <c r="Y87" s="116">
        <v>2380</v>
      </c>
      <c r="Z87" s="116">
        <v>2318</v>
      </c>
    </row>
    <row r="88" spans="1:30" ht="15" customHeight="1" x14ac:dyDescent="0.25">
      <c r="A88" s="102" t="s">
        <v>5</v>
      </c>
      <c r="B88" s="51"/>
      <c r="C88" s="61" t="str">
        <f t="shared" si="3"/>
        <v>54,685</v>
      </c>
      <c r="D88" s="100">
        <f t="shared" si="4"/>
        <v>1.877899286472795E-2</v>
      </c>
      <c r="E88" s="101">
        <f t="shared" si="5"/>
        <v>1.877899286472795E-2</v>
      </c>
      <c r="F88" s="100">
        <f t="shared" si="6"/>
        <v>0.22727680775618286</v>
      </c>
      <c r="G88" s="101">
        <f t="shared" si="7"/>
        <v>0.22727680775618286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2186</v>
      </c>
      <c r="W88" s="116">
        <v>2237</v>
      </c>
      <c r="X88" s="116">
        <v>2363</v>
      </c>
      <c r="Y88" s="116">
        <v>2430</v>
      </c>
      <c r="Z88" s="116">
        <v>2372</v>
      </c>
    </row>
    <row r="89" spans="1:30" ht="15" customHeight="1" x14ac:dyDescent="0.25">
      <c r="A89" s="51" t="s">
        <v>6</v>
      </c>
      <c r="B89" s="51"/>
      <c r="C89" s="61" t="str">
        <f t="shared" si="3"/>
        <v>87,720</v>
      </c>
      <c r="D89" s="100">
        <f t="shared" si="4"/>
        <v>1.389306271527313E-2</v>
      </c>
      <c r="E89" s="101">
        <f t="shared" si="5"/>
        <v>1.389306271527313E-2</v>
      </c>
      <c r="F89" s="100">
        <f t="shared" si="6"/>
        <v>0.14351266441579424</v>
      </c>
      <c r="G89" s="101">
        <f t="shared" si="7"/>
        <v>0.14351266441579424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5156</v>
      </c>
      <c r="W89" s="116">
        <v>5331</v>
      </c>
      <c r="X89" s="116">
        <v>5682</v>
      </c>
      <c r="Y89" s="116">
        <v>5836</v>
      </c>
      <c r="Z89" s="116">
        <v>5864</v>
      </c>
    </row>
    <row r="90" spans="1:30" ht="15" customHeight="1" x14ac:dyDescent="0.25">
      <c r="A90" s="51" t="s">
        <v>100</v>
      </c>
      <c r="B90" s="51"/>
      <c r="C90" s="61" t="str">
        <f t="shared" si="3"/>
        <v>$38,138</v>
      </c>
      <c r="D90" s="100">
        <f t="shared" si="4"/>
        <v>-9.518231872013283E-3</v>
      </c>
      <c r="E90" s="101">
        <f t="shared" si="5"/>
        <v>-9.518231872013283E-3</v>
      </c>
      <c r="F90" s="100">
        <f t="shared" si="6"/>
        <v>-5.7197010185912056E-3</v>
      </c>
      <c r="G90" s="101">
        <f t="shared" si="7"/>
        <v>-5.7197010185912056E-3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8406</v>
      </c>
      <c r="W90" s="116">
        <v>8658</v>
      </c>
      <c r="X90" s="116">
        <v>9399</v>
      </c>
      <c r="Y90" s="116">
        <v>9794</v>
      </c>
      <c r="Z90" s="116">
        <v>9707</v>
      </c>
    </row>
    <row r="91" spans="1:30" ht="15" customHeight="1" x14ac:dyDescent="0.25">
      <c r="A91" s="51" t="s">
        <v>7</v>
      </c>
      <c r="B91" s="51"/>
      <c r="C91" s="61" t="str">
        <f t="shared" si="3"/>
        <v>$4,219.9 mil</v>
      </c>
      <c r="D91" s="100">
        <f t="shared" si="4"/>
        <v>3.8534375903285012E-2</v>
      </c>
      <c r="E91" s="101">
        <f t="shared" si="5"/>
        <v>3.8534375903285012E-2</v>
      </c>
      <c r="F91" s="100">
        <f t="shared" si="6"/>
        <v>0.27759673808619056</v>
      </c>
      <c r="G91" s="101">
        <f t="shared" si="7"/>
        <v>0.27759673808619056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44074</v>
      </c>
      <c r="W91" s="116">
        <v>45822</v>
      </c>
      <c r="X91" s="116">
        <v>47847</v>
      </c>
      <c r="Y91" s="116">
        <v>49303</v>
      </c>
      <c r="Z91" s="116">
        <v>49554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1987</v>
      </c>
      <c r="W93" s="116">
        <v>2194</v>
      </c>
      <c r="X93" s="116">
        <v>2409</v>
      </c>
      <c r="Y93" s="116">
        <v>2533</v>
      </c>
      <c r="Z93" s="116">
        <v>2605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4551</v>
      </c>
      <c r="W94" s="116">
        <v>4823</v>
      </c>
      <c r="X94" s="116">
        <v>5226</v>
      </c>
      <c r="Y94" s="116">
        <v>5551</v>
      </c>
      <c r="Z94" s="116">
        <v>5787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1360</v>
      </c>
      <c r="W95" s="116">
        <v>1390</v>
      </c>
      <c r="X95" s="116">
        <v>1422</v>
      </c>
      <c r="Y95" s="116">
        <v>1468</v>
      </c>
      <c r="Z95" s="116">
        <v>1470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4214</v>
      </c>
      <c r="W96" s="116">
        <v>4595</v>
      </c>
      <c r="X96" s="116">
        <v>5079</v>
      </c>
      <c r="Y96" s="116">
        <v>5503</v>
      </c>
      <c r="Z96" s="116">
        <v>5805</v>
      </c>
    </row>
    <row r="97" spans="1:32" ht="15" customHeight="1" x14ac:dyDescent="0.25">
      <c r="S97" s="119" t="s">
        <v>199</v>
      </c>
      <c r="T97" s="119"/>
      <c r="U97" s="116"/>
      <c r="V97" s="116">
        <v>4689</v>
      </c>
      <c r="W97" s="116">
        <v>4995</v>
      </c>
      <c r="X97" s="116">
        <v>5079</v>
      </c>
      <c r="Y97" s="116">
        <v>5163</v>
      </c>
      <c r="Z97" s="116">
        <v>5083</v>
      </c>
    </row>
    <row r="98" spans="1:32" ht="15" customHeight="1" x14ac:dyDescent="0.25">
      <c r="S98" s="119" t="s">
        <v>200</v>
      </c>
      <c r="T98" s="119"/>
      <c r="U98" s="116"/>
      <c r="V98" s="116">
        <v>3300</v>
      </c>
      <c r="W98" s="116">
        <v>3425</v>
      </c>
      <c r="X98" s="116">
        <v>3563</v>
      </c>
      <c r="Y98" s="116">
        <v>3599</v>
      </c>
      <c r="Z98" s="116">
        <v>3671</v>
      </c>
    </row>
    <row r="99" spans="1:32" ht="15" customHeight="1" x14ac:dyDescent="0.25">
      <c r="S99" s="119" t="s">
        <v>201</v>
      </c>
      <c r="T99" s="119"/>
      <c r="U99" s="116"/>
      <c r="V99" s="116">
        <v>840</v>
      </c>
      <c r="W99" s="116">
        <v>828</v>
      </c>
      <c r="X99" s="116">
        <v>896</v>
      </c>
      <c r="Y99" s="116">
        <v>970</v>
      </c>
      <c r="Z99" s="116">
        <v>1003</v>
      </c>
    </row>
    <row r="100" spans="1:32" ht="15" customHeight="1" x14ac:dyDescent="0.25">
      <c r="S100" s="119" t="s">
        <v>59</v>
      </c>
      <c r="T100" s="119"/>
      <c r="U100" s="116"/>
      <c r="V100" s="116">
        <v>5016</v>
      </c>
      <c r="W100" s="116">
        <v>5429</v>
      </c>
      <c r="X100" s="116">
        <v>5989</v>
      </c>
      <c r="Y100" s="116">
        <v>6555</v>
      </c>
      <c r="Z100" s="116">
        <v>6954</v>
      </c>
    </row>
    <row r="101" spans="1:32" x14ac:dyDescent="0.25">
      <c r="A101" s="20"/>
      <c r="S101" s="122" t="s">
        <v>54</v>
      </c>
      <c r="T101" s="122"/>
      <c r="U101" s="116"/>
      <c r="V101" s="116">
        <v>32637</v>
      </c>
      <c r="W101" s="116">
        <v>33837</v>
      </c>
      <c r="X101" s="116">
        <v>35481</v>
      </c>
      <c r="Y101" s="116">
        <v>37213</v>
      </c>
      <c r="Z101" s="116">
        <v>38164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84429</v>
      </c>
      <c r="W104" s="116">
        <v>91890</v>
      </c>
      <c r="X104" s="116">
        <v>99285</v>
      </c>
      <c r="Y104" s="116">
        <v>105599</v>
      </c>
      <c r="Z104" s="116">
        <v>106824</v>
      </c>
      <c r="AB104" s="113" t="str">
        <f>TEXT(Z104,"###,###")</f>
        <v>106,824</v>
      </c>
      <c r="AD104" s="134">
        <f>Z104/($Z$4)*100</f>
        <v>84.875258223422861</v>
      </c>
      <c r="AF104" s="113"/>
    </row>
    <row r="105" spans="1:32" x14ac:dyDescent="0.25">
      <c r="S105" s="119" t="s">
        <v>18</v>
      </c>
      <c r="T105" s="119"/>
      <c r="U105" s="116"/>
      <c r="V105" s="116">
        <v>9524</v>
      </c>
      <c r="W105" s="116">
        <v>9992</v>
      </c>
      <c r="X105" s="116">
        <v>9642</v>
      </c>
      <c r="Y105" s="116">
        <v>10651</v>
      </c>
      <c r="Z105" s="116">
        <v>10180</v>
      </c>
      <c r="AB105" s="113" t="str">
        <f>TEXT(Z105,"###,###")</f>
        <v>10,180</v>
      </c>
      <c r="AD105" s="134">
        <f>Z105/($Z$4)*100</f>
        <v>8.0883521372954075</v>
      </c>
      <c r="AF105" s="113"/>
    </row>
    <row r="106" spans="1:32" x14ac:dyDescent="0.25">
      <c r="S106" s="122" t="s">
        <v>54</v>
      </c>
      <c r="T106" s="122"/>
      <c r="U106" s="124"/>
      <c r="V106" s="124">
        <v>93953</v>
      </c>
      <c r="W106" s="124">
        <v>101882</v>
      </c>
      <c r="X106" s="124">
        <v>108927</v>
      </c>
      <c r="Y106" s="124">
        <v>116250</v>
      </c>
      <c r="Z106" s="124">
        <v>117004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14397</v>
      </c>
      <c r="W108" s="116">
        <v>16525</v>
      </c>
      <c r="X108" s="116">
        <v>22075</v>
      </c>
      <c r="Y108" s="116">
        <v>19943</v>
      </c>
      <c r="Z108" s="116">
        <v>21253</v>
      </c>
      <c r="AB108" s="113" t="str">
        <f>TEXT(Z108,"###,###")</f>
        <v>21,253</v>
      </c>
      <c r="AD108" s="134">
        <f>Z108/($Z$4)*100</f>
        <v>16.8862227872239</v>
      </c>
      <c r="AF108" s="113"/>
    </row>
    <row r="109" spans="1:32" x14ac:dyDescent="0.25">
      <c r="S109" s="119" t="s">
        <v>21</v>
      </c>
      <c r="T109" s="119"/>
      <c r="U109" s="116"/>
      <c r="V109" s="116">
        <v>14533</v>
      </c>
      <c r="W109" s="116">
        <v>15753</v>
      </c>
      <c r="X109" s="116">
        <v>16213</v>
      </c>
      <c r="Y109" s="116">
        <v>16223</v>
      </c>
      <c r="Z109" s="116">
        <v>16397</v>
      </c>
      <c r="AB109" s="113" t="str">
        <f>TEXT(Z109,"###,###")</f>
        <v>16,397</v>
      </c>
      <c r="AD109" s="134">
        <f>Z109/($Z$4)*100</f>
        <v>13.027967583028763</v>
      </c>
      <c r="AF109" s="113"/>
    </row>
    <row r="110" spans="1:32" x14ac:dyDescent="0.25">
      <c r="S110" s="119" t="s">
        <v>22</v>
      </c>
      <c r="T110" s="119"/>
      <c r="U110" s="116"/>
      <c r="V110" s="116">
        <v>26728</v>
      </c>
      <c r="W110" s="116">
        <v>28288</v>
      </c>
      <c r="X110" s="116">
        <v>27803</v>
      </c>
      <c r="Y110" s="116">
        <v>31869</v>
      </c>
      <c r="Z110" s="116">
        <v>30528</v>
      </c>
      <c r="AB110" s="113" t="str">
        <f>TEXT(Z110,"###,###")</f>
        <v>30,528</v>
      </c>
      <c r="AD110" s="134">
        <f>Z110/($Z$4)*100</f>
        <v>24.255522008580961</v>
      </c>
      <c r="AF110" s="113"/>
    </row>
    <row r="111" spans="1:32" x14ac:dyDescent="0.25">
      <c r="S111" s="119" t="s">
        <v>23</v>
      </c>
      <c r="T111" s="119"/>
      <c r="U111" s="116"/>
      <c r="V111" s="116">
        <v>38297</v>
      </c>
      <c r="W111" s="116">
        <v>41316</v>
      </c>
      <c r="X111" s="116">
        <v>42836</v>
      </c>
      <c r="Y111" s="116">
        <v>48208</v>
      </c>
      <c r="Z111" s="116">
        <v>47710</v>
      </c>
      <c r="AB111" s="113" t="str">
        <f>TEXT(Z111,"###,###")</f>
        <v>47,710</v>
      </c>
      <c r="AD111" s="134">
        <f>Z111/($Z$4)*100</f>
        <v>37.907198474495473</v>
      </c>
      <c r="AF111" s="113"/>
    </row>
    <row r="112" spans="1:32" x14ac:dyDescent="0.25">
      <c r="S112" s="122" t="s">
        <v>54</v>
      </c>
      <c r="T112" s="122"/>
      <c r="U112" s="116"/>
      <c r="V112" s="116">
        <v>105485</v>
      </c>
      <c r="W112" s="116">
        <v>112197</v>
      </c>
      <c r="X112" s="116">
        <v>118984</v>
      </c>
      <c r="Y112" s="116">
        <v>125869</v>
      </c>
      <c r="Z112" s="116">
        <v>125860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35.520000000000003</v>
      </c>
      <c r="W118" s="135">
        <v>38.44</v>
      </c>
      <c r="X118" s="135">
        <v>38.29</v>
      </c>
      <c r="Y118" s="135">
        <v>38.1</v>
      </c>
      <c r="Z118" s="135">
        <v>38.24</v>
      </c>
      <c r="AB118" s="113" t="str">
        <f>TEXT(Z118,"##.0")</f>
        <v>38.2</v>
      </c>
    </row>
    <row r="120" spans="19:32" x14ac:dyDescent="0.25">
      <c r="S120" s="105" t="s">
        <v>102</v>
      </c>
      <c r="T120" s="116"/>
      <c r="U120" s="116"/>
      <c r="V120" s="116">
        <v>64815</v>
      </c>
      <c r="W120" s="116">
        <v>66761</v>
      </c>
      <c r="X120" s="116">
        <v>69566</v>
      </c>
      <c r="Y120" s="116">
        <v>71931</v>
      </c>
      <c r="Z120" s="116">
        <v>73150</v>
      </c>
      <c r="AB120" s="113" t="str">
        <f>TEXT(Z120,"###,###")</f>
        <v>73,150</v>
      </c>
    </row>
    <row r="121" spans="19:32" x14ac:dyDescent="0.25">
      <c r="S121" s="105" t="s">
        <v>103</v>
      </c>
      <c r="T121" s="116"/>
      <c r="U121" s="116"/>
      <c r="V121" s="116">
        <v>6817</v>
      </c>
      <c r="W121" s="116">
        <v>7050</v>
      </c>
      <c r="X121" s="116">
        <v>7181</v>
      </c>
      <c r="Y121" s="116">
        <v>7346</v>
      </c>
      <c r="Z121" s="116">
        <v>7274</v>
      </c>
      <c r="AB121" s="113" t="str">
        <f>TEXT(Z121,"###,###")</f>
        <v>7,274</v>
      </c>
    </row>
    <row r="122" spans="19:32" x14ac:dyDescent="0.25">
      <c r="S122" s="105" t="s">
        <v>104</v>
      </c>
      <c r="T122" s="116"/>
      <c r="U122" s="116"/>
      <c r="V122" s="116">
        <v>5077</v>
      </c>
      <c r="W122" s="116">
        <v>5848</v>
      </c>
      <c r="X122" s="116">
        <v>6582</v>
      </c>
      <c r="Y122" s="116">
        <v>7242</v>
      </c>
      <c r="Z122" s="116">
        <v>7299</v>
      </c>
      <c r="AB122" s="113" t="str">
        <f>TEXT(Z122,"###,###")</f>
        <v>7,299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69892</v>
      </c>
      <c r="W124" s="116">
        <v>72609</v>
      </c>
      <c r="X124" s="116">
        <v>76148</v>
      </c>
      <c r="Y124" s="116">
        <v>79173</v>
      </c>
      <c r="Z124" s="116">
        <v>80449</v>
      </c>
      <c r="AB124" s="113" t="str">
        <f>TEXT(Z124,"###,###")</f>
        <v>80,449</v>
      </c>
      <c r="AD124" s="131">
        <f>Z124/$Z$7*100</f>
        <v>91.711126310989513</v>
      </c>
    </row>
    <row r="125" spans="19:32" x14ac:dyDescent="0.25">
      <c r="S125" s="105" t="s">
        <v>106</v>
      </c>
      <c r="T125" s="116"/>
      <c r="U125" s="116"/>
      <c r="V125" s="116">
        <v>11894</v>
      </c>
      <c r="W125" s="116">
        <v>12898</v>
      </c>
      <c r="X125" s="116">
        <v>13763</v>
      </c>
      <c r="Y125" s="116">
        <v>14588</v>
      </c>
      <c r="Z125" s="116">
        <v>14573</v>
      </c>
      <c r="AB125" s="113" t="str">
        <f>TEXT(Z125,"###,###")</f>
        <v>14,573</v>
      </c>
      <c r="AD125" s="131">
        <f>Z125/$Z$7*100</f>
        <v>16.613087095303239</v>
      </c>
    </row>
    <row r="127" spans="19:32" x14ac:dyDescent="0.25">
      <c r="S127" s="105" t="s">
        <v>107</v>
      </c>
      <c r="T127" s="116"/>
      <c r="U127" s="116"/>
      <c r="V127" s="116">
        <v>44074</v>
      </c>
      <c r="W127" s="116">
        <v>45822</v>
      </c>
      <c r="X127" s="116">
        <v>47847</v>
      </c>
      <c r="Y127" s="116">
        <v>49305</v>
      </c>
      <c r="Z127" s="116">
        <v>49556</v>
      </c>
      <c r="AB127" s="113" t="str">
        <f>TEXT(Z127,"###,###")</f>
        <v>49,556</v>
      </c>
      <c r="AD127" s="131">
        <f>Z127/$Z$7*100</f>
        <v>56.493388052895575</v>
      </c>
    </row>
    <row r="128" spans="19:32" x14ac:dyDescent="0.25">
      <c r="S128" s="105" t="s">
        <v>108</v>
      </c>
      <c r="T128" s="116"/>
      <c r="U128" s="116"/>
      <c r="V128" s="116">
        <v>32637</v>
      </c>
      <c r="W128" s="116">
        <v>33837</v>
      </c>
      <c r="X128" s="116">
        <v>35481</v>
      </c>
      <c r="Y128" s="116">
        <v>37216</v>
      </c>
      <c r="Z128" s="116">
        <v>38166</v>
      </c>
      <c r="AB128" s="113" t="str">
        <f>TEXT(Z128,"###,###")</f>
        <v>38,166</v>
      </c>
      <c r="AD128" s="131">
        <f>Z128/$Z$7*100</f>
        <v>43.508891928864571</v>
      </c>
    </row>
    <row r="130" spans="19:20" x14ac:dyDescent="0.25">
      <c r="S130" s="105" t="s">
        <v>286</v>
      </c>
      <c r="T130" s="131">
        <v>83.390332877336988</v>
      </c>
    </row>
    <row r="131" spans="19:20" x14ac:dyDescent="0.25">
      <c r="S131" s="105" t="s">
        <v>287</v>
      </c>
      <c r="T131" s="131">
        <v>8.2922936616507066</v>
      </c>
    </row>
    <row r="132" spans="19:20" x14ac:dyDescent="0.25">
      <c r="S132" s="105" t="s">
        <v>288</v>
      </c>
      <c r="T132" s="131">
        <v>8.3207934336525309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737EFA0-A81A-45AC-BE03-70E15051FD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DD6C13B-961F-45D3-B748-20F066FD1E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47CFFB7-AE22-4F7E-817E-C971113CE6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D18147-439F-44E6-B6C6-BD01860DBD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E8A2-D0D1-4ADC-B1D0-9D7A84EF8D95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137</v>
      </c>
      <c r="T1" s="103"/>
      <c r="U1" s="103"/>
      <c r="V1" s="103"/>
      <c r="W1" s="103"/>
      <c r="X1" s="103"/>
      <c r="Y1" s="104" t="s">
        <v>231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137</v>
      </c>
      <c r="Y3" s="109" t="s">
        <v>231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8.27 Greater Geelong,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169672</v>
      </c>
      <c r="W4" s="112">
        <v>181898</v>
      </c>
      <c r="X4" s="112">
        <v>190839</v>
      </c>
      <c r="Y4" s="112">
        <v>197794</v>
      </c>
      <c r="Z4" s="112">
        <v>203465</v>
      </c>
      <c r="AB4" s="113" t="str">
        <f>TEXT(Z4,"###,###")</f>
        <v>203,465</v>
      </c>
      <c r="AD4" s="114">
        <f>Z4/Y4-1</f>
        <v>2.8671243819327286E-2</v>
      </c>
      <c r="AF4" s="114">
        <f>Z4/V4-1</f>
        <v>0.19916662737517088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85095</v>
      </c>
      <c r="W5" s="112">
        <v>91435</v>
      </c>
      <c r="X5" s="112">
        <v>95664</v>
      </c>
      <c r="Y5" s="112">
        <v>98610</v>
      </c>
      <c r="Z5" s="112">
        <v>101462</v>
      </c>
      <c r="AB5" s="113" t="str">
        <f>TEXT(Z5,"###,###")</f>
        <v>101,462</v>
      </c>
      <c r="AD5" s="114">
        <f t="shared" ref="AD5:AD9" si="0">Z5/Y5-1</f>
        <v>2.8922016022715713E-2</v>
      </c>
      <c r="AF5" s="114">
        <f t="shared" ref="AF5:AF9" si="1">Z5/V5-1</f>
        <v>0.19233797520418361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84577</v>
      </c>
      <c r="W6" s="112">
        <v>90463</v>
      </c>
      <c r="X6" s="112">
        <v>95175</v>
      </c>
      <c r="Y6" s="112">
        <v>99183</v>
      </c>
      <c r="Z6" s="112">
        <v>102001</v>
      </c>
      <c r="AB6" s="113" t="str">
        <f>TEXT(Z6,"###,###")</f>
        <v>102,001</v>
      </c>
      <c r="AD6" s="114">
        <f t="shared" si="0"/>
        <v>2.8412127078229155E-2</v>
      </c>
      <c r="AF6" s="114">
        <f t="shared" si="1"/>
        <v>0.20601345519467462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122459</v>
      </c>
      <c r="W7" s="112">
        <v>127904</v>
      </c>
      <c r="X7" s="112">
        <v>132952</v>
      </c>
      <c r="Y7" s="112">
        <v>137917</v>
      </c>
      <c r="Z7" s="112">
        <v>142982</v>
      </c>
      <c r="AB7" s="113" t="str">
        <f>TEXT(Z7,"###,###")</f>
        <v>142,982</v>
      </c>
      <c r="AD7" s="114">
        <f t="shared" si="0"/>
        <v>3.6724986767403545E-2</v>
      </c>
      <c r="AF7" s="114">
        <f t="shared" si="1"/>
        <v>0.16759078548738771</v>
      </c>
    </row>
    <row r="8" spans="1:32" ht="17.25" customHeight="1" x14ac:dyDescent="0.25">
      <c r="A8" s="68" t="s">
        <v>13</v>
      </c>
      <c r="B8" s="69"/>
      <c r="C8" s="31"/>
      <c r="D8" s="70" t="str">
        <f>AB4</f>
        <v>203,465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142,982</v>
      </c>
      <c r="P8" s="71"/>
      <c r="S8" s="111" t="s">
        <v>86</v>
      </c>
      <c r="T8" s="112"/>
      <c r="U8" s="112"/>
      <c r="V8" s="112">
        <v>39089.339999999997</v>
      </c>
      <c r="W8" s="112">
        <v>39118</v>
      </c>
      <c r="X8" s="112">
        <v>40571.449999999997</v>
      </c>
      <c r="Y8" s="112">
        <v>41858</v>
      </c>
      <c r="Z8" s="112">
        <v>42059.5</v>
      </c>
      <c r="AB8" s="113" t="str">
        <f>TEXT(Z8,"$###,###")</f>
        <v>$42,060</v>
      </c>
      <c r="AD8" s="114">
        <f t="shared" si="0"/>
        <v>4.8138945960150004E-3</v>
      </c>
      <c r="AF8" s="114">
        <f t="shared" si="1"/>
        <v>7.5983887167192066E-2</v>
      </c>
    </row>
    <row r="9" spans="1:32" x14ac:dyDescent="0.25">
      <c r="A9" s="32" t="s">
        <v>15</v>
      </c>
      <c r="B9" s="75"/>
      <c r="C9" s="76"/>
      <c r="D9" s="77">
        <f>AD104</f>
        <v>75.653797950507467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50.710578953994215</v>
      </c>
      <c r="P9" s="78" t="s">
        <v>87</v>
      </c>
      <c r="S9" s="111" t="s">
        <v>7</v>
      </c>
      <c r="T9" s="112"/>
      <c r="U9" s="112"/>
      <c r="V9" s="112">
        <v>6443990017</v>
      </c>
      <c r="W9" s="112">
        <v>6963387190</v>
      </c>
      <c r="X9" s="112">
        <v>7513938385</v>
      </c>
      <c r="Y9" s="112">
        <v>8080037208</v>
      </c>
      <c r="Z9" s="112">
        <v>8607870699</v>
      </c>
      <c r="AB9" s="113" t="str">
        <f>TEXT(Z9/1000000,"$#,###.0")&amp;" mil"</f>
        <v>$8,607.9 mil</v>
      </c>
      <c r="AD9" s="114">
        <f t="shared" si="0"/>
        <v>6.5325626282685345E-2</v>
      </c>
      <c r="AF9" s="114">
        <f t="shared" si="1"/>
        <v>0.33579826726786188</v>
      </c>
    </row>
    <row r="10" spans="1:32" x14ac:dyDescent="0.25">
      <c r="A10" s="32" t="s">
        <v>18</v>
      </c>
      <c r="B10" s="75"/>
      <c r="C10" s="76"/>
      <c r="D10" s="77">
        <f>AD105</f>
        <v>18.63170569876883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49.288721657271545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86.363318459666246</v>
      </c>
      <c r="P11" s="78" t="s">
        <v>87</v>
      </c>
      <c r="S11" s="111" t="s">
        <v>30</v>
      </c>
      <c r="T11" s="116"/>
      <c r="U11" s="116"/>
      <c r="V11" s="116">
        <v>153839</v>
      </c>
      <c r="W11" s="116">
        <v>165210</v>
      </c>
      <c r="X11" s="116">
        <v>173160</v>
      </c>
      <c r="Y11" s="116">
        <v>179375</v>
      </c>
      <c r="Z11" s="116">
        <v>183969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6.4126953043040373</v>
      </c>
      <c r="P12" s="78" t="s">
        <v>87</v>
      </c>
      <c r="S12" s="111" t="s">
        <v>31</v>
      </c>
      <c r="T12" s="116"/>
      <c r="U12" s="116"/>
      <c r="V12" s="116">
        <v>15833</v>
      </c>
      <c r="W12" s="116">
        <v>16688</v>
      </c>
      <c r="X12" s="116">
        <v>17679</v>
      </c>
      <c r="Y12" s="116">
        <v>18419</v>
      </c>
      <c r="Z12" s="116">
        <v>19492</v>
      </c>
    </row>
    <row r="13" spans="1:32" ht="15" customHeight="1" x14ac:dyDescent="0.25">
      <c r="A13" s="32" t="s">
        <v>20</v>
      </c>
      <c r="B13" s="76"/>
      <c r="C13" s="76"/>
      <c r="D13" s="77">
        <f>AD108</f>
        <v>15.704912392794828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7.2232868472954639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13.15361364362421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22.268694861524093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18.469457693975468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1971</v>
      </c>
      <c r="Z15" s="116">
        <v>1894</v>
      </c>
      <c r="AB15" s="121">
        <f t="shared" ref="AB15:AB34" si="2">IF(Z15="np",0,Z15/$Z$34)</f>
        <v>9.3087263165655028E-3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42.727741872066446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81.530542306024529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549</v>
      </c>
      <c r="Z16" s="116">
        <v>548</v>
      </c>
      <c r="AB16" s="121">
        <f t="shared" si="2"/>
        <v>2.6933379205268718E-3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10711</v>
      </c>
      <c r="Z17" s="116">
        <v>10494</v>
      </c>
      <c r="AB17" s="121">
        <f t="shared" si="2"/>
        <v>5.1576438208045611E-2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1641</v>
      </c>
      <c r="Z18" s="116">
        <v>1781</v>
      </c>
      <c r="AB18" s="121">
        <f t="shared" si="2"/>
        <v>8.7533482417123335E-3</v>
      </c>
    </row>
    <row r="19" spans="1:28" x14ac:dyDescent="0.25">
      <c r="A19" s="67" t="str">
        <f>$S$1&amp;" ("&amp;$V$2&amp;" to "&amp;$Z$2&amp;")"</f>
        <v>Greater Geelong (2015-16 to 2019-20)</v>
      </c>
      <c r="B19" s="67"/>
      <c r="C19" s="67"/>
      <c r="D19" s="67"/>
      <c r="E19" s="67"/>
      <c r="F19" s="67"/>
      <c r="G19" s="67" t="str">
        <f>$S$1&amp;" ("&amp;$V$2&amp;" to "&amp;$Z$2&amp;")"</f>
        <v>Greater Geelong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16381</v>
      </c>
      <c r="Z19" s="116">
        <v>16725</v>
      </c>
      <c r="AB19" s="121">
        <f t="shared" si="2"/>
        <v>8.2200869928488934E-2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6375</v>
      </c>
      <c r="Z20" s="116">
        <v>6312</v>
      </c>
      <c r="AB20" s="121">
        <f t="shared" si="2"/>
        <v>3.1022534588258422E-2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20129</v>
      </c>
      <c r="Z21" s="116">
        <v>20730</v>
      </c>
      <c r="AB21" s="121">
        <f t="shared" si="2"/>
        <v>0.10188484505934682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14886</v>
      </c>
      <c r="Z22" s="116">
        <v>16679</v>
      </c>
      <c r="AB22" s="121">
        <f t="shared" si="2"/>
        <v>8.1974786818371712E-2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7249</v>
      </c>
      <c r="Z23" s="116">
        <v>7688</v>
      </c>
      <c r="AB23" s="121">
        <f t="shared" si="2"/>
        <v>3.7785368490895241E-2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1948</v>
      </c>
      <c r="Z24" s="116">
        <v>1979</v>
      </c>
      <c r="AB24" s="121">
        <f t="shared" si="2"/>
        <v>9.7264885852603646E-3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8554</v>
      </c>
      <c r="Z25" s="116">
        <v>8663</v>
      </c>
      <c r="AB25" s="121">
        <f t="shared" si="2"/>
        <v>4.2577347455336298E-2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3227</v>
      </c>
      <c r="Z26" s="116">
        <v>3188</v>
      </c>
      <c r="AB26" s="121">
        <f t="shared" si="2"/>
        <v>1.5668542501167278E-2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11779</v>
      </c>
      <c r="Z27" s="116">
        <v>12166</v>
      </c>
      <c r="AB27" s="121">
        <f t="shared" si="2"/>
        <v>5.9794067775784533E-2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17666</v>
      </c>
      <c r="Z28" s="116">
        <v>19035</v>
      </c>
      <c r="AB28" s="121">
        <f t="shared" si="2"/>
        <v>9.3554173936549287E-2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15784</v>
      </c>
      <c r="Z29" s="116">
        <v>10779</v>
      </c>
      <c r="AB29" s="121">
        <f t="shared" si="2"/>
        <v>5.2977170520728381E-2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13860</v>
      </c>
      <c r="Z30" s="116">
        <v>18363</v>
      </c>
      <c r="AB30" s="121">
        <f t="shared" si="2"/>
        <v>9.0251394588749909E-2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27746</v>
      </c>
      <c r="Z31" s="116">
        <v>29455</v>
      </c>
      <c r="AB31" s="121">
        <f t="shared" si="2"/>
        <v>0.14476691322831936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4427</v>
      </c>
      <c r="Z32" s="116">
        <v>4703</v>
      </c>
      <c r="AB32" s="121">
        <f t="shared" si="2"/>
        <v>2.311454058437569E-2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6727</v>
      </c>
      <c r="Z33" s="116">
        <v>7050</v>
      </c>
      <c r="AB33" s="121">
        <f t="shared" si="2"/>
        <v>3.4649694050573811E-2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197798</v>
      </c>
      <c r="Z34" s="124">
        <v>203465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116574</v>
      </c>
      <c r="AB37" s="136">
        <f>Z37/Z40*100</f>
        <v>81.530542306024529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26408</v>
      </c>
      <c r="AB38" s="136">
        <f>Z38/Z40*100</f>
        <v>18.469457693975468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142982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32</v>
      </c>
      <c r="W44" s="116">
        <v>27</v>
      </c>
      <c r="X44" s="116">
        <v>42</v>
      </c>
      <c r="Y44" s="116">
        <v>36</v>
      </c>
      <c r="Z44" s="116">
        <v>33</v>
      </c>
    </row>
    <row r="45" spans="19:32" x14ac:dyDescent="0.25">
      <c r="S45" s="119" t="s">
        <v>38</v>
      </c>
      <c r="T45" s="119"/>
      <c r="U45" s="116"/>
      <c r="V45" s="116">
        <v>1676</v>
      </c>
      <c r="W45" s="116">
        <v>1775</v>
      </c>
      <c r="X45" s="116">
        <v>1937</v>
      </c>
      <c r="Y45" s="116">
        <v>2092</v>
      </c>
      <c r="Z45" s="116">
        <v>2041</v>
      </c>
    </row>
    <row r="46" spans="19:32" x14ac:dyDescent="0.25">
      <c r="S46" s="119" t="s">
        <v>39</v>
      </c>
      <c r="T46" s="119"/>
      <c r="U46" s="116"/>
      <c r="V46" s="116">
        <v>4932</v>
      </c>
      <c r="W46" s="116">
        <v>5400</v>
      </c>
      <c r="X46" s="116">
        <v>5530</v>
      </c>
      <c r="Y46" s="116">
        <v>5618</v>
      </c>
      <c r="Z46" s="116">
        <v>5689</v>
      </c>
    </row>
    <row r="47" spans="19:32" x14ac:dyDescent="0.25">
      <c r="S47" s="119" t="s">
        <v>40</v>
      </c>
      <c r="T47" s="119"/>
      <c r="U47" s="116"/>
      <c r="V47" s="116">
        <v>8631</v>
      </c>
      <c r="W47" s="116">
        <v>9503</v>
      </c>
      <c r="X47" s="116">
        <v>10357</v>
      </c>
      <c r="Y47" s="116">
        <v>10752</v>
      </c>
      <c r="Z47" s="116">
        <v>10718</v>
      </c>
    </row>
    <row r="48" spans="19:32" x14ac:dyDescent="0.25">
      <c r="S48" s="119" t="s">
        <v>41</v>
      </c>
      <c r="T48" s="119"/>
      <c r="U48" s="116"/>
      <c r="V48" s="116">
        <v>10421</v>
      </c>
      <c r="W48" s="116">
        <v>11492</v>
      </c>
      <c r="X48" s="116">
        <v>12199</v>
      </c>
      <c r="Y48" s="116">
        <v>13000</v>
      </c>
      <c r="Z48" s="116">
        <v>14396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9657</v>
      </c>
      <c r="W49" s="116">
        <v>10501</v>
      </c>
      <c r="X49" s="116">
        <v>10923</v>
      </c>
      <c r="Y49" s="116">
        <v>11386</v>
      </c>
      <c r="Z49" s="116">
        <v>12071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Greater Geelong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8368</v>
      </c>
      <c r="W50" s="116">
        <v>9152</v>
      </c>
      <c r="X50" s="116">
        <v>9652</v>
      </c>
      <c r="Y50" s="116">
        <v>10106</v>
      </c>
      <c r="Z50" s="116">
        <v>10816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8733</v>
      </c>
      <c r="W51" s="116">
        <v>8917</v>
      </c>
      <c r="X51" s="116">
        <v>9055</v>
      </c>
      <c r="Y51" s="116">
        <v>8982</v>
      </c>
      <c r="Z51" s="116">
        <v>8998</v>
      </c>
    </row>
    <row r="52" spans="1:26" ht="15" customHeight="1" x14ac:dyDescent="0.25">
      <c r="S52" s="119" t="s">
        <v>45</v>
      </c>
      <c r="T52" s="119"/>
      <c r="U52" s="116"/>
      <c r="V52" s="116">
        <v>8187</v>
      </c>
      <c r="W52" s="116">
        <v>8736</v>
      </c>
      <c r="X52" s="116">
        <v>9192</v>
      </c>
      <c r="Y52" s="116">
        <v>9402</v>
      </c>
      <c r="Z52" s="116">
        <v>9215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7727</v>
      </c>
      <c r="W53" s="116">
        <v>8074</v>
      </c>
      <c r="X53" s="116">
        <v>8291</v>
      </c>
      <c r="Y53" s="116">
        <v>8062</v>
      </c>
      <c r="Z53" s="116">
        <v>8101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6968</v>
      </c>
      <c r="W54" s="116">
        <v>7288</v>
      </c>
      <c r="X54" s="116">
        <v>7458</v>
      </c>
      <c r="Y54" s="116">
        <v>7609</v>
      </c>
      <c r="Z54" s="116">
        <v>7721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5299</v>
      </c>
      <c r="W55" s="116">
        <v>5811</v>
      </c>
      <c r="X55" s="116">
        <v>5930</v>
      </c>
      <c r="Y55" s="116">
        <v>6215</v>
      </c>
      <c r="Z55" s="116">
        <v>6095</v>
      </c>
    </row>
    <row r="56" spans="1:26" ht="15" customHeight="1" x14ac:dyDescent="0.25">
      <c r="S56" s="119" t="s">
        <v>49</v>
      </c>
      <c r="T56" s="119"/>
      <c r="U56" s="116"/>
      <c r="V56" s="116">
        <v>2640</v>
      </c>
      <c r="W56" s="116">
        <v>2749</v>
      </c>
      <c r="X56" s="116">
        <v>2889</v>
      </c>
      <c r="Y56" s="116">
        <v>3211</v>
      </c>
      <c r="Z56" s="116">
        <v>3289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940</v>
      </c>
      <c r="W57" s="116">
        <v>1146</v>
      </c>
      <c r="X57" s="116">
        <v>1219</v>
      </c>
      <c r="Y57" s="116">
        <v>1271</v>
      </c>
      <c r="Z57" s="116">
        <v>1378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437</v>
      </c>
      <c r="W58" s="116">
        <v>460</v>
      </c>
      <c r="X58" s="116">
        <v>477</v>
      </c>
      <c r="Y58" s="116">
        <v>480</v>
      </c>
      <c r="Z58" s="116">
        <v>520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272</v>
      </c>
      <c r="W59" s="116">
        <v>243</v>
      </c>
      <c r="X59" s="116">
        <v>260</v>
      </c>
      <c r="Y59" s="116">
        <v>243</v>
      </c>
      <c r="Z59" s="116">
        <v>230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169</v>
      </c>
      <c r="W60" s="116">
        <v>160</v>
      </c>
      <c r="X60" s="116">
        <v>156</v>
      </c>
      <c r="Y60" s="116">
        <v>138</v>
      </c>
      <c r="Z60" s="116">
        <v>133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85095</v>
      </c>
      <c r="W61" s="116">
        <v>91435</v>
      </c>
      <c r="X61" s="116">
        <v>95664</v>
      </c>
      <c r="Y61" s="116">
        <v>98607</v>
      </c>
      <c r="Z61" s="116">
        <v>101462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33</v>
      </c>
      <c r="W63" s="116">
        <v>37</v>
      </c>
      <c r="X63" s="116">
        <v>35</v>
      </c>
      <c r="Y63" s="116">
        <v>33</v>
      </c>
      <c r="Z63" s="116">
        <v>24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2249</v>
      </c>
      <c r="W64" s="116">
        <v>2216</v>
      </c>
      <c r="X64" s="116">
        <v>2225</v>
      </c>
      <c r="Y64" s="116">
        <v>2552</v>
      </c>
      <c r="Z64" s="116">
        <v>2528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Greater Geelong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5850</v>
      </c>
      <c r="W65" s="116">
        <v>6126</v>
      </c>
      <c r="X65" s="116">
        <v>6277</v>
      </c>
      <c r="Y65" s="116">
        <v>6195</v>
      </c>
      <c r="Z65" s="116">
        <v>6177</v>
      </c>
    </row>
    <row r="66" spans="1:26" x14ac:dyDescent="0.25">
      <c r="S66" s="119" t="s">
        <v>40</v>
      </c>
      <c r="T66" s="119"/>
      <c r="U66" s="116"/>
      <c r="V66" s="116">
        <v>8802</v>
      </c>
      <c r="W66" s="116">
        <v>9712</v>
      </c>
      <c r="X66" s="116">
        <v>10351</v>
      </c>
      <c r="Y66" s="116">
        <v>10654</v>
      </c>
      <c r="Z66" s="116">
        <v>10771</v>
      </c>
    </row>
    <row r="67" spans="1:26" x14ac:dyDescent="0.25">
      <c r="S67" s="119" t="s">
        <v>41</v>
      </c>
      <c r="T67" s="119"/>
      <c r="U67" s="116"/>
      <c r="V67" s="116">
        <v>10125</v>
      </c>
      <c r="W67" s="116">
        <v>11037</v>
      </c>
      <c r="X67" s="116">
        <v>11608</v>
      </c>
      <c r="Y67" s="116">
        <v>12381</v>
      </c>
      <c r="Z67" s="116">
        <v>13033</v>
      </c>
    </row>
    <row r="68" spans="1:26" x14ac:dyDescent="0.25">
      <c r="S68" s="119" t="s">
        <v>42</v>
      </c>
      <c r="T68" s="119"/>
      <c r="U68" s="116"/>
      <c r="V68" s="116">
        <v>8796</v>
      </c>
      <c r="W68" s="116">
        <v>9735</v>
      </c>
      <c r="X68" s="116">
        <v>10573</v>
      </c>
      <c r="Y68" s="116">
        <v>11151</v>
      </c>
      <c r="Z68" s="116">
        <v>11698</v>
      </c>
    </row>
    <row r="69" spans="1:26" x14ac:dyDescent="0.25">
      <c r="S69" s="119" t="s">
        <v>43</v>
      </c>
      <c r="T69" s="119"/>
      <c r="U69" s="116"/>
      <c r="V69" s="116">
        <v>7841</v>
      </c>
      <c r="W69" s="116">
        <v>8471</v>
      </c>
      <c r="X69" s="116">
        <v>9179</v>
      </c>
      <c r="Y69" s="116">
        <v>9855</v>
      </c>
      <c r="Z69" s="116">
        <v>10438</v>
      </c>
    </row>
    <row r="70" spans="1:26" x14ac:dyDescent="0.25">
      <c r="S70" s="119" t="s">
        <v>44</v>
      </c>
      <c r="T70" s="119"/>
      <c r="U70" s="116"/>
      <c r="V70" s="116">
        <v>8612</v>
      </c>
      <c r="W70" s="116">
        <v>8932</v>
      </c>
      <c r="X70" s="116">
        <v>9121</v>
      </c>
      <c r="Y70" s="116">
        <v>9339</v>
      </c>
      <c r="Z70" s="116">
        <v>9435</v>
      </c>
    </row>
    <row r="71" spans="1:26" x14ac:dyDescent="0.25">
      <c r="S71" s="119" t="s">
        <v>45</v>
      </c>
      <c r="T71" s="119"/>
      <c r="U71" s="116"/>
      <c r="V71" s="116">
        <v>8373</v>
      </c>
      <c r="W71" s="116">
        <v>9041</v>
      </c>
      <c r="X71" s="116">
        <v>9642</v>
      </c>
      <c r="Y71" s="116">
        <v>9745</v>
      </c>
      <c r="Z71" s="116">
        <v>9980</v>
      </c>
    </row>
    <row r="72" spans="1:26" x14ac:dyDescent="0.25">
      <c r="S72" s="119" t="s">
        <v>46</v>
      </c>
      <c r="T72" s="119"/>
      <c r="U72" s="116"/>
      <c r="V72" s="116">
        <v>8220</v>
      </c>
      <c r="W72" s="116">
        <v>8510</v>
      </c>
      <c r="X72" s="116">
        <v>8586</v>
      </c>
      <c r="Y72" s="116">
        <v>8771</v>
      </c>
      <c r="Z72" s="116">
        <v>8792</v>
      </c>
    </row>
    <row r="73" spans="1:26" x14ac:dyDescent="0.25">
      <c r="S73" s="119" t="s">
        <v>47</v>
      </c>
      <c r="T73" s="119"/>
      <c r="U73" s="116"/>
      <c r="V73" s="116">
        <v>7343</v>
      </c>
      <c r="W73" s="116">
        <v>7817</v>
      </c>
      <c r="X73" s="116">
        <v>8036</v>
      </c>
      <c r="Y73" s="116">
        <v>8354</v>
      </c>
      <c r="Z73" s="116">
        <v>8529</v>
      </c>
    </row>
    <row r="74" spans="1:26" x14ac:dyDescent="0.25">
      <c r="S74" s="119" t="s">
        <v>48</v>
      </c>
      <c r="T74" s="119"/>
      <c r="U74" s="116"/>
      <c r="V74" s="116">
        <v>4810</v>
      </c>
      <c r="W74" s="116">
        <v>5107</v>
      </c>
      <c r="X74" s="116">
        <v>5505</v>
      </c>
      <c r="Y74" s="116">
        <v>5864</v>
      </c>
      <c r="Z74" s="116">
        <v>6129</v>
      </c>
    </row>
    <row r="75" spans="1:26" x14ac:dyDescent="0.25">
      <c r="S75" s="119" t="s">
        <v>49</v>
      </c>
      <c r="T75" s="119"/>
      <c r="U75" s="116"/>
      <c r="V75" s="116">
        <v>2033</v>
      </c>
      <c r="W75" s="116">
        <v>2187</v>
      </c>
      <c r="X75" s="116">
        <v>2293</v>
      </c>
      <c r="Y75" s="116">
        <v>2530</v>
      </c>
      <c r="Z75" s="116">
        <v>2723</v>
      </c>
    </row>
    <row r="76" spans="1:26" x14ac:dyDescent="0.25">
      <c r="S76" s="119" t="s">
        <v>50</v>
      </c>
      <c r="T76" s="119"/>
      <c r="U76" s="116"/>
      <c r="V76" s="116">
        <v>664</v>
      </c>
      <c r="W76" s="116">
        <v>770</v>
      </c>
      <c r="X76" s="116">
        <v>903</v>
      </c>
      <c r="Y76" s="116">
        <v>971</v>
      </c>
      <c r="Z76" s="116">
        <v>969</v>
      </c>
    </row>
    <row r="77" spans="1:26" x14ac:dyDescent="0.25">
      <c r="S77" s="119" t="s">
        <v>51</v>
      </c>
      <c r="T77" s="119"/>
      <c r="U77" s="116"/>
      <c r="V77" s="116">
        <v>341</v>
      </c>
      <c r="W77" s="116">
        <v>332</v>
      </c>
      <c r="X77" s="116">
        <v>348</v>
      </c>
      <c r="Y77" s="116">
        <v>378</v>
      </c>
      <c r="Z77" s="116">
        <v>401</v>
      </c>
    </row>
    <row r="78" spans="1:26" x14ac:dyDescent="0.25">
      <c r="S78" s="119" t="s">
        <v>52</v>
      </c>
      <c r="T78" s="119"/>
      <c r="U78" s="116"/>
      <c r="V78" s="116">
        <v>254</v>
      </c>
      <c r="W78" s="116">
        <v>245</v>
      </c>
      <c r="X78" s="116">
        <v>228</v>
      </c>
      <c r="Y78" s="116">
        <v>215</v>
      </c>
      <c r="Z78" s="116">
        <v>190</v>
      </c>
    </row>
    <row r="79" spans="1:26" x14ac:dyDescent="0.25">
      <c r="S79" s="119" t="s">
        <v>53</v>
      </c>
      <c r="T79" s="119"/>
      <c r="U79" s="116"/>
      <c r="V79" s="116">
        <v>213</v>
      </c>
      <c r="W79" s="116">
        <v>188</v>
      </c>
      <c r="X79" s="116">
        <v>223</v>
      </c>
      <c r="Y79" s="116">
        <v>197</v>
      </c>
      <c r="Z79" s="116">
        <v>194</v>
      </c>
    </row>
    <row r="80" spans="1:26" x14ac:dyDescent="0.25">
      <c r="S80" s="122" t="s">
        <v>54</v>
      </c>
      <c r="T80" s="122"/>
      <c r="U80" s="116"/>
      <c r="V80" s="116">
        <v>84577</v>
      </c>
      <c r="W80" s="116">
        <v>90463</v>
      </c>
      <c r="X80" s="116">
        <v>95175</v>
      </c>
      <c r="Y80" s="116">
        <v>99185</v>
      </c>
      <c r="Z80" s="116">
        <v>102004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Greater Geelong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6705</v>
      </c>
      <c r="W83" s="116">
        <v>7136</v>
      </c>
      <c r="X83" s="116">
        <v>7590</v>
      </c>
      <c r="Y83" s="116">
        <v>7883</v>
      </c>
      <c r="Z83" s="116">
        <v>8307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8917</v>
      </c>
      <c r="W84" s="116">
        <v>9380</v>
      </c>
      <c r="X84" s="116">
        <v>9792</v>
      </c>
      <c r="Y84" s="116">
        <v>10331</v>
      </c>
      <c r="Z84" s="116">
        <v>10806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11598</v>
      </c>
      <c r="W85" s="116">
        <v>12154</v>
      </c>
      <c r="X85" s="116">
        <v>12839</v>
      </c>
      <c r="Y85" s="116">
        <v>13291</v>
      </c>
      <c r="Z85" s="116">
        <v>13426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203,465</v>
      </c>
      <c r="D86" s="100">
        <f t="shared" ref="D86:D91" si="4">AD4</f>
        <v>2.8671243819327286E-2</v>
      </c>
      <c r="E86" s="101">
        <f t="shared" ref="E86:E91" si="5">AD4</f>
        <v>2.8671243819327286E-2</v>
      </c>
      <c r="F86" s="100">
        <f t="shared" ref="F86:F91" si="6">AF4</f>
        <v>0.19916662737517088</v>
      </c>
      <c r="G86" s="101">
        <f t="shared" ref="G86:G91" si="7">AF4</f>
        <v>0.19916662737517088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3923</v>
      </c>
      <c r="W86" s="116">
        <v>4314</v>
      </c>
      <c r="X86" s="116">
        <v>4622</v>
      </c>
      <c r="Y86" s="116">
        <v>4838</v>
      </c>
      <c r="Z86" s="116">
        <v>5082</v>
      </c>
    </row>
    <row r="87" spans="1:30" ht="15" customHeight="1" x14ac:dyDescent="0.25">
      <c r="A87" s="102" t="s">
        <v>4</v>
      </c>
      <c r="B87" s="51"/>
      <c r="C87" s="61" t="str">
        <f t="shared" si="3"/>
        <v>101,462</v>
      </c>
      <c r="D87" s="100">
        <f t="shared" si="4"/>
        <v>2.8922016022715713E-2</v>
      </c>
      <c r="E87" s="101">
        <f t="shared" si="5"/>
        <v>2.8922016022715713E-2</v>
      </c>
      <c r="F87" s="100">
        <f t="shared" si="6"/>
        <v>0.19233797520418361</v>
      </c>
      <c r="G87" s="101">
        <f t="shared" si="7"/>
        <v>0.19233797520418361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2979</v>
      </c>
      <c r="W87" s="116">
        <v>3188</v>
      </c>
      <c r="X87" s="116">
        <v>3266</v>
      </c>
      <c r="Y87" s="116">
        <v>3388</v>
      </c>
      <c r="Z87" s="116">
        <v>3373</v>
      </c>
    </row>
    <row r="88" spans="1:30" ht="15" customHeight="1" x14ac:dyDescent="0.25">
      <c r="A88" s="102" t="s">
        <v>5</v>
      </c>
      <c r="B88" s="51"/>
      <c r="C88" s="61" t="str">
        <f t="shared" si="3"/>
        <v>102,001</v>
      </c>
      <c r="D88" s="100">
        <f t="shared" si="4"/>
        <v>2.8412127078229155E-2</v>
      </c>
      <c r="E88" s="101">
        <f t="shared" si="5"/>
        <v>2.8412127078229155E-2</v>
      </c>
      <c r="F88" s="100">
        <f t="shared" si="6"/>
        <v>0.20601345519467462</v>
      </c>
      <c r="G88" s="101">
        <f t="shared" si="7"/>
        <v>0.20601345519467462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3469</v>
      </c>
      <c r="W88" s="116">
        <v>3675</v>
      </c>
      <c r="X88" s="116">
        <v>3886</v>
      </c>
      <c r="Y88" s="116">
        <v>4014</v>
      </c>
      <c r="Z88" s="116">
        <v>4222</v>
      </c>
    </row>
    <row r="89" spans="1:30" ht="15" customHeight="1" x14ac:dyDescent="0.25">
      <c r="A89" s="51" t="s">
        <v>6</v>
      </c>
      <c r="B89" s="51"/>
      <c r="C89" s="61" t="str">
        <f t="shared" si="3"/>
        <v>142,982</v>
      </c>
      <c r="D89" s="100">
        <f t="shared" si="4"/>
        <v>3.6724986767403545E-2</v>
      </c>
      <c r="E89" s="101">
        <f t="shared" si="5"/>
        <v>3.6724986767403545E-2</v>
      </c>
      <c r="F89" s="100">
        <f t="shared" si="6"/>
        <v>0.16759078548738771</v>
      </c>
      <c r="G89" s="101">
        <f t="shared" si="7"/>
        <v>0.16759078548738771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5142</v>
      </c>
      <c r="W89" s="116">
        <v>5333</v>
      </c>
      <c r="X89" s="116">
        <v>5540</v>
      </c>
      <c r="Y89" s="116">
        <v>5700</v>
      </c>
      <c r="Z89" s="116">
        <v>5867</v>
      </c>
    </row>
    <row r="90" spans="1:30" ht="15" customHeight="1" x14ac:dyDescent="0.25">
      <c r="A90" s="51" t="s">
        <v>100</v>
      </c>
      <c r="B90" s="51"/>
      <c r="C90" s="61" t="str">
        <f t="shared" si="3"/>
        <v>$42,060</v>
      </c>
      <c r="D90" s="100">
        <f t="shared" si="4"/>
        <v>4.8138945960150004E-3</v>
      </c>
      <c r="E90" s="101">
        <f t="shared" si="5"/>
        <v>4.8138945960150004E-3</v>
      </c>
      <c r="F90" s="100">
        <f t="shared" si="6"/>
        <v>7.5983887167192066E-2</v>
      </c>
      <c r="G90" s="101">
        <f t="shared" si="7"/>
        <v>7.5983887167192066E-2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6962</v>
      </c>
      <c r="W90" s="116">
        <v>7443</v>
      </c>
      <c r="X90" s="116">
        <v>8064</v>
      </c>
      <c r="Y90" s="116">
        <v>8561</v>
      </c>
      <c r="Z90" s="116">
        <v>8758</v>
      </c>
    </row>
    <row r="91" spans="1:30" ht="15" customHeight="1" x14ac:dyDescent="0.25">
      <c r="A91" s="51" t="s">
        <v>7</v>
      </c>
      <c r="B91" s="51"/>
      <c r="C91" s="61" t="str">
        <f t="shared" si="3"/>
        <v>$8,607.9 mil</v>
      </c>
      <c r="D91" s="100">
        <f t="shared" si="4"/>
        <v>6.5325626282685345E-2</v>
      </c>
      <c r="E91" s="101">
        <f t="shared" si="5"/>
        <v>6.5325626282685345E-2</v>
      </c>
      <c r="F91" s="100">
        <f t="shared" si="6"/>
        <v>0.33579826726786188</v>
      </c>
      <c r="G91" s="101">
        <f t="shared" si="7"/>
        <v>0.33579826726786188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62290</v>
      </c>
      <c r="W91" s="116">
        <v>65198</v>
      </c>
      <c r="X91" s="116">
        <v>67695</v>
      </c>
      <c r="Y91" s="116">
        <v>70075</v>
      </c>
      <c r="Z91" s="116">
        <v>72505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4540</v>
      </c>
      <c r="W93" s="116">
        <v>5029</v>
      </c>
      <c r="X93" s="116">
        <v>5492</v>
      </c>
      <c r="Y93" s="116">
        <v>5761</v>
      </c>
      <c r="Z93" s="116">
        <v>6058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13391</v>
      </c>
      <c r="W94" s="116">
        <v>14206</v>
      </c>
      <c r="X94" s="116">
        <v>14961</v>
      </c>
      <c r="Y94" s="116">
        <v>15897</v>
      </c>
      <c r="Z94" s="116">
        <v>16621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2105</v>
      </c>
      <c r="W95" s="116">
        <v>2211</v>
      </c>
      <c r="X95" s="116">
        <v>2334</v>
      </c>
      <c r="Y95" s="116">
        <v>2477</v>
      </c>
      <c r="Z95" s="116">
        <v>2606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8882</v>
      </c>
      <c r="W96" s="116">
        <v>9595</v>
      </c>
      <c r="X96" s="116">
        <v>10320</v>
      </c>
      <c r="Y96" s="116">
        <v>11079</v>
      </c>
      <c r="Z96" s="116">
        <v>11650</v>
      </c>
    </row>
    <row r="97" spans="1:32" ht="15" customHeight="1" x14ac:dyDescent="0.25">
      <c r="S97" s="119" t="s">
        <v>199</v>
      </c>
      <c r="T97" s="119"/>
      <c r="U97" s="116"/>
      <c r="V97" s="116">
        <v>9992</v>
      </c>
      <c r="W97" s="116">
        <v>10728</v>
      </c>
      <c r="X97" s="116">
        <v>10976</v>
      </c>
      <c r="Y97" s="116">
        <v>11201</v>
      </c>
      <c r="Z97" s="116">
        <v>11211</v>
      </c>
    </row>
    <row r="98" spans="1:32" ht="15" customHeight="1" x14ac:dyDescent="0.25">
      <c r="S98" s="119" t="s">
        <v>200</v>
      </c>
      <c r="T98" s="119"/>
      <c r="U98" s="116"/>
      <c r="V98" s="116">
        <v>6441</v>
      </c>
      <c r="W98" s="116">
        <v>6776</v>
      </c>
      <c r="X98" s="116">
        <v>7036</v>
      </c>
      <c r="Y98" s="116">
        <v>7066</v>
      </c>
      <c r="Z98" s="116">
        <v>7338</v>
      </c>
    </row>
    <row r="99" spans="1:32" ht="15" customHeight="1" x14ac:dyDescent="0.25">
      <c r="S99" s="119" t="s">
        <v>201</v>
      </c>
      <c r="T99" s="119"/>
      <c r="U99" s="116"/>
      <c r="V99" s="116">
        <v>571</v>
      </c>
      <c r="W99" s="116">
        <v>588</v>
      </c>
      <c r="X99" s="116">
        <v>667</v>
      </c>
      <c r="Y99" s="116">
        <v>718</v>
      </c>
      <c r="Z99" s="116">
        <v>814</v>
      </c>
    </row>
    <row r="100" spans="1:32" ht="15" customHeight="1" x14ac:dyDescent="0.25">
      <c r="S100" s="119" t="s">
        <v>59</v>
      </c>
      <c r="T100" s="119"/>
      <c r="U100" s="116"/>
      <c r="V100" s="116">
        <v>3246</v>
      </c>
      <c r="W100" s="116">
        <v>3402</v>
      </c>
      <c r="X100" s="116">
        <v>3715</v>
      </c>
      <c r="Y100" s="116">
        <v>3955</v>
      </c>
      <c r="Z100" s="116">
        <v>4325</v>
      </c>
    </row>
    <row r="101" spans="1:32" x14ac:dyDescent="0.25">
      <c r="A101" s="20"/>
      <c r="S101" s="122" t="s">
        <v>54</v>
      </c>
      <c r="T101" s="122"/>
      <c r="U101" s="116"/>
      <c r="V101" s="116">
        <v>60169</v>
      </c>
      <c r="W101" s="116">
        <v>62706</v>
      </c>
      <c r="X101" s="116">
        <v>65257</v>
      </c>
      <c r="Y101" s="116">
        <v>67845</v>
      </c>
      <c r="Z101" s="116">
        <v>70477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120322</v>
      </c>
      <c r="W104" s="116">
        <v>135066</v>
      </c>
      <c r="X104" s="116">
        <v>142405</v>
      </c>
      <c r="Y104" s="116">
        <v>147108</v>
      </c>
      <c r="Z104" s="116">
        <v>153929</v>
      </c>
      <c r="AB104" s="113" t="str">
        <f>TEXT(Z104,"###,###")</f>
        <v>153,929</v>
      </c>
      <c r="AD104" s="134">
        <f>Z104/($Z$4)*100</f>
        <v>75.653797950507467</v>
      </c>
      <c r="AF104" s="113"/>
    </row>
    <row r="105" spans="1:32" x14ac:dyDescent="0.25">
      <c r="S105" s="119" t="s">
        <v>18</v>
      </c>
      <c r="T105" s="119"/>
      <c r="U105" s="116"/>
      <c r="V105" s="116">
        <v>34619</v>
      </c>
      <c r="W105" s="116">
        <v>34835</v>
      </c>
      <c r="X105" s="116">
        <v>35859</v>
      </c>
      <c r="Y105" s="116">
        <v>38508</v>
      </c>
      <c r="Z105" s="116">
        <v>37909</v>
      </c>
      <c r="AB105" s="113" t="str">
        <f>TEXT(Z105,"###,###")</f>
        <v>37,909</v>
      </c>
      <c r="AD105" s="134">
        <f>Z105/($Z$4)*100</f>
        <v>18.63170569876883</v>
      </c>
      <c r="AF105" s="113"/>
    </row>
    <row r="106" spans="1:32" x14ac:dyDescent="0.25">
      <c r="S106" s="122" t="s">
        <v>54</v>
      </c>
      <c r="T106" s="122"/>
      <c r="U106" s="124"/>
      <c r="V106" s="124">
        <v>154941</v>
      </c>
      <c r="W106" s="124">
        <v>169901</v>
      </c>
      <c r="X106" s="124">
        <v>178264</v>
      </c>
      <c r="Y106" s="124">
        <v>185616</v>
      </c>
      <c r="Z106" s="124">
        <v>191838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22179</v>
      </c>
      <c r="W108" s="116">
        <v>25815</v>
      </c>
      <c r="X108" s="116">
        <v>32161</v>
      </c>
      <c r="Y108" s="116">
        <v>29333</v>
      </c>
      <c r="Z108" s="116">
        <v>31954</v>
      </c>
      <c r="AB108" s="113" t="str">
        <f>TEXT(Z108,"###,###")</f>
        <v>31,954</v>
      </c>
      <c r="AD108" s="134">
        <f>Z108/($Z$4)*100</f>
        <v>15.704912392794828</v>
      </c>
      <c r="AF108" s="113"/>
    </row>
    <row r="109" spans="1:32" x14ac:dyDescent="0.25">
      <c r="S109" s="119" t="s">
        <v>21</v>
      </c>
      <c r="T109" s="119"/>
      <c r="U109" s="116"/>
      <c r="V109" s="116">
        <v>22840</v>
      </c>
      <c r="W109" s="116">
        <v>25250</v>
      </c>
      <c r="X109" s="116">
        <v>25802</v>
      </c>
      <c r="Y109" s="116">
        <v>26508</v>
      </c>
      <c r="Z109" s="116">
        <v>26763</v>
      </c>
      <c r="AB109" s="113" t="str">
        <f>TEXT(Z109,"###,###")</f>
        <v>26,763</v>
      </c>
      <c r="AD109" s="134">
        <f>Z109/($Z$4)*100</f>
        <v>13.15361364362421</v>
      </c>
      <c r="AF109" s="113"/>
    </row>
    <row r="110" spans="1:32" x14ac:dyDescent="0.25">
      <c r="S110" s="119" t="s">
        <v>22</v>
      </c>
      <c r="T110" s="119"/>
      <c r="U110" s="116"/>
      <c r="V110" s="116">
        <v>36796</v>
      </c>
      <c r="W110" s="116">
        <v>40966</v>
      </c>
      <c r="X110" s="116">
        <v>41346</v>
      </c>
      <c r="Y110" s="116">
        <v>45020</v>
      </c>
      <c r="Z110" s="116">
        <v>45309</v>
      </c>
      <c r="AB110" s="113" t="str">
        <f>TEXT(Z110,"###,###")</f>
        <v>45,309</v>
      </c>
      <c r="AD110" s="134">
        <f>Z110/($Z$4)*100</f>
        <v>22.268694861524093</v>
      </c>
      <c r="AF110" s="113"/>
    </row>
    <row r="111" spans="1:32" x14ac:dyDescent="0.25">
      <c r="S111" s="119" t="s">
        <v>23</v>
      </c>
      <c r="T111" s="119"/>
      <c r="U111" s="116"/>
      <c r="V111" s="116">
        <v>73126</v>
      </c>
      <c r="W111" s="116">
        <v>77870</v>
      </c>
      <c r="X111" s="116">
        <v>78955</v>
      </c>
      <c r="Y111" s="116">
        <v>84752</v>
      </c>
      <c r="Z111" s="116">
        <v>86936</v>
      </c>
      <c r="AB111" s="113" t="str">
        <f>TEXT(Z111,"###,###")</f>
        <v>86,936</v>
      </c>
      <c r="AD111" s="134">
        <f>Z111/($Z$4)*100</f>
        <v>42.727741872066446</v>
      </c>
      <c r="AF111" s="113"/>
    </row>
    <row r="112" spans="1:32" x14ac:dyDescent="0.25">
      <c r="S112" s="122" t="s">
        <v>54</v>
      </c>
      <c r="T112" s="122"/>
      <c r="U112" s="116"/>
      <c r="V112" s="116">
        <v>169672</v>
      </c>
      <c r="W112" s="116">
        <v>181898</v>
      </c>
      <c r="X112" s="116">
        <v>190839</v>
      </c>
      <c r="Y112" s="116">
        <v>197795</v>
      </c>
      <c r="Z112" s="116">
        <v>203459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40.01</v>
      </c>
      <c r="W118" s="135">
        <v>40.94</v>
      </c>
      <c r="X118" s="135">
        <v>40.93</v>
      </c>
      <c r="Y118" s="135">
        <v>40.83</v>
      </c>
      <c r="Z118" s="135">
        <v>40.78</v>
      </c>
      <c r="AB118" s="113" t="str">
        <f>TEXT(Z118,"##.0")</f>
        <v>40.8</v>
      </c>
    </row>
    <row r="120" spans="19:32" x14ac:dyDescent="0.25">
      <c r="S120" s="105" t="s">
        <v>102</v>
      </c>
      <c r="T120" s="116"/>
      <c r="U120" s="116"/>
      <c r="V120" s="116">
        <v>106626</v>
      </c>
      <c r="W120" s="116">
        <v>111216</v>
      </c>
      <c r="X120" s="116">
        <v>115273</v>
      </c>
      <c r="Y120" s="116">
        <v>119497</v>
      </c>
      <c r="Z120" s="116">
        <v>123484</v>
      </c>
      <c r="AB120" s="113" t="str">
        <f>TEXT(Z120,"###,###")</f>
        <v>123,484</v>
      </c>
    </row>
    <row r="121" spans="19:32" x14ac:dyDescent="0.25">
      <c r="S121" s="105" t="s">
        <v>103</v>
      </c>
      <c r="T121" s="116"/>
      <c r="U121" s="116"/>
      <c r="V121" s="116">
        <v>8087</v>
      </c>
      <c r="W121" s="116">
        <v>8259</v>
      </c>
      <c r="X121" s="116">
        <v>8631</v>
      </c>
      <c r="Y121" s="116">
        <v>8789</v>
      </c>
      <c r="Z121" s="116">
        <v>9169</v>
      </c>
      <c r="AB121" s="113" t="str">
        <f>TEXT(Z121,"###,###")</f>
        <v>9,169</v>
      </c>
    </row>
    <row r="122" spans="19:32" x14ac:dyDescent="0.25">
      <c r="S122" s="105" t="s">
        <v>104</v>
      </c>
      <c r="T122" s="116"/>
      <c r="U122" s="116"/>
      <c r="V122" s="116">
        <v>7751</v>
      </c>
      <c r="W122" s="116">
        <v>8429</v>
      </c>
      <c r="X122" s="116">
        <v>9051</v>
      </c>
      <c r="Y122" s="116">
        <v>9631</v>
      </c>
      <c r="Z122" s="116">
        <v>10328</v>
      </c>
      <c r="AB122" s="113" t="str">
        <f>TEXT(Z122,"###,###")</f>
        <v>10,328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114377</v>
      </c>
      <c r="W124" s="116">
        <v>119645</v>
      </c>
      <c r="X124" s="116">
        <v>124324</v>
      </c>
      <c r="Y124" s="116">
        <v>129128</v>
      </c>
      <c r="Z124" s="116">
        <v>133812</v>
      </c>
      <c r="AB124" s="113" t="str">
        <f>TEXT(Z124,"###,###")</f>
        <v>133,812</v>
      </c>
      <c r="AD124" s="131">
        <f>Z124/$Z$7*100</f>
        <v>93.586605306961715</v>
      </c>
    </row>
    <row r="125" spans="19:32" x14ac:dyDescent="0.25">
      <c r="S125" s="105" t="s">
        <v>106</v>
      </c>
      <c r="T125" s="116"/>
      <c r="U125" s="116"/>
      <c r="V125" s="116">
        <v>15838</v>
      </c>
      <c r="W125" s="116">
        <v>16688</v>
      </c>
      <c r="X125" s="116">
        <v>17682</v>
      </c>
      <c r="Y125" s="116">
        <v>18420</v>
      </c>
      <c r="Z125" s="116">
        <v>19497</v>
      </c>
      <c r="AB125" s="113" t="str">
        <f>TEXT(Z125,"###,###")</f>
        <v>19,497</v>
      </c>
      <c r="AD125" s="131">
        <f>Z125/$Z$7*100</f>
        <v>13.635982151599501</v>
      </c>
    </row>
    <row r="127" spans="19:32" x14ac:dyDescent="0.25">
      <c r="S127" s="105" t="s">
        <v>107</v>
      </c>
      <c r="T127" s="116"/>
      <c r="U127" s="116"/>
      <c r="V127" s="116">
        <v>62290</v>
      </c>
      <c r="W127" s="116">
        <v>65198</v>
      </c>
      <c r="X127" s="116">
        <v>67695</v>
      </c>
      <c r="Y127" s="116">
        <v>70077</v>
      </c>
      <c r="Z127" s="116">
        <v>72507</v>
      </c>
      <c r="AB127" s="113" t="str">
        <f>TEXT(Z127,"###,###")</f>
        <v>72,507</v>
      </c>
      <c r="AD127" s="131">
        <f>Z127/$Z$7*100</f>
        <v>50.710578953994215</v>
      </c>
    </row>
    <row r="128" spans="19:32" x14ac:dyDescent="0.25">
      <c r="S128" s="105" t="s">
        <v>108</v>
      </c>
      <c r="T128" s="116"/>
      <c r="U128" s="116"/>
      <c r="V128" s="116">
        <v>60169</v>
      </c>
      <c r="W128" s="116">
        <v>62706</v>
      </c>
      <c r="X128" s="116">
        <v>65257</v>
      </c>
      <c r="Y128" s="116">
        <v>67841</v>
      </c>
      <c r="Z128" s="116">
        <v>70474</v>
      </c>
      <c r="AB128" s="113" t="str">
        <f>TEXT(Z128,"###,###")</f>
        <v>70,474</v>
      </c>
      <c r="AD128" s="131">
        <f>Z128/$Z$7*100</f>
        <v>49.288721657271545</v>
      </c>
    </row>
    <row r="130" spans="19:20" x14ac:dyDescent="0.25">
      <c r="S130" s="105" t="s">
        <v>286</v>
      </c>
      <c r="T130" s="131">
        <v>86.363318459666246</v>
      </c>
    </row>
    <row r="131" spans="19:20" x14ac:dyDescent="0.25">
      <c r="S131" s="105" t="s">
        <v>287</v>
      </c>
      <c r="T131" s="131">
        <v>6.4126953043040373</v>
      </c>
    </row>
    <row r="132" spans="19:20" x14ac:dyDescent="0.25">
      <c r="S132" s="105" t="s">
        <v>288</v>
      </c>
      <c r="T132" s="131">
        <v>7.2232868472954639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D4E4-85EE-4D92-A3B2-713D02CE1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FFB1C-CC03-45ED-A7B2-4DBAE5734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965913-7B62-4ED3-9DDF-5D22951F24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499549-04D5-48D7-B20E-E19336F783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573F-46B9-4DAA-B012-CE8931C6602A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138</v>
      </c>
      <c r="T1" s="103"/>
      <c r="U1" s="103"/>
      <c r="V1" s="103"/>
      <c r="W1" s="103"/>
      <c r="X1" s="103"/>
      <c r="Y1" s="104" t="s">
        <v>232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138</v>
      </c>
      <c r="Y3" s="109" t="s">
        <v>232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8.28 Greater Shepparton,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47952</v>
      </c>
      <c r="W4" s="112">
        <v>49359</v>
      </c>
      <c r="X4" s="112">
        <v>50809</v>
      </c>
      <c r="Y4" s="112">
        <v>52724</v>
      </c>
      <c r="Z4" s="112">
        <v>53102</v>
      </c>
      <c r="AB4" s="113" t="str">
        <f>TEXT(Z4,"###,###")</f>
        <v>53,102</v>
      </c>
      <c r="AD4" s="114">
        <f>Z4/Y4-1</f>
        <v>7.1694105151354215E-3</v>
      </c>
      <c r="AF4" s="114">
        <f>Z4/V4-1</f>
        <v>0.1073990657323991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24340</v>
      </c>
      <c r="W5" s="112">
        <v>25042</v>
      </c>
      <c r="X5" s="112">
        <v>25914</v>
      </c>
      <c r="Y5" s="112">
        <v>26442</v>
      </c>
      <c r="Z5" s="112">
        <v>26797</v>
      </c>
      <c r="AB5" s="113" t="str">
        <f>TEXT(Z5,"###,###")</f>
        <v>26,797</v>
      </c>
      <c r="AD5" s="114">
        <f t="shared" ref="AD5:AD9" si="0">Z5/Y5-1</f>
        <v>1.3425610770743557E-2</v>
      </c>
      <c r="AF5" s="114">
        <f t="shared" ref="AF5:AF9" si="1">Z5/V5-1</f>
        <v>0.10094494658997544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23612</v>
      </c>
      <c r="W6" s="112">
        <v>24317</v>
      </c>
      <c r="X6" s="112">
        <v>24895</v>
      </c>
      <c r="Y6" s="112">
        <v>26281</v>
      </c>
      <c r="Z6" s="112">
        <v>26306</v>
      </c>
      <c r="AB6" s="113" t="str">
        <f>TEXT(Z6,"###,###")</f>
        <v>26,306</v>
      </c>
      <c r="AD6" s="114">
        <f t="shared" si="0"/>
        <v>9.5125756249769822E-4</v>
      </c>
      <c r="AF6" s="114">
        <f t="shared" si="1"/>
        <v>0.11409452820599686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34261</v>
      </c>
      <c r="W7" s="112">
        <v>34748</v>
      </c>
      <c r="X7" s="112">
        <v>36081</v>
      </c>
      <c r="Y7" s="112">
        <v>36488</v>
      </c>
      <c r="Z7" s="112">
        <v>37351</v>
      </c>
      <c r="AB7" s="113" t="str">
        <f>TEXT(Z7,"###,###")</f>
        <v>37,351</v>
      </c>
      <c r="AD7" s="114">
        <f t="shared" si="0"/>
        <v>2.3651611488708646E-2</v>
      </c>
      <c r="AF7" s="114">
        <f t="shared" si="1"/>
        <v>9.0190011966959416E-2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53,102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37,351</v>
      </c>
      <c r="P8" s="71"/>
      <c r="S8" s="111" t="s">
        <v>86</v>
      </c>
      <c r="T8" s="112"/>
      <c r="U8" s="112"/>
      <c r="V8" s="112">
        <v>35920.14</v>
      </c>
      <c r="W8" s="112">
        <v>36369.58</v>
      </c>
      <c r="X8" s="112">
        <v>38262.120000000003</v>
      </c>
      <c r="Y8" s="112">
        <v>38173</v>
      </c>
      <c r="Z8" s="112">
        <v>38427.72</v>
      </c>
      <c r="AB8" s="113" t="str">
        <f>TEXT(Z8,"$###,###")</f>
        <v>$38,428</v>
      </c>
      <c r="AD8" s="114">
        <f t="shared" si="0"/>
        <v>6.6727791894796162E-3</v>
      </c>
      <c r="AF8" s="114">
        <f t="shared" si="1"/>
        <v>6.9809861542855955E-2</v>
      </c>
    </row>
    <row r="9" spans="1:32" x14ac:dyDescent="0.25">
      <c r="A9" s="32" t="s">
        <v>15</v>
      </c>
      <c r="B9" s="75"/>
      <c r="C9" s="76"/>
      <c r="D9" s="77">
        <f>AD104</f>
        <v>73.759933712477874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51.623785173087732</v>
      </c>
      <c r="P9" s="78" t="s">
        <v>87</v>
      </c>
      <c r="S9" s="111" t="s">
        <v>7</v>
      </c>
      <c r="T9" s="112"/>
      <c r="U9" s="112"/>
      <c r="V9" s="112">
        <v>1519492020</v>
      </c>
      <c r="W9" s="112">
        <v>1575568633</v>
      </c>
      <c r="X9" s="112">
        <v>1696336956</v>
      </c>
      <c r="Y9" s="112">
        <v>1777354845</v>
      </c>
      <c r="Z9" s="112">
        <v>1890977917</v>
      </c>
      <c r="AB9" s="113" t="str">
        <f>TEXT(Z9/1000000,"$#,###.0")&amp;" mil"</f>
        <v>$1,891.0 mil</v>
      </c>
      <c r="AD9" s="114">
        <f t="shared" si="0"/>
        <v>6.3928186495589845E-2</v>
      </c>
      <c r="AF9" s="114">
        <f t="shared" si="1"/>
        <v>0.24448032112731988</v>
      </c>
    </row>
    <row r="10" spans="1:32" x14ac:dyDescent="0.25">
      <c r="A10" s="32" t="s">
        <v>18</v>
      </c>
      <c r="B10" s="75"/>
      <c r="C10" s="76"/>
      <c r="D10" s="77">
        <f>AD105</f>
        <v>16.500320138601182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48.370860217932588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83.944204974431742</v>
      </c>
      <c r="P11" s="78" t="s">
        <v>87</v>
      </c>
      <c r="S11" s="111" t="s">
        <v>30</v>
      </c>
      <c r="T11" s="116"/>
      <c r="U11" s="116"/>
      <c r="V11" s="116">
        <v>42278</v>
      </c>
      <c r="W11" s="116">
        <v>43680</v>
      </c>
      <c r="X11" s="116">
        <v>44952</v>
      </c>
      <c r="Y11" s="116">
        <v>47128</v>
      </c>
      <c r="Z11" s="116">
        <v>47104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7.9569489438033782</v>
      </c>
      <c r="P12" s="78" t="s">
        <v>87</v>
      </c>
      <c r="S12" s="111" t="s">
        <v>31</v>
      </c>
      <c r="T12" s="116"/>
      <c r="U12" s="116"/>
      <c r="V12" s="116">
        <v>5675</v>
      </c>
      <c r="W12" s="116">
        <v>5679</v>
      </c>
      <c r="X12" s="116">
        <v>5857</v>
      </c>
      <c r="Y12" s="116">
        <v>5596</v>
      </c>
      <c r="Z12" s="116">
        <v>5998</v>
      </c>
    </row>
    <row r="13" spans="1:32" ht="15" customHeight="1" x14ac:dyDescent="0.25">
      <c r="A13" s="32" t="s">
        <v>20</v>
      </c>
      <c r="B13" s="76"/>
      <c r="C13" s="76"/>
      <c r="D13" s="77">
        <f>AD108</f>
        <v>14.016421227072426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8.1015233862547191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16.715001318217769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25.379458400813526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18.109287569275253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3599</v>
      </c>
      <c r="Z15" s="116">
        <v>3703</v>
      </c>
      <c r="AB15" s="121">
        <f t="shared" ref="AB15:AB34" si="2">IF(Z15="np",0,Z15/$Z$34)</f>
        <v>6.9731093702922561E-2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33.810402621370194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81.890712430724747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82</v>
      </c>
      <c r="Z16" s="116">
        <v>110</v>
      </c>
      <c r="AB16" s="121">
        <f t="shared" si="2"/>
        <v>2.0714070503163604E-3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4566</v>
      </c>
      <c r="Z17" s="116">
        <v>3663</v>
      </c>
      <c r="AB17" s="121">
        <f t="shared" si="2"/>
        <v>6.8977854775534794E-2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740</v>
      </c>
      <c r="Z18" s="116">
        <v>742</v>
      </c>
      <c r="AB18" s="121">
        <f t="shared" si="2"/>
        <v>1.3972582103043085E-2</v>
      </c>
    </row>
    <row r="19" spans="1:28" x14ac:dyDescent="0.25">
      <c r="A19" s="67" t="str">
        <f>$S$1&amp;" ("&amp;$V$2&amp;" to "&amp;$Z$2&amp;")"</f>
        <v>Greater Shepparton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Greater Shepparton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3129</v>
      </c>
      <c r="Z19" s="116">
        <v>3168</v>
      </c>
      <c r="AB19" s="121">
        <f t="shared" si="2"/>
        <v>5.9656523049111176E-2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1816</v>
      </c>
      <c r="Z20" s="116">
        <v>2032</v>
      </c>
      <c r="AB20" s="121">
        <f t="shared" si="2"/>
        <v>3.8264537511298581E-2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5028</v>
      </c>
      <c r="Z21" s="116">
        <v>4799</v>
      </c>
      <c r="AB21" s="121">
        <f t="shared" si="2"/>
        <v>9.0369840313347397E-2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3323</v>
      </c>
      <c r="Z22" s="116">
        <v>3336</v>
      </c>
      <c r="AB22" s="121">
        <f t="shared" si="2"/>
        <v>6.2820126544139807E-2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1978</v>
      </c>
      <c r="Z23" s="116">
        <v>2082</v>
      </c>
      <c r="AB23" s="121">
        <f t="shared" si="2"/>
        <v>3.920608617053329E-2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346</v>
      </c>
      <c r="Z24" s="116">
        <v>321</v>
      </c>
      <c r="AB24" s="121">
        <f t="shared" si="2"/>
        <v>6.0447423922868337E-3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1439</v>
      </c>
      <c r="Z25" s="116">
        <v>1485</v>
      </c>
      <c r="AB25" s="121">
        <f t="shared" si="2"/>
        <v>2.7963995179270864E-2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648</v>
      </c>
      <c r="Z26" s="116">
        <v>585</v>
      </c>
      <c r="AB26" s="121">
        <f t="shared" si="2"/>
        <v>1.1016119313046099E-2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2329</v>
      </c>
      <c r="Z27" s="116">
        <v>2353</v>
      </c>
      <c r="AB27" s="121">
        <f t="shared" si="2"/>
        <v>4.4309279903585415E-2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4547</v>
      </c>
      <c r="Z28" s="116">
        <v>5209</v>
      </c>
      <c r="AB28" s="121">
        <f t="shared" si="2"/>
        <v>9.8090539319072009E-2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3667</v>
      </c>
      <c r="Z29" s="116">
        <v>2249</v>
      </c>
      <c r="AB29" s="121">
        <f t="shared" si="2"/>
        <v>4.2350858692377223E-2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2772</v>
      </c>
      <c r="Z30" s="116">
        <v>3690</v>
      </c>
      <c r="AB30" s="121">
        <f t="shared" si="2"/>
        <v>6.9486291051521543E-2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6846</v>
      </c>
      <c r="Z31" s="116">
        <v>7341</v>
      </c>
      <c r="AB31" s="121">
        <f t="shared" si="2"/>
        <v>0.13823817414884002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631</v>
      </c>
      <c r="Z32" s="116">
        <v>708</v>
      </c>
      <c r="AB32" s="121">
        <f t="shared" si="2"/>
        <v>1.3332329014763483E-2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1904</v>
      </c>
      <c r="Z33" s="116">
        <v>1983</v>
      </c>
      <c r="AB33" s="121">
        <f t="shared" si="2"/>
        <v>3.7341819825248569E-2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52725</v>
      </c>
      <c r="Z34" s="124">
        <v>53104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30587</v>
      </c>
      <c r="AB37" s="136">
        <f>Z37/Z40*100</f>
        <v>81.890712430724747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6764</v>
      </c>
      <c r="AB38" s="136">
        <f>Z38/Z40*100</f>
        <v>18.109287569275253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37351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15</v>
      </c>
      <c r="W44" s="116">
        <v>13</v>
      </c>
      <c r="X44" s="116">
        <v>12</v>
      </c>
      <c r="Y44" s="116">
        <v>15</v>
      </c>
      <c r="Z44" s="116">
        <v>10</v>
      </c>
    </row>
    <row r="45" spans="19:32" x14ac:dyDescent="0.25">
      <c r="S45" s="119" t="s">
        <v>38</v>
      </c>
      <c r="T45" s="119"/>
      <c r="U45" s="116"/>
      <c r="V45" s="116">
        <v>629</v>
      </c>
      <c r="W45" s="116">
        <v>638</v>
      </c>
      <c r="X45" s="116">
        <v>583</v>
      </c>
      <c r="Y45" s="116">
        <v>696</v>
      </c>
      <c r="Z45" s="116">
        <v>672</v>
      </c>
    </row>
    <row r="46" spans="19:32" x14ac:dyDescent="0.25">
      <c r="S46" s="119" t="s">
        <v>39</v>
      </c>
      <c r="T46" s="119"/>
      <c r="U46" s="116"/>
      <c r="V46" s="116">
        <v>1616</v>
      </c>
      <c r="W46" s="116">
        <v>1815</v>
      </c>
      <c r="X46" s="116">
        <v>1809</v>
      </c>
      <c r="Y46" s="116">
        <v>1757</v>
      </c>
      <c r="Z46" s="116">
        <v>1648</v>
      </c>
    </row>
    <row r="47" spans="19:32" x14ac:dyDescent="0.25">
      <c r="S47" s="119" t="s">
        <v>40</v>
      </c>
      <c r="T47" s="119"/>
      <c r="U47" s="116"/>
      <c r="V47" s="116">
        <v>2528</v>
      </c>
      <c r="W47" s="116">
        <v>2483</v>
      </c>
      <c r="X47" s="116">
        <v>2556</v>
      </c>
      <c r="Y47" s="116">
        <v>2705</v>
      </c>
      <c r="Z47" s="116">
        <v>2645</v>
      </c>
    </row>
    <row r="48" spans="19:32" x14ac:dyDescent="0.25">
      <c r="S48" s="119" t="s">
        <v>41</v>
      </c>
      <c r="T48" s="119"/>
      <c r="U48" s="116"/>
      <c r="V48" s="116">
        <v>2962</v>
      </c>
      <c r="W48" s="116">
        <v>2993</v>
      </c>
      <c r="X48" s="116">
        <v>3197</v>
      </c>
      <c r="Y48" s="116">
        <v>3415</v>
      </c>
      <c r="Z48" s="116">
        <v>3431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2500</v>
      </c>
      <c r="W49" s="116">
        <v>2589</v>
      </c>
      <c r="X49" s="116">
        <v>2607</v>
      </c>
      <c r="Y49" s="116">
        <v>2710</v>
      </c>
      <c r="Z49" s="116">
        <v>2859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Greater Shepparton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2151</v>
      </c>
      <c r="W50" s="116">
        <v>2272</v>
      </c>
      <c r="X50" s="116">
        <v>2457</v>
      </c>
      <c r="Y50" s="116">
        <v>2448</v>
      </c>
      <c r="Z50" s="116">
        <v>2622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2336</v>
      </c>
      <c r="W51" s="116">
        <v>2231</v>
      </c>
      <c r="X51" s="116">
        <v>2224</v>
      </c>
      <c r="Y51" s="116">
        <v>2211</v>
      </c>
      <c r="Z51" s="116">
        <v>2253</v>
      </c>
    </row>
    <row r="52" spans="1:26" ht="15" customHeight="1" x14ac:dyDescent="0.25">
      <c r="S52" s="119" t="s">
        <v>45</v>
      </c>
      <c r="T52" s="119"/>
      <c r="U52" s="116"/>
      <c r="V52" s="116">
        <v>2270</v>
      </c>
      <c r="W52" s="116">
        <v>2339</v>
      </c>
      <c r="X52" s="116">
        <v>2426</v>
      </c>
      <c r="Y52" s="116">
        <v>2409</v>
      </c>
      <c r="Z52" s="116">
        <v>2341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2185</v>
      </c>
      <c r="W53" s="116">
        <v>2167</v>
      </c>
      <c r="X53" s="116">
        <v>2236</v>
      </c>
      <c r="Y53" s="116">
        <v>2316</v>
      </c>
      <c r="Z53" s="116">
        <v>2384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2009</v>
      </c>
      <c r="W54" s="116">
        <v>2099</v>
      </c>
      <c r="X54" s="116">
        <v>2174</v>
      </c>
      <c r="Y54" s="116">
        <v>2115</v>
      </c>
      <c r="Z54" s="116">
        <v>2178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1529</v>
      </c>
      <c r="W55" s="116">
        <v>1693</v>
      </c>
      <c r="X55" s="116">
        <v>1767</v>
      </c>
      <c r="Y55" s="116">
        <v>1773</v>
      </c>
      <c r="Z55" s="116">
        <v>1860</v>
      </c>
    </row>
    <row r="56" spans="1:26" ht="15" customHeight="1" x14ac:dyDescent="0.25">
      <c r="S56" s="119" t="s">
        <v>49</v>
      </c>
      <c r="T56" s="119"/>
      <c r="U56" s="116"/>
      <c r="V56" s="116">
        <v>894</v>
      </c>
      <c r="W56" s="116">
        <v>953</v>
      </c>
      <c r="X56" s="116">
        <v>1013</v>
      </c>
      <c r="Y56" s="116">
        <v>1001</v>
      </c>
      <c r="Z56" s="116">
        <v>1019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389</v>
      </c>
      <c r="W57" s="116">
        <v>417</v>
      </c>
      <c r="X57" s="116">
        <v>437</v>
      </c>
      <c r="Y57" s="116">
        <v>484</v>
      </c>
      <c r="Z57" s="116">
        <v>485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188</v>
      </c>
      <c r="W58" s="116">
        <v>198</v>
      </c>
      <c r="X58" s="116">
        <v>203</v>
      </c>
      <c r="Y58" s="116">
        <v>220</v>
      </c>
      <c r="Z58" s="116">
        <v>212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93</v>
      </c>
      <c r="W59" s="116">
        <v>98</v>
      </c>
      <c r="X59" s="116">
        <v>110</v>
      </c>
      <c r="Y59" s="116">
        <v>107</v>
      </c>
      <c r="Z59" s="116">
        <v>108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57</v>
      </c>
      <c r="W60" s="116">
        <v>44</v>
      </c>
      <c r="X60" s="116">
        <v>59</v>
      </c>
      <c r="Y60" s="116">
        <v>64</v>
      </c>
      <c r="Z60" s="116">
        <v>67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24340</v>
      </c>
      <c r="W61" s="116">
        <v>25042</v>
      </c>
      <c r="X61" s="116">
        <v>25914</v>
      </c>
      <c r="Y61" s="116">
        <v>26442</v>
      </c>
      <c r="Z61" s="116">
        <v>26798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18</v>
      </c>
      <c r="W63" s="116">
        <v>8</v>
      </c>
      <c r="X63" s="116">
        <v>16</v>
      </c>
      <c r="Y63" s="116">
        <v>8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735</v>
      </c>
      <c r="W64" s="116">
        <v>813</v>
      </c>
      <c r="X64" s="116">
        <v>776</v>
      </c>
      <c r="Y64" s="116">
        <v>760</v>
      </c>
      <c r="Z64" s="116">
        <v>737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Greater Shepparton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1735</v>
      </c>
      <c r="W65" s="116">
        <v>1792</v>
      </c>
      <c r="X65" s="116">
        <v>1823</v>
      </c>
      <c r="Y65" s="116">
        <v>1922</v>
      </c>
      <c r="Z65" s="116">
        <v>1782</v>
      </c>
    </row>
    <row r="66" spans="1:26" x14ac:dyDescent="0.25">
      <c r="S66" s="119" t="s">
        <v>40</v>
      </c>
      <c r="T66" s="119"/>
      <c r="U66" s="116"/>
      <c r="V66" s="116">
        <v>2404</v>
      </c>
      <c r="W66" s="116">
        <v>2530</v>
      </c>
      <c r="X66" s="116">
        <v>2728</v>
      </c>
      <c r="Y66" s="116">
        <v>2825</v>
      </c>
      <c r="Z66" s="116">
        <v>2681</v>
      </c>
    </row>
    <row r="67" spans="1:26" x14ac:dyDescent="0.25">
      <c r="S67" s="119" t="s">
        <v>41</v>
      </c>
      <c r="T67" s="119"/>
      <c r="U67" s="116"/>
      <c r="V67" s="116">
        <v>3058</v>
      </c>
      <c r="W67" s="116">
        <v>3050</v>
      </c>
      <c r="X67" s="116">
        <v>3148</v>
      </c>
      <c r="Y67" s="116">
        <v>3414</v>
      </c>
      <c r="Z67" s="116">
        <v>3491</v>
      </c>
    </row>
    <row r="68" spans="1:26" x14ac:dyDescent="0.25">
      <c r="S68" s="119" t="s">
        <v>42</v>
      </c>
      <c r="T68" s="119"/>
      <c r="U68" s="116"/>
      <c r="V68" s="116">
        <v>2233</v>
      </c>
      <c r="W68" s="116">
        <v>2337</v>
      </c>
      <c r="X68" s="116">
        <v>2419</v>
      </c>
      <c r="Y68" s="116">
        <v>2617</v>
      </c>
      <c r="Z68" s="116">
        <v>2886</v>
      </c>
    </row>
    <row r="69" spans="1:26" x14ac:dyDescent="0.25">
      <c r="S69" s="119" t="s">
        <v>43</v>
      </c>
      <c r="T69" s="119"/>
      <c r="U69" s="116"/>
      <c r="V69" s="116">
        <v>2020</v>
      </c>
      <c r="W69" s="116">
        <v>2077</v>
      </c>
      <c r="X69" s="116">
        <v>2108</v>
      </c>
      <c r="Y69" s="116">
        <v>2278</v>
      </c>
      <c r="Z69" s="116">
        <v>2328</v>
      </c>
    </row>
    <row r="70" spans="1:26" x14ac:dyDescent="0.25">
      <c r="S70" s="119" t="s">
        <v>44</v>
      </c>
      <c r="T70" s="119"/>
      <c r="U70" s="116"/>
      <c r="V70" s="116">
        <v>2229</v>
      </c>
      <c r="W70" s="116">
        <v>2179</v>
      </c>
      <c r="X70" s="116">
        <v>2168</v>
      </c>
      <c r="Y70" s="116">
        <v>2209</v>
      </c>
      <c r="Z70" s="116">
        <v>2264</v>
      </c>
    </row>
    <row r="71" spans="1:26" x14ac:dyDescent="0.25">
      <c r="S71" s="119" t="s">
        <v>45</v>
      </c>
      <c r="T71" s="119"/>
      <c r="U71" s="116"/>
      <c r="V71" s="116">
        <v>2370</v>
      </c>
      <c r="W71" s="116">
        <v>2394</v>
      </c>
      <c r="X71" s="116">
        <v>2361</v>
      </c>
      <c r="Y71" s="116">
        <v>2482</v>
      </c>
      <c r="Z71" s="116">
        <v>2446</v>
      </c>
    </row>
    <row r="72" spans="1:26" x14ac:dyDescent="0.25">
      <c r="S72" s="119" t="s">
        <v>46</v>
      </c>
      <c r="T72" s="119"/>
      <c r="U72" s="116"/>
      <c r="V72" s="116">
        <v>2259</v>
      </c>
      <c r="W72" s="116">
        <v>2287</v>
      </c>
      <c r="X72" s="116">
        <v>2331</v>
      </c>
      <c r="Y72" s="116">
        <v>2385</v>
      </c>
      <c r="Z72" s="116">
        <v>2366</v>
      </c>
    </row>
    <row r="73" spans="1:26" x14ac:dyDescent="0.25">
      <c r="S73" s="119" t="s">
        <v>47</v>
      </c>
      <c r="T73" s="119"/>
      <c r="U73" s="116"/>
      <c r="V73" s="116">
        <v>1939</v>
      </c>
      <c r="W73" s="116">
        <v>2088</v>
      </c>
      <c r="X73" s="116">
        <v>2101</v>
      </c>
      <c r="Y73" s="116">
        <v>2214</v>
      </c>
      <c r="Z73" s="116">
        <v>2200</v>
      </c>
    </row>
    <row r="74" spans="1:26" x14ac:dyDescent="0.25">
      <c r="S74" s="119" t="s">
        <v>48</v>
      </c>
      <c r="T74" s="119"/>
      <c r="U74" s="116"/>
      <c r="V74" s="116">
        <v>1413</v>
      </c>
      <c r="W74" s="116">
        <v>1455</v>
      </c>
      <c r="X74" s="116">
        <v>1486</v>
      </c>
      <c r="Y74" s="116">
        <v>1627</v>
      </c>
      <c r="Z74" s="116">
        <v>1605</v>
      </c>
    </row>
    <row r="75" spans="1:26" x14ac:dyDescent="0.25">
      <c r="S75" s="119" t="s">
        <v>49</v>
      </c>
      <c r="T75" s="119"/>
      <c r="U75" s="116"/>
      <c r="V75" s="116">
        <v>641</v>
      </c>
      <c r="W75" s="116">
        <v>704</v>
      </c>
      <c r="X75" s="116">
        <v>755</v>
      </c>
      <c r="Y75" s="116">
        <v>833</v>
      </c>
      <c r="Z75" s="116">
        <v>843</v>
      </c>
    </row>
    <row r="76" spans="1:26" x14ac:dyDescent="0.25">
      <c r="S76" s="119" t="s">
        <v>50</v>
      </c>
      <c r="T76" s="119"/>
      <c r="U76" s="116"/>
      <c r="V76" s="116">
        <v>213</v>
      </c>
      <c r="W76" s="116">
        <v>271</v>
      </c>
      <c r="X76" s="116">
        <v>304</v>
      </c>
      <c r="Y76" s="116">
        <v>356</v>
      </c>
      <c r="Z76" s="116">
        <v>342</v>
      </c>
    </row>
    <row r="77" spans="1:26" x14ac:dyDescent="0.25">
      <c r="S77" s="119" t="s">
        <v>51</v>
      </c>
      <c r="T77" s="119"/>
      <c r="U77" s="116"/>
      <c r="V77" s="116">
        <v>174</v>
      </c>
      <c r="W77" s="116">
        <v>159</v>
      </c>
      <c r="X77" s="116">
        <v>144</v>
      </c>
      <c r="Y77" s="116">
        <v>162</v>
      </c>
      <c r="Z77" s="116">
        <v>145</v>
      </c>
    </row>
    <row r="78" spans="1:26" x14ac:dyDescent="0.25">
      <c r="S78" s="119" t="s">
        <v>52</v>
      </c>
      <c r="T78" s="119"/>
      <c r="U78" s="116"/>
      <c r="V78" s="116">
        <v>96</v>
      </c>
      <c r="W78" s="116">
        <v>97</v>
      </c>
      <c r="X78" s="116">
        <v>115</v>
      </c>
      <c r="Y78" s="116">
        <v>107</v>
      </c>
      <c r="Z78" s="116">
        <v>103</v>
      </c>
    </row>
    <row r="79" spans="1:26" x14ac:dyDescent="0.25">
      <c r="S79" s="119" t="s">
        <v>53</v>
      </c>
      <c r="T79" s="119"/>
      <c r="U79" s="116"/>
      <c r="V79" s="116">
        <v>81</v>
      </c>
      <c r="W79" s="116">
        <v>76</v>
      </c>
      <c r="X79" s="116">
        <v>84</v>
      </c>
      <c r="Y79" s="116">
        <v>75</v>
      </c>
      <c r="Z79" s="116">
        <v>76</v>
      </c>
    </row>
    <row r="80" spans="1:26" x14ac:dyDescent="0.25">
      <c r="S80" s="122" t="s">
        <v>54</v>
      </c>
      <c r="T80" s="122"/>
      <c r="U80" s="116"/>
      <c r="V80" s="116">
        <v>23612</v>
      </c>
      <c r="W80" s="116">
        <v>24317</v>
      </c>
      <c r="X80" s="116">
        <v>24895</v>
      </c>
      <c r="Y80" s="116">
        <v>26280</v>
      </c>
      <c r="Z80" s="116">
        <v>26304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Greater Shepparton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2207</v>
      </c>
      <c r="W83" s="116">
        <v>2256</v>
      </c>
      <c r="X83" s="116">
        <v>2328</v>
      </c>
      <c r="Y83" s="116">
        <v>2284</v>
      </c>
      <c r="Z83" s="116">
        <v>2411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1826</v>
      </c>
      <c r="W84" s="116">
        <v>1837</v>
      </c>
      <c r="X84" s="116">
        <v>1857</v>
      </c>
      <c r="Y84" s="116">
        <v>1885</v>
      </c>
      <c r="Z84" s="116">
        <v>1896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2965</v>
      </c>
      <c r="W85" s="116">
        <v>2956</v>
      </c>
      <c r="X85" s="116">
        <v>3160</v>
      </c>
      <c r="Y85" s="116">
        <v>3237</v>
      </c>
      <c r="Z85" s="116">
        <v>3341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53,102</v>
      </c>
      <c r="D86" s="100">
        <f t="shared" ref="D86:D91" si="4">AD4</f>
        <v>7.1694105151354215E-3</v>
      </c>
      <c r="E86" s="101">
        <f t="shared" ref="E86:E91" si="5">AD4</f>
        <v>7.1694105151354215E-3</v>
      </c>
      <c r="F86" s="100">
        <f t="shared" ref="F86:F91" si="6">AF4</f>
        <v>0.1073990657323991</v>
      </c>
      <c r="G86" s="101">
        <f t="shared" ref="G86:G91" si="7">AF4</f>
        <v>0.1073990657323991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691</v>
      </c>
      <c r="W86" s="116">
        <v>708</v>
      </c>
      <c r="X86" s="116">
        <v>778</v>
      </c>
      <c r="Y86" s="116">
        <v>836</v>
      </c>
      <c r="Z86" s="116">
        <v>880</v>
      </c>
    </row>
    <row r="87" spans="1:30" ht="15" customHeight="1" x14ac:dyDescent="0.25">
      <c r="A87" s="102" t="s">
        <v>4</v>
      </c>
      <c r="B87" s="51"/>
      <c r="C87" s="61" t="str">
        <f t="shared" si="3"/>
        <v>26,797</v>
      </c>
      <c r="D87" s="100">
        <f t="shared" si="4"/>
        <v>1.3425610770743557E-2</v>
      </c>
      <c r="E87" s="101">
        <f t="shared" si="5"/>
        <v>1.3425610770743557E-2</v>
      </c>
      <c r="F87" s="100">
        <f t="shared" si="6"/>
        <v>0.10094494658997544</v>
      </c>
      <c r="G87" s="101">
        <f t="shared" si="7"/>
        <v>0.10094494658997544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742</v>
      </c>
      <c r="W87" s="116">
        <v>758</v>
      </c>
      <c r="X87" s="116">
        <v>753</v>
      </c>
      <c r="Y87" s="116">
        <v>744</v>
      </c>
      <c r="Z87" s="116">
        <v>723</v>
      </c>
    </row>
    <row r="88" spans="1:30" ht="15" customHeight="1" x14ac:dyDescent="0.25">
      <c r="A88" s="102" t="s">
        <v>5</v>
      </c>
      <c r="B88" s="51"/>
      <c r="C88" s="61" t="str">
        <f t="shared" si="3"/>
        <v>26,306</v>
      </c>
      <c r="D88" s="100">
        <f t="shared" si="4"/>
        <v>9.5125756249769822E-4</v>
      </c>
      <c r="E88" s="101">
        <f t="shared" si="5"/>
        <v>9.5125756249769822E-4</v>
      </c>
      <c r="F88" s="100">
        <f t="shared" si="6"/>
        <v>0.11409452820599686</v>
      </c>
      <c r="G88" s="101">
        <f t="shared" si="7"/>
        <v>0.11409452820599686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904</v>
      </c>
      <c r="W88" s="116">
        <v>926</v>
      </c>
      <c r="X88" s="116">
        <v>962</v>
      </c>
      <c r="Y88" s="116">
        <v>981</v>
      </c>
      <c r="Z88" s="116">
        <v>997</v>
      </c>
    </row>
    <row r="89" spans="1:30" ht="15" customHeight="1" x14ac:dyDescent="0.25">
      <c r="A89" s="51" t="s">
        <v>6</v>
      </c>
      <c r="B89" s="51"/>
      <c r="C89" s="61" t="str">
        <f t="shared" si="3"/>
        <v>37,351</v>
      </c>
      <c r="D89" s="100">
        <f t="shared" si="4"/>
        <v>2.3651611488708646E-2</v>
      </c>
      <c r="E89" s="101">
        <f t="shared" si="5"/>
        <v>2.3651611488708646E-2</v>
      </c>
      <c r="F89" s="100">
        <f t="shared" si="6"/>
        <v>9.0190011966959416E-2</v>
      </c>
      <c r="G89" s="101">
        <f t="shared" si="7"/>
        <v>9.0190011966959416E-2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1667</v>
      </c>
      <c r="W89" s="116">
        <v>1734</v>
      </c>
      <c r="X89" s="116">
        <v>1778</v>
      </c>
      <c r="Y89" s="116">
        <v>1816</v>
      </c>
      <c r="Z89" s="116">
        <v>1874</v>
      </c>
    </row>
    <row r="90" spans="1:30" ht="15" customHeight="1" x14ac:dyDescent="0.25">
      <c r="A90" s="51" t="s">
        <v>100</v>
      </c>
      <c r="B90" s="51"/>
      <c r="C90" s="61" t="str">
        <f t="shared" si="3"/>
        <v>$38,428</v>
      </c>
      <c r="D90" s="100">
        <f t="shared" si="4"/>
        <v>6.6727791894796162E-3</v>
      </c>
      <c r="E90" s="101">
        <f t="shared" si="5"/>
        <v>6.6727791894796162E-3</v>
      </c>
      <c r="F90" s="100">
        <f t="shared" si="6"/>
        <v>6.9809861542855955E-2</v>
      </c>
      <c r="G90" s="101">
        <f t="shared" si="7"/>
        <v>6.9809861542855955E-2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2975</v>
      </c>
      <c r="W90" s="116">
        <v>2906</v>
      </c>
      <c r="X90" s="116">
        <v>3147</v>
      </c>
      <c r="Y90" s="116">
        <v>3281</v>
      </c>
      <c r="Z90" s="116">
        <v>3277</v>
      </c>
    </row>
    <row r="91" spans="1:30" ht="15" customHeight="1" x14ac:dyDescent="0.25">
      <c r="A91" s="51" t="s">
        <v>7</v>
      </c>
      <c r="B91" s="51"/>
      <c r="C91" s="61" t="str">
        <f t="shared" si="3"/>
        <v>$1,891.0 mil</v>
      </c>
      <c r="D91" s="100">
        <f t="shared" si="4"/>
        <v>6.3928186495589845E-2</v>
      </c>
      <c r="E91" s="101">
        <f t="shared" si="5"/>
        <v>6.3928186495589845E-2</v>
      </c>
      <c r="F91" s="100">
        <f t="shared" si="6"/>
        <v>0.24448032112731988</v>
      </c>
      <c r="G91" s="101">
        <f t="shared" si="7"/>
        <v>0.24448032112731988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17758</v>
      </c>
      <c r="W91" s="116">
        <v>17956</v>
      </c>
      <c r="X91" s="116">
        <v>18656</v>
      </c>
      <c r="Y91" s="116">
        <v>18841</v>
      </c>
      <c r="Z91" s="116">
        <v>19281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1271</v>
      </c>
      <c r="W93" s="116">
        <v>1399</v>
      </c>
      <c r="X93" s="116">
        <v>1500</v>
      </c>
      <c r="Y93" s="116">
        <v>1554</v>
      </c>
      <c r="Z93" s="116">
        <v>1616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3228</v>
      </c>
      <c r="W94" s="116">
        <v>3284</v>
      </c>
      <c r="X94" s="116">
        <v>3399</v>
      </c>
      <c r="Y94" s="116">
        <v>3426</v>
      </c>
      <c r="Z94" s="116">
        <v>3554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482</v>
      </c>
      <c r="W95" s="116">
        <v>489</v>
      </c>
      <c r="X95" s="116">
        <v>509</v>
      </c>
      <c r="Y95" s="116">
        <v>502</v>
      </c>
      <c r="Z95" s="116">
        <v>565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1999</v>
      </c>
      <c r="W96" s="116">
        <v>2098</v>
      </c>
      <c r="X96" s="116">
        <v>2339</v>
      </c>
      <c r="Y96" s="116">
        <v>2506</v>
      </c>
      <c r="Z96" s="116">
        <v>2603</v>
      </c>
    </row>
    <row r="97" spans="1:32" ht="15" customHeight="1" x14ac:dyDescent="0.25">
      <c r="S97" s="119" t="s">
        <v>199</v>
      </c>
      <c r="T97" s="119"/>
      <c r="U97" s="116"/>
      <c r="V97" s="116">
        <v>2725</v>
      </c>
      <c r="W97" s="116">
        <v>2811</v>
      </c>
      <c r="X97" s="116">
        <v>2827</v>
      </c>
      <c r="Y97" s="116">
        <v>2807</v>
      </c>
      <c r="Z97" s="116">
        <v>2846</v>
      </c>
    </row>
    <row r="98" spans="1:32" ht="15" customHeight="1" x14ac:dyDescent="0.25">
      <c r="S98" s="119" t="s">
        <v>200</v>
      </c>
      <c r="T98" s="119"/>
      <c r="U98" s="116"/>
      <c r="V98" s="116">
        <v>1659</v>
      </c>
      <c r="W98" s="116">
        <v>1728</v>
      </c>
      <c r="X98" s="116">
        <v>1779</v>
      </c>
      <c r="Y98" s="116">
        <v>1770</v>
      </c>
      <c r="Z98" s="116">
        <v>1802</v>
      </c>
    </row>
    <row r="99" spans="1:32" ht="15" customHeight="1" x14ac:dyDescent="0.25">
      <c r="S99" s="119" t="s">
        <v>201</v>
      </c>
      <c r="T99" s="119"/>
      <c r="U99" s="116"/>
      <c r="V99" s="116">
        <v>102</v>
      </c>
      <c r="W99" s="116">
        <v>100</v>
      </c>
      <c r="X99" s="116">
        <v>108</v>
      </c>
      <c r="Y99" s="116">
        <v>102</v>
      </c>
      <c r="Z99" s="116">
        <v>120</v>
      </c>
    </row>
    <row r="100" spans="1:32" ht="15" customHeight="1" x14ac:dyDescent="0.25">
      <c r="S100" s="119" t="s">
        <v>59</v>
      </c>
      <c r="T100" s="119"/>
      <c r="U100" s="116"/>
      <c r="V100" s="116">
        <v>1788</v>
      </c>
      <c r="W100" s="116">
        <v>1772</v>
      </c>
      <c r="X100" s="116">
        <v>1857</v>
      </c>
      <c r="Y100" s="116">
        <v>1992</v>
      </c>
      <c r="Z100" s="116">
        <v>2036</v>
      </c>
    </row>
    <row r="101" spans="1:32" x14ac:dyDescent="0.25">
      <c r="A101" s="20"/>
      <c r="S101" s="122" t="s">
        <v>54</v>
      </c>
      <c r="T101" s="122"/>
      <c r="U101" s="116"/>
      <c r="V101" s="116">
        <v>16503</v>
      </c>
      <c r="W101" s="116">
        <v>16792</v>
      </c>
      <c r="X101" s="116">
        <v>17425</v>
      </c>
      <c r="Y101" s="116">
        <v>17649</v>
      </c>
      <c r="Z101" s="116">
        <v>18069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33080</v>
      </c>
      <c r="W104" s="116">
        <v>35571</v>
      </c>
      <c r="X104" s="116">
        <v>37061</v>
      </c>
      <c r="Y104" s="116">
        <v>38744</v>
      </c>
      <c r="Z104" s="116">
        <v>39168</v>
      </c>
      <c r="AB104" s="113" t="str">
        <f>TEXT(Z104,"###,###")</f>
        <v>39,168</v>
      </c>
      <c r="AD104" s="134">
        <f>Z104/($Z$4)*100</f>
        <v>73.759933712477874</v>
      </c>
      <c r="AF104" s="113"/>
    </row>
    <row r="105" spans="1:32" x14ac:dyDescent="0.25">
      <c r="S105" s="119" t="s">
        <v>18</v>
      </c>
      <c r="T105" s="119"/>
      <c r="U105" s="116"/>
      <c r="V105" s="116">
        <v>8537</v>
      </c>
      <c r="W105" s="116">
        <v>8415</v>
      </c>
      <c r="X105" s="116">
        <v>8410</v>
      </c>
      <c r="Y105" s="116">
        <v>9105</v>
      </c>
      <c r="Z105" s="116">
        <v>8762</v>
      </c>
      <c r="AB105" s="113" t="str">
        <f>TEXT(Z105,"###,###")</f>
        <v>8,762</v>
      </c>
      <c r="AD105" s="134">
        <f>Z105/($Z$4)*100</f>
        <v>16.500320138601182</v>
      </c>
      <c r="AF105" s="113"/>
    </row>
    <row r="106" spans="1:32" x14ac:dyDescent="0.25">
      <c r="S106" s="122" t="s">
        <v>54</v>
      </c>
      <c r="T106" s="122"/>
      <c r="U106" s="124"/>
      <c r="V106" s="124">
        <v>41617</v>
      </c>
      <c r="W106" s="124">
        <v>43986</v>
      </c>
      <c r="X106" s="124">
        <v>45471</v>
      </c>
      <c r="Y106" s="124">
        <v>47849</v>
      </c>
      <c r="Z106" s="124">
        <v>47930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6404</v>
      </c>
      <c r="W108" s="116">
        <v>6601</v>
      </c>
      <c r="X108" s="116">
        <v>7821</v>
      </c>
      <c r="Y108" s="116">
        <v>7063</v>
      </c>
      <c r="Z108" s="116">
        <v>7443</v>
      </c>
      <c r="AB108" s="113" t="str">
        <f>TEXT(Z108,"###,###")</f>
        <v>7,443</v>
      </c>
      <c r="AD108" s="134">
        <f>Z108/($Z$4)*100</f>
        <v>14.016421227072426</v>
      </c>
      <c r="AF108" s="113"/>
    </row>
    <row r="109" spans="1:32" x14ac:dyDescent="0.25">
      <c r="S109" s="119" t="s">
        <v>21</v>
      </c>
      <c r="T109" s="119"/>
      <c r="U109" s="116"/>
      <c r="V109" s="116">
        <v>7798</v>
      </c>
      <c r="W109" s="116">
        <v>8453</v>
      </c>
      <c r="X109" s="116">
        <v>8200</v>
      </c>
      <c r="Y109" s="116">
        <v>9098</v>
      </c>
      <c r="Z109" s="116">
        <v>8876</v>
      </c>
      <c r="AB109" s="113" t="str">
        <f>TEXT(Z109,"###,###")</f>
        <v>8,876</v>
      </c>
      <c r="AD109" s="134">
        <f>Z109/($Z$4)*100</f>
        <v>16.715001318217769</v>
      </c>
      <c r="AF109" s="113"/>
    </row>
    <row r="110" spans="1:32" x14ac:dyDescent="0.25">
      <c r="S110" s="119" t="s">
        <v>22</v>
      </c>
      <c r="T110" s="119"/>
      <c r="U110" s="116"/>
      <c r="V110" s="116">
        <v>11817</v>
      </c>
      <c r="W110" s="116">
        <v>12770</v>
      </c>
      <c r="X110" s="116">
        <v>12753</v>
      </c>
      <c r="Y110" s="116">
        <v>13026</v>
      </c>
      <c r="Z110" s="116">
        <v>13477</v>
      </c>
      <c r="AB110" s="113" t="str">
        <f>TEXT(Z110,"###,###")</f>
        <v>13,477</v>
      </c>
      <c r="AD110" s="134">
        <f>Z110/($Z$4)*100</f>
        <v>25.379458400813526</v>
      </c>
      <c r="AF110" s="113"/>
    </row>
    <row r="111" spans="1:32" x14ac:dyDescent="0.25">
      <c r="S111" s="119" t="s">
        <v>23</v>
      </c>
      <c r="T111" s="119"/>
      <c r="U111" s="116"/>
      <c r="V111" s="116">
        <v>15596</v>
      </c>
      <c r="W111" s="116">
        <v>16162</v>
      </c>
      <c r="X111" s="116">
        <v>16694</v>
      </c>
      <c r="Y111" s="116">
        <v>18664</v>
      </c>
      <c r="Z111" s="116">
        <v>17954</v>
      </c>
      <c r="AB111" s="113" t="str">
        <f>TEXT(Z111,"###,###")</f>
        <v>17,954</v>
      </c>
      <c r="AD111" s="134">
        <f>Z111/($Z$4)*100</f>
        <v>33.810402621370194</v>
      </c>
      <c r="AF111" s="113"/>
    </row>
    <row r="112" spans="1:32" x14ac:dyDescent="0.25">
      <c r="S112" s="122" t="s">
        <v>54</v>
      </c>
      <c r="T112" s="122"/>
      <c r="U112" s="116"/>
      <c r="V112" s="116">
        <v>47952</v>
      </c>
      <c r="W112" s="116">
        <v>49359</v>
      </c>
      <c r="X112" s="116">
        <v>50809</v>
      </c>
      <c r="Y112" s="116">
        <v>52725</v>
      </c>
      <c r="Z112" s="116">
        <v>53102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38.15</v>
      </c>
      <c r="W118" s="135">
        <v>41.33</v>
      </c>
      <c r="X118" s="135">
        <v>41.4</v>
      </c>
      <c r="Y118" s="135">
        <v>41.35</v>
      </c>
      <c r="Z118" s="135">
        <v>41.46</v>
      </c>
      <c r="AB118" s="113" t="str">
        <f>TEXT(Z118,"##.0")</f>
        <v>41.5</v>
      </c>
    </row>
    <row r="120" spans="19:32" x14ac:dyDescent="0.25">
      <c r="S120" s="105" t="s">
        <v>102</v>
      </c>
      <c r="T120" s="116"/>
      <c r="U120" s="116"/>
      <c r="V120" s="116">
        <v>28587</v>
      </c>
      <c r="W120" s="116">
        <v>29069</v>
      </c>
      <c r="X120" s="116">
        <v>30224</v>
      </c>
      <c r="Y120" s="116">
        <v>30889</v>
      </c>
      <c r="Z120" s="116">
        <v>31354</v>
      </c>
      <c r="AB120" s="113" t="str">
        <f>TEXT(Z120,"###,###")</f>
        <v>31,354</v>
      </c>
    </row>
    <row r="121" spans="19:32" x14ac:dyDescent="0.25">
      <c r="S121" s="105" t="s">
        <v>103</v>
      </c>
      <c r="T121" s="116"/>
      <c r="U121" s="116"/>
      <c r="V121" s="116">
        <v>2992</v>
      </c>
      <c r="W121" s="116">
        <v>2955</v>
      </c>
      <c r="X121" s="116">
        <v>3104</v>
      </c>
      <c r="Y121" s="116">
        <v>2808</v>
      </c>
      <c r="Z121" s="116">
        <v>2972</v>
      </c>
      <c r="AB121" s="113" t="str">
        <f>TEXT(Z121,"###,###")</f>
        <v>2,972</v>
      </c>
    </row>
    <row r="122" spans="19:32" x14ac:dyDescent="0.25">
      <c r="S122" s="105" t="s">
        <v>104</v>
      </c>
      <c r="T122" s="116"/>
      <c r="U122" s="116"/>
      <c r="V122" s="116">
        <v>2686</v>
      </c>
      <c r="W122" s="116">
        <v>2724</v>
      </c>
      <c r="X122" s="116">
        <v>2750</v>
      </c>
      <c r="Y122" s="116">
        <v>2789</v>
      </c>
      <c r="Z122" s="116">
        <v>3026</v>
      </c>
      <c r="AB122" s="113" t="str">
        <f>TEXT(Z122,"###,###")</f>
        <v>3,026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31273</v>
      </c>
      <c r="W124" s="116">
        <v>31793</v>
      </c>
      <c r="X124" s="116">
        <v>32974</v>
      </c>
      <c r="Y124" s="116">
        <v>33678</v>
      </c>
      <c r="Z124" s="116">
        <v>34380</v>
      </c>
      <c r="AB124" s="113" t="str">
        <f>TEXT(Z124,"###,###")</f>
        <v>34,380</v>
      </c>
      <c r="AD124" s="131">
        <f>Z124/$Z$7*100</f>
        <v>92.045728360686468</v>
      </c>
    </row>
    <row r="125" spans="19:32" x14ac:dyDescent="0.25">
      <c r="S125" s="105" t="s">
        <v>106</v>
      </c>
      <c r="T125" s="116"/>
      <c r="U125" s="116"/>
      <c r="V125" s="116">
        <v>5678</v>
      </c>
      <c r="W125" s="116">
        <v>5679</v>
      </c>
      <c r="X125" s="116">
        <v>5854</v>
      </c>
      <c r="Y125" s="116">
        <v>5597</v>
      </c>
      <c r="Z125" s="116">
        <v>5998</v>
      </c>
      <c r="AB125" s="113" t="str">
        <f>TEXT(Z125,"###,###")</f>
        <v>5,998</v>
      </c>
      <c r="AD125" s="131">
        <f>Z125/$Z$7*100</f>
        <v>16.058472330058095</v>
      </c>
    </row>
    <row r="127" spans="19:32" x14ac:dyDescent="0.25">
      <c r="S127" s="105" t="s">
        <v>107</v>
      </c>
      <c r="T127" s="116"/>
      <c r="U127" s="116"/>
      <c r="V127" s="116">
        <v>17758</v>
      </c>
      <c r="W127" s="116">
        <v>17956</v>
      </c>
      <c r="X127" s="116">
        <v>18656</v>
      </c>
      <c r="Y127" s="116">
        <v>18836</v>
      </c>
      <c r="Z127" s="116">
        <v>19282</v>
      </c>
      <c r="AB127" s="113" t="str">
        <f>TEXT(Z127,"###,###")</f>
        <v>19,282</v>
      </c>
      <c r="AD127" s="131">
        <f>Z127/$Z$7*100</f>
        <v>51.623785173087732</v>
      </c>
    </row>
    <row r="128" spans="19:32" x14ac:dyDescent="0.25">
      <c r="S128" s="105" t="s">
        <v>108</v>
      </c>
      <c r="T128" s="116"/>
      <c r="U128" s="116"/>
      <c r="V128" s="116">
        <v>16503</v>
      </c>
      <c r="W128" s="116">
        <v>16792</v>
      </c>
      <c r="X128" s="116">
        <v>17425</v>
      </c>
      <c r="Y128" s="116">
        <v>17651</v>
      </c>
      <c r="Z128" s="116">
        <v>18067</v>
      </c>
      <c r="AB128" s="113" t="str">
        <f>TEXT(Z128,"###,###")</f>
        <v>18,067</v>
      </c>
      <c r="AD128" s="131">
        <f>Z128/$Z$7*100</f>
        <v>48.370860217932588</v>
      </c>
    </row>
    <row r="130" spans="19:20" x14ac:dyDescent="0.25">
      <c r="S130" s="105" t="s">
        <v>286</v>
      </c>
      <c r="T130" s="131">
        <v>83.944204974431742</v>
      </c>
    </row>
    <row r="131" spans="19:20" x14ac:dyDescent="0.25">
      <c r="S131" s="105" t="s">
        <v>287</v>
      </c>
      <c r="T131" s="131">
        <v>7.9569489438033782</v>
      </c>
    </row>
    <row r="132" spans="19:20" x14ac:dyDescent="0.25">
      <c r="S132" s="105" t="s">
        <v>288</v>
      </c>
      <c r="T132" s="131">
        <v>8.1015233862547191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E7ED56-53A3-4617-A8B7-76B5C3153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2891F6-D212-475C-9E5F-D2036A75D6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0FFC70B-A4A1-4423-9CB4-42F3976502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7E3B97-1C2D-4ADB-B22C-260D1DD903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2218-D445-4922-835F-6F6F4555E797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111</v>
      </c>
      <c r="T1" s="103"/>
      <c r="U1" s="103"/>
      <c r="V1" s="103"/>
      <c r="W1" s="103"/>
      <c r="X1" s="103"/>
      <c r="Y1" s="104" t="s">
        <v>208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111</v>
      </c>
      <c r="Y3" s="109" t="s">
        <v>208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 Ararat,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8064</v>
      </c>
      <c r="W4" s="112">
        <v>8317</v>
      </c>
      <c r="X4" s="112">
        <v>8846</v>
      </c>
      <c r="Y4" s="112">
        <v>8757</v>
      </c>
      <c r="Z4" s="112">
        <v>8882</v>
      </c>
      <c r="AB4" s="113" t="str">
        <f>TEXT(Z4,"###,###")</f>
        <v>8,882</v>
      </c>
      <c r="AD4" s="114">
        <f>Z4/Y4-1</f>
        <v>1.4274294849834446E-2</v>
      </c>
      <c r="AF4" s="114">
        <f>Z4/V4-1</f>
        <v>0.10143849206349209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4247</v>
      </c>
      <c r="W5" s="112">
        <v>4294</v>
      </c>
      <c r="X5" s="112">
        <v>4565</v>
      </c>
      <c r="Y5" s="112">
        <v>4517</v>
      </c>
      <c r="Z5" s="112">
        <v>4555</v>
      </c>
      <c r="AB5" s="113" t="str">
        <f>TEXT(Z5,"###,###")</f>
        <v>4,555</v>
      </c>
      <c r="AD5" s="114">
        <f t="shared" ref="AD5:AD9" si="0">Z5/Y5-1</f>
        <v>8.4126632720833427E-3</v>
      </c>
      <c r="AF5" s="114">
        <f t="shared" ref="AF5:AF9" si="1">Z5/V5-1</f>
        <v>7.2521780080056608E-2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3814</v>
      </c>
      <c r="W6" s="112">
        <v>4023</v>
      </c>
      <c r="X6" s="112">
        <v>4280</v>
      </c>
      <c r="Y6" s="112">
        <v>4242</v>
      </c>
      <c r="Z6" s="112">
        <v>4326</v>
      </c>
      <c r="AB6" s="113" t="str">
        <f>TEXT(Z6,"###,###")</f>
        <v>4,326</v>
      </c>
      <c r="AD6" s="114">
        <f t="shared" si="0"/>
        <v>1.980198019801982E-2</v>
      </c>
      <c r="AF6" s="114">
        <f t="shared" si="1"/>
        <v>0.13424226533822758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5589</v>
      </c>
      <c r="W7" s="112">
        <v>5748</v>
      </c>
      <c r="X7" s="112">
        <v>6082</v>
      </c>
      <c r="Y7" s="112">
        <v>5970</v>
      </c>
      <c r="Z7" s="112">
        <v>6088</v>
      </c>
      <c r="AB7" s="113" t="str">
        <f>TEXT(Z7,"###,###")</f>
        <v>6,088</v>
      </c>
      <c r="AD7" s="114">
        <f t="shared" si="0"/>
        <v>1.9765494137353512E-2</v>
      </c>
      <c r="AF7" s="114">
        <f t="shared" si="1"/>
        <v>8.9282519234210156E-2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8,882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6,088</v>
      </c>
      <c r="P8" s="71"/>
      <c r="S8" s="111" t="s">
        <v>86</v>
      </c>
      <c r="T8" s="112"/>
      <c r="U8" s="112"/>
      <c r="V8" s="112">
        <v>35606</v>
      </c>
      <c r="W8" s="112">
        <v>35979.5</v>
      </c>
      <c r="X8" s="112">
        <v>37150.71</v>
      </c>
      <c r="Y8" s="112">
        <v>39837.08</v>
      </c>
      <c r="Z8" s="112">
        <v>36482.050000000003</v>
      </c>
      <c r="AB8" s="113" t="str">
        <f>TEXT(Z8,"$###,###")</f>
        <v>$36,482</v>
      </c>
      <c r="AD8" s="114">
        <f t="shared" si="0"/>
        <v>-8.4218773062684327E-2</v>
      </c>
      <c r="AF8" s="114">
        <f t="shared" si="1"/>
        <v>2.4603999325956361E-2</v>
      </c>
    </row>
    <row r="9" spans="1:32" x14ac:dyDescent="0.25">
      <c r="A9" s="32" t="s">
        <v>15</v>
      </c>
      <c r="B9" s="75"/>
      <c r="C9" s="76"/>
      <c r="D9" s="77">
        <f>AD104</f>
        <v>65.300607971177655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52.233902759526941</v>
      </c>
      <c r="P9" s="78" t="s">
        <v>87</v>
      </c>
      <c r="S9" s="111" t="s">
        <v>7</v>
      </c>
      <c r="T9" s="112"/>
      <c r="U9" s="112"/>
      <c r="V9" s="112">
        <v>239590406</v>
      </c>
      <c r="W9" s="112">
        <v>266531141</v>
      </c>
      <c r="X9" s="112">
        <v>282652343</v>
      </c>
      <c r="Y9" s="112">
        <v>310155376</v>
      </c>
      <c r="Z9" s="112">
        <v>317595350</v>
      </c>
      <c r="AB9" s="113" t="str">
        <f>TEXT(Z9/1000000,"$#,###.0")&amp;" mil"</f>
        <v>$317.6 mil</v>
      </c>
      <c r="AD9" s="114">
        <f t="shared" si="0"/>
        <v>2.3987893087495493E-2</v>
      </c>
      <c r="AF9" s="114">
        <f t="shared" si="1"/>
        <v>0.32557624198024016</v>
      </c>
    </row>
    <row r="10" spans="1:32" x14ac:dyDescent="0.25">
      <c r="A10" s="32" t="s">
        <v>18</v>
      </c>
      <c r="B10" s="75"/>
      <c r="C10" s="76"/>
      <c r="D10" s="77">
        <f>AD105</f>
        <v>22.044584553028599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47.848226018396844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78.827201051248352</v>
      </c>
      <c r="P11" s="78" t="s">
        <v>87</v>
      </c>
      <c r="S11" s="111" t="s">
        <v>30</v>
      </c>
      <c r="T11" s="116"/>
      <c r="U11" s="116"/>
      <c r="V11" s="116">
        <v>6916</v>
      </c>
      <c r="W11" s="116">
        <v>7140</v>
      </c>
      <c r="X11" s="116">
        <v>7578</v>
      </c>
      <c r="Y11" s="116">
        <v>7510</v>
      </c>
      <c r="Z11" s="116">
        <v>7590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12.089356110381077</v>
      </c>
      <c r="P12" s="78" t="s">
        <v>87</v>
      </c>
      <c r="S12" s="111" t="s">
        <v>31</v>
      </c>
      <c r="T12" s="116"/>
      <c r="U12" s="116"/>
      <c r="V12" s="116">
        <v>1147</v>
      </c>
      <c r="W12" s="116">
        <v>1177</v>
      </c>
      <c r="X12" s="116">
        <v>1273</v>
      </c>
      <c r="Y12" s="116">
        <v>1250</v>
      </c>
      <c r="Z12" s="116">
        <v>1293</v>
      </c>
    </row>
    <row r="13" spans="1:32" ht="15" customHeight="1" x14ac:dyDescent="0.25">
      <c r="A13" s="32" t="s">
        <v>20</v>
      </c>
      <c r="B13" s="76"/>
      <c r="C13" s="76"/>
      <c r="D13" s="77">
        <f>AD108</f>
        <v>14.658860616978158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9.1327201051248359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14.422427381220446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25.478495834271559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18.037091744624981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1146</v>
      </c>
      <c r="Z15" s="116">
        <v>1197</v>
      </c>
      <c r="AB15" s="121">
        <f t="shared" ref="AB15:AB34" si="2">IF(Z15="np",0,Z15/$Z$34)</f>
        <v>0.13479729729729731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32.605269083539746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81.962908255375027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64</v>
      </c>
      <c r="Z16" s="116">
        <v>90</v>
      </c>
      <c r="AB16" s="121">
        <f t="shared" si="2"/>
        <v>1.0135135135135136E-2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768</v>
      </c>
      <c r="Z17" s="116">
        <v>746</v>
      </c>
      <c r="AB17" s="121">
        <f t="shared" si="2"/>
        <v>8.4009009009009011E-2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32</v>
      </c>
      <c r="Z18" s="116">
        <v>44</v>
      </c>
      <c r="AB18" s="121">
        <f t="shared" si="2"/>
        <v>4.9549549549549547E-3</v>
      </c>
    </row>
    <row r="19" spans="1:28" x14ac:dyDescent="0.25">
      <c r="A19" s="67" t="str">
        <f>$S$1&amp;" ("&amp;$V$2&amp;" to "&amp;$Z$2&amp;")"</f>
        <v>Ararat (2015-16 to 2019-20)</v>
      </c>
      <c r="B19" s="67"/>
      <c r="C19" s="67"/>
      <c r="D19" s="67"/>
      <c r="E19" s="67"/>
      <c r="F19" s="67"/>
      <c r="G19" s="67" t="str">
        <f>$S$1&amp;" ("&amp;$V$2&amp;" to "&amp;$Z$2&amp;")"</f>
        <v>Ararat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395</v>
      </c>
      <c r="Z19" s="116">
        <v>386</v>
      </c>
      <c r="AB19" s="121">
        <f t="shared" si="2"/>
        <v>4.3468468468468469E-2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393</v>
      </c>
      <c r="Z20" s="116">
        <v>339</v>
      </c>
      <c r="AB20" s="121">
        <f t="shared" si="2"/>
        <v>3.8175675675675674E-2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544</v>
      </c>
      <c r="Z21" s="116">
        <v>558</v>
      </c>
      <c r="AB21" s="121">
        <f t="shared" si="2"/>
        <v>6.2837837837837834E-2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523</v>
      </c>
      <c r="Z22" s="116">
        <v>543</v>
      </c>
      <c r="AB22" s="121">
        <f t="shared" si="2"/>
        <v>6.1148648648648649E-2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231</v>
      </c>
      <c r="Z23" s="116">
        <v>243</v>
      </c>
      <c r="AB23" s="121">
        <f t="shared" si="2"/>
        <v>2.7364864864864866E-2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32</v>
      </c>
      <c r="Z24" s="116">
        <v>31</v>
      </c>
      <c r="AB24" s="121">
        <f t="shared" si="2"/>
        <v>3.4909909909909909E-3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157</v>
      </c>
      <c r="Z25" s="116">
        <v>160</v>
      </c>
      <c r="AB25" s="121">
        <f t="shared" si="2"/>
        <v>1.8018018018018018E-2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131</v>
      </c>
      <c r="Z26" s="116">
        <v>127</v>
      </c>
      <c r="AB26" s="121">
        <f t="shared" si="2"/>
        <v>1.4301801801801801E-2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284</v>
      </c>
      <c r="Z27" s="116">
        <v>310</v>
      </c>
      <c r="AB27" s="121">
        <f t="shared" si="2"/>
        <v>3.4909909909909907E-2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357</v>
      </c>
      <c r="Z28" s="116">
        <v>358</v>
      </c>
      <c r="AB28" s="121">
        <f t="shared" si="2"/>
        <v>4.0315315315315313E-2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1100</v>
      </c>
      <c r="Z29" s="116">
        <v>895</v>
      </c>
      <c r="AB29" s="121">
        <f t="shared" si="2"/>
        <v>0.10078828828828829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342</v>
      </c>
      <c r="Z30" s="116">
        <v>501</v>
      </c>
      <c r="AB30" s="121">
        <f t="shared" si="2"/>
        <v>5.6418918918918919E-2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1094</v>
      </c>
      <c r="Z31" s="116">
        <v>1221</v>
      </c>
      <c r="AB31" s="121">
        <f t="shared" si="2"/>
        <v>0.13750000000000001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173</v>
      </c>
      <c r="Z32" s="116">
        <v>158</v>
      </c>
      <c r="AB32" s="121">
        <f t="shared" si="2"/>
        <v>1.7792792792792791E-2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188</v>
      </c>
      <c r="Z33" s="116">
        <v>213</v>
      </c>
      <c r="AB33" s="121">
        <f t="shared" si="2"/>
        <v>2.3986486486486488E-2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8755</v>
      </c>
      <c r="Z34" s="124">
        <v>8880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4994</v>
      </c>
      <c r="AB37" s="136">
        <f>Z37/Z40*100</f>
        <v>81.962908255375027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1099</v>
      </c>
      <c r="AB38" s="136">
        <f>Z38/Z40*100</f>
        <v>18.037091744624981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6093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9</v>
      </c>
      <c r="Y44" s="116">
        <v>8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92</v>
      </c>
      <c r="W45" s="116">
        <v>94</v>
      </c>
      <c r="X45" s="116">
        <v>106</v>
      </c>
      <c r="Y45" s="116">
        <v>114</v>
      </c>
      <c r="Z45" s="116">
        <v>124</v>
      </c>
    </row>
    <row r="46" spans="19:32" x14ac:dyDescent="0.25">
      <c r="S46" s="119" t="s">
        <v>39</v>
      </c>
      <c r="T46" s="119"/>
      <c r="U46" s="116"/>
      <c r="V46" s="116">
        <v>289</v>
      </c>
      <c r="W46" s="116">
        <v>296</v>
      </c>
      <c r="X46" s="116">
        <v>288</v>
      </c>
      <c r="Y46" s="116">
        <v>267</v>
      </c>
      <c r="Z46" s="116">
        <v>281</v>
      </c>
    </row>
    <row r="47" spans="19:32" x14ac:dyDescent="0.25">
      <c r="S47" s="119" t="s">
        <v>40</v>
      </c>
      <c r="T47" s="119"/>
      <c r="U47" s="116"/>
      <c r="V47" s="116">
        <v>358</v>
      </c>
      <c r="W47" s="116">
        <v>334</v>
      </c>
      <c r="X47" s="116">
        <v>383</v>
      </c>
      <c r="Y47" s="116">
        <v>412</v>
      </c>
      <c r="Z47" s="116">
        <v>436</v>
      </c>
    </row>
    <row r="48" spans="19:32" x14ac:dyDescent="0.25">
      <c r="S48" s="119" t="s">
        <v>41</v>
      </c>
      <c r="T48" s="119"/>
      <c r="U48" s="116"/>
      <c r="V48" s="116">
        <v>457</v>
      </c>
      <c r="W48" s="116">
        <v>426</v>
      </c>
      <c r="X48" s="116">
        <v>506</v>
      </c>
      <c r="Y48" s="116">
        <v>509</v>
      </c>
      <c r="Z48" s="116">
        <v>472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418</v>
      </c>
      <c r="W49" s="116">
        <v>402</v>
      </c>
      <c r="X49" s="116">
        <v>405</v>
      </c>
      <c r="Y49" s="116">
        <v>386</v>
      </c>
      <c r="Z49" s="116">
        <v>463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Ararat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330</v>
      </c>
      <c r="W50" s="116">
        <v>350</v>
      </c>
      <c r="X50" s="116">
        <v>324</v>
      </c>
      <c r="Y50" s="116">
        <v>375</v>
      </c>
      <c r="Z50" s="116">
        <v>366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335</v>
      </c>
      <c r="W51" s="116">
        <v>335</v>
      </c>
      <c r="X51" s="116">
        <v>331</v>
      </c>
      <c r="Y51" s="116">
        <v>384</v>
      </c>
      <c r="Z51" s="116">
        <v>376</v>
      </c>
    </row>
    <row r="52" spans="1:26" ht="15" customHeight="1" x14ac:dyDescent="0.25">
      <c r="S52" s="119" t="s">
        <v>45</v>
      </c>
      <c r="T52" s="119"/>
      <c r="U52" s="116"/>
      <c r="V52" s="116">
        <v>415</v>
      </c>
      <c r="W52" s="116">
        <v>441</v>
      </c>
      <c r="X52" s="116">
        <v>402</v>
      </c>
      <c r="Y52" s="116">
        <v>381</v>
      </c>
      <c r="Z52" s="116">
        <v>347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440</v>
      </c>
      <c r="W53" s="116">
        <v>421</v>
      </c>
      <c r="X53" s="116">
        <v>418</v>
      </c>
      <c r="Y53" s="116">
        <v>466</v>
      </c>
      <c r="Z53" s="116">
        <v>463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413</v>
      </c>
      <c r="W54" s="116">
        <v>470</v>
      </c>
      <c r="X54" s="116">
        <v>456</v>
      </c>
      <c r="Y54" s="116">
        <v>437</v>
      </c>
      <c r="Z54" s="116">
        <v>417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338</v>
      </c>
      <c r="W55" s="116">
        <v>339</v>
      </c>
      <c r="X55" s="116">
        <v>368</v>
      </c>
      <c r="Y55" s="116">
        <v>354</v>
      </c>
      <c r="Z55" s="116">
        <v>384</v>
      </c>
    </row>
    <row r="56" spans="1:26" ht="15" customHeight="1" x14ac:dyDescent="0.25">
      <c r="S56" s="119" t="s">
        <v>49</v>
      </c>
      <c r="T56" s="119"/>
      <c r="U56" s="116"/>
      <c r="V56" s="116">
        <v>208</v>
      </c>
      <c r="W56" s="116">
        <v>210</v>
      </c>
      <c r="X56" s="116">
        <v>201</v>
      </c>
      <c r="Y56" s="116">
        <v>204</v>
      </c>
      <c r="Z56" s="116">
        <v>210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85</v>
      </c>
      <c r="W57" s="116">
        <v>90</v>
      </c>
      <c r="X57" s="116">
        <v>117</v>
      </c>
      <c r="Y57" s="116">
        <v>132</v>
      </c>
      <c r="Z57" s="116">
        <v>122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33</v>
      </c>
      <c r="W58" s="116">
        <v>34</v>
      </c>
      <c r="X58" s="116">
        <v>43</v>
      </c>
      <c r="Y58" s="116">
        <v>45</v>
      </c>
      <c r="Z58" s="116">
        <v>49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28</v>
      </c>
      <c r="W59" s="116">
        <v>22</v>
      </c>
      <c r="X59" s="116">
        <v>20</v>
      </c>
      <c r="Y59" s="116">
        <v>26</v>
      </c>
      <c r="Z59" s="116">
        <v>24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18</v>
      </c>
      <c r="W60" s="116">
        <v>21</v>
      </c>
      <c r="X60" s="116">
        <v>35</v>
      </c>
      <c r="Y60" s="116">
        <v>24</v>
      </c>
      <c r="Z60" s="116">
        <v>20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4247</v>
      </c>
      <c r="W61" s="116">
        <v>4294</v>
      </c>
      <c r="X61" s="116">
        <v>4568</v>
      </c>
      <c r="Y61" s="116">
        <v>4516</v>
      </c>
      <c r="Z61" s="116">
        <v>4556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4</v>
      </c>
      <c r="X63" s="116">
        <v>0</v>
      </c>
      <c r="Y63" s="116">
        <v>0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121</v>
      </c>
      <c r="W64" s="116">
        <v>117</v>
      </c>
      <c r="X64" s="116">
        <v>124</v>
      </c>
      <c r="Y64" s="116">
        <v>118</v>
      </c>
      <c r="Z64" s="116">
        <v>140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Ararat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218</v>
      </c>
      <c r="W65" s="116">
        <v>296</v>
      </c>
      <c r="X65" s="116">
        <v>301</v>
      </c>
      <c r="Y65" s="116">
        <v>294</v>
      </c>
      <c r="Z65" s="116">
        <v>269</v>
      </c>
    </row>
    <row r="66" spans="1:26" x14ac:dyDescent="0.25">
      <c r="S66" s="119" t="s">
        <v>40</v>
      </c>
      <c r="T66" s="119"/>
      <c r="U66" s="116"/>
      <c r="V66" s="116">
        <v>323</v>
      </c>
      <c r="W66" s="116">
        <v>299</v>
      </c>
      <c r="X66" s="116">
        <v>375</v>
      </c>
      <c r="Y66" s="116">
        <v>336</v>
      </c>
      <c r="Z66" s="116">
        <v>369</v>
      </c>
    </row>
    <row r="67" spans="1:26" x14ac:dyDescent="0.25">
      <c r="S67" s="119" t="s">
        <v>41</v>
      </c>
      <c r="T67" s="119"/>
      <c r="U67" s="116"/>
      <c r="V67" s="116">
        <v>404</v>
      </c>
      <c r="W67" s="116">
        <v>451</v>
      </c>
      <c r="X67" s="116">
        <v>484</v>
      </c>
      <c r="Y67" s="116">
        <v>478</v>
      </c>
      <c r="Z67" s="116">
        <v>443</v>
      </c>
    </row>
    <row r="68" spans="1:26" x14ac:dyDescent="0.25">
      <c r="S68" s="119" t="s">
        <v>42</v>
      </c>
      <c r="T68" s="119"/>
      <c r="U68" s="116"/>
      <c r="V68" s="116">
        <v>334</v>
      </c>
      <c r="W68" s="116">
        <v>325</v>
      </c>
      <c r="X68" s="116">
        <v>380</v>
      </c>
      <c r="Y68" s="116">
        <v>370</v>
      </c>
      <c r="Z68" s="116">
        <v>419</v>
      </c>
    </row>
    <row r="69" spans="1:26" x14ac:dyDescent="0.25">
      <c r="S69" s="119" t="s">
        <v>43</v>
      </c>
      <c r="T69" s="119"/>
      <c r="U69" s="116"/>
      <c r="V69" s="116">
        <v>349</v>
      </c>
      <c r="W69" s="116">
        <v>345</v>
      </c>
      <c r="X69" s="116">
        <v>335</v>
      </c>
      <c r="Y69" s="116">
        <v>345</v>
      </c>
      <c r="Z69" s="116">
        <v>334</v>
      </c>
    </row>
    <row r="70" spans="1:26" x14ac:dyDescent="0.25">
      <c r="S70" s="119" t="s">
        <v>44</v>
      </c>
      <c r="T70" s="119"/>
      <c r="U70" s="116"/>
      <c r="V70" s="116">
        <v>341</v>
      </c>
      <c r="W70" s="116">
        <v>368</v>
      </c>
      <c r="X70" s="116">
        <v>379</v>
      </c>
      <c r="Y70" s="116">
        <v>378</v>
      </c>
      <c r="Z70" s="116">
        <v>373</v>
      </c>
    </row>
    <row r="71" spans="1:26" x14ac:dyDescent="0.25">
      <c r="S71" s="119" t="s">
        <v>45</v>
      </c>
      <c r="T71" s="119"/>
      <c r="U71" s="116"/>
      <c r="V71" s="116">
        <v>422</v>
      </c>
      <c r="W71" s="116">
        <v>442</v>
      </c>
      <c r="X71" s="116">
        <v>407</v>
      </c>
      <c r="Y71" s="116">
        <v>427</v>
      </c>
      <c r="Z71" s="116">
        <v>437</v>
      </c>
    </row>
    <row r="72" spans="1:26" x14ac:dyDescent="0.25">
      <c r="S72" s="119" t="s">
        <v>46</v>
      </c>
      <c r="T72" s="119"/>
      <c r="U72" s="116"/>
      <c r="V72" s="116">
        <v>414</v>
      </c>
      <c r="W72" s="116">
        <v>431</v>
      </c>
      <c r="X72" s="116">
        <v>438</v>
      </c>
      <c r="Y72" s="116">
        <v>428</v>
      </c>
      <c r="Z72" s="116">
        <v>432</v>
      </c>
    </row>
    <row r="73" spans="1:26" x14ac:dyDescent="0.25">
      <c r="S73" s="119" t="s">
        <v>47</v>
      </c>
      <c r="T73" s="119"/>
      <c r="U73" s="116"/>
      <c r="V73" s="116">
        <v>344</v>
      </c>
      <c r="W73" s="116">
        <v>386</v>
      </c>
      <c r="X73" s="116">
        <v>407</v>
      </c>
      <c r="Y73" s="116">
        <v>419</v>
      </c>
      <c r="Z73" s="116">
        <v>424</v>
      </c>
    </row>
    <row r="74" spans="1:26" x14ac:dyDescent="0.25">
      <c r="S74" s="119" t="s">
        <v>48</v>
      </c>
      <c r="T74" s="119"/>
      <c r="U74" s="116"/>
      <c r="V74" s="116">
        <v>290</v>
      </c>
      <c r="W74" s="116">
        <v>285</v>
      </c>
      <c r="X74" s="116">
        <v>323</v>
      </c>
      <c r="Y74" s="116">
        <v>325</v>
      </c>
      <c r="Z74" s="116">
        <v>338</v>
      </c>
    </row>
    <row r="75" spans="1:26" x14ac:dyDescent="0.25">
      <c r="S75" s="119" t="s">
        <v>49</v>
      </c>
      <c r="T75" s="119"/>
      <c r="U75" s="116"/>
      <c r="V75" s="116">
        <v>147</v>
      </c>
      <c r="W75" s="116">
        <v>161</v>
      </c>
      <c r="X75" s="116">
        <v>176</v>
      </c>
      <c r="Y75" s="116">
        <v>183</v>
      </c>
      <c r="Z75" s="116">
        <v>191</v>
      </c>
    </row>
    <row r="76" spans="1:26" x14ac:dyDescent="0.25">
      <c r="S76" s="119" t="s">
        <v>50</v>
      </c>
      <c r="T76" s="119"/>
      <c r="U76" s="116"/>
      <c r="V76" s="116">
        <v>49</v>
      </c>
      <c r="W76" s="116">
        <v>52</v>
      </c>
      <c r="X76" s="116">
        <v>56</v>
      </c>
      <c r="Y76" s="116">
        <v>54</v>
      </c>
      <c r="Z76" s="116">
        <v>74</v>
      </c>
    </row>
    <row r="77" spans="1:26" x14ac:dyDescent="0.25">
      <c r="S77" s="119" t="s">
        <v>51</v>
      </c>
      <c r="T77" s="119"/>
      <c r="U77" s="116"/>
      <c r="V77" s="116">
        <v>27</v>
      </c>
      <c r="W77" s="116">
        <v>31</v>
      </c>
      <c r="X77" s="116">
        <v>37</v>
      </c>
      <c r="Y77" s="116">
        <v>39</v>
      </c>
      <c r="Z77" s="116">
        <v>46</v>
      </c>
    </row>
    <row r="78" spans="1:26" x14ac:dyDescent="0.25">
      <c r="S78" s="119" t="s">
        <v>52</v>
      </c>
      <c r="T78" s="119"/>
      <c r="U78" s="116"/>
      <c r="V78" s="116">
        <v>22</v>
      </c>
      <c r="W78" s="116">
        <v>22</v>
      </c>
      <c r="X78" s="116">
        <v>18</v>
      </c>
      <c r="Y78" s="116">
        <v>20</v>
      </c>
      <c r="Z78" s="116">
        <v>21</v>
      </c>
    </row>
    <row r="79" spans="1:26" x14ac:dyDescent="0.25">
      <c r="S79" s="119" t="s">
        <v>53</v>
      </c>
      <c r="T79" s="119"/>
      <c r="U79" s="116"/>
      <c r="V79" s="116">
        <v>12</v>
      </c>
      <c r="W79" s="116">
        <v>12</v>
      </c>
      <c r="X79" s="116">
        <v>11</v>
      </c>
      <c r="Y79" s="116">
        <v>15</v>
      </c>
      <c r="Z79" s="116">
        <v>18</v>
      </c>
    </row>
    <row r="80" spans="1:26" x14ac:dyDescent="0.25">
      <c r="S80" s="122" t="s">
        <v>54</v>
      </c>
      <c r="T80" s="122"/>
      <c r="U80" s="116"/>
      <c r="V80" s="116">
        <v>3817</v>
      </c>
      <c r="W80" s="116">
        <v>4023</v>
      </c>
      <c r="X80" s="116">
        <v>4286</v>
      </c>
      <c r="Y80" s="116">
        <v>4244</v>
      </c>
      <c r="Z80" s="116">
        <v>4327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Ararat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235</v>
      </c>
      <c r="W83" s="116">
        <v>242</v>
      </c>
      <c r="X83" s="116">
        <v>261</v>
      </c>
      <c r="Y83" s="116">
        <v>272</v>
      </c>
      <c r="Z83" s="116">
        <v>270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246</v>
      </c>
      <c r="W84" s="116">
        <v>235</v>
      </c>
      <c r="X84" s="116">
        <v>228</v>
      </c>
      <c r="Y84" s="116">
        <v>229</v>
      </c>
      <c r="Z84" s="116">
        <v>231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412</v>
      </c>
      <c r="W85" s="116">
        <v>403</v>
      </c>
      <c r="X85" s="116">
        <v>419</v>
      </c>
      <c r="Y85" s="116">
        <v>427</v>
      </c>
      <c r="Z85" s="116">
        <v>441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8,882</v>
      </c>
      <c r="D86" s="100">
        <f t="shared" ref="D86:D91" si="4">AD4</f>
        <v>1.4274294849834446E-2</v>
      </c>
      <c r="E86" s="101">
        <f t="shared" ref="E86:E91" si="5">AD4</f>
        <v>1.4274294849834446E-2</v>
      </c>
      <c r="F86" s="100">
        <f t="shared" ref="F86:F91" si="6">AF4</f>
        <v>0.10143849206349209</v>
      </c>
      <c r="G86" s="101">
        <f t="shared" ref="G86:G91" si="7">AF4</f>
        <v>0.10143849206349209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308</v>
      </c>
      <c r="W86" s="116">
        <v>335</v>
      </c>
      <c r="X86" s="116">
        <v>355</v>
      </c>
      <c r="Y86" s="116">
        <v>344</v>
      </c>
      <c r="Z86" s="116">
        <v>351</v>
      </c>
    </row>
    <row r="87" spans="1:30" ht="15" customHeight="1" x14ac:dyDescent="0.25">
      <c r="A87" s="102" t="s">
        <v>4</v>
      </c>
      <c r="B87" s="51"/>
      <c r="C87" s="61" t="str">
        <f t="shared" si="3"/>
        <v>4,555</v>
      </c>
      <c r="D87" s="100">
        <f t="shared" si="4"/>
        <v>8.4126632720833427E-3</v>
      </c>
      <c r="E87" s="101">
        <f t="shared" si="5"/>
        <v>8.4126632720833427E-3</v>
      </c>
      <c r="F87" s="100">
        <f t="shared" si="6"/>
        <v>7.2521780080056608E-2</v>
      </c>
      <c r="G87" s="101">
        <f t="shared" si="7"/>
        <v>7.2521780080056608E-2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66</v>
      </c>
      <c r="W87" s="116">
        <v>77</v>
      </c>
      <c r="X87" s="116">
        <v>78</v>
      </c>
      <c r="Y87" s="116">
        <v>67</v>
      </c>
      <c r="Z87" s="116">
        <v>75</v>
      </c>
    </row>
    <row r="88" spans="1:30" ht="15" customHeight="1" x14ac:dyDescent="0.25">
      <c r="A88" s="102" t="s">
        <v>5</v>
      </c>
      <c r="B88" s="51"/>
      <c r="C88" s="61" t="str">
        <f t="shared" si="3"/>
        <v>4,326</v>
      </c>
      <c r="D88" s="100">
        <f t="shared" si="4"/>
        <v>1.980198019801982E-2</v>
      </c>
      <c r="E88" s="101">
        <f t="shared" si="5"/>
        <v>1.980198019801982E-2</v>
      </c>
      <c r="F88" s="100">
        <f t="shared" si="6"/>
        <v>0.13424226533822758</v>
      </c>
      <c r="G88" s="101">
        <f t="shared" si="7"/>
        <v>0.13424226533822758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114</v>
      </c>
      <c r="W88" s="116">
        <v>119</v>
      </c>
      <c r="X88" s="116">
        <v>125</v>
      </c>
      <c r="Y88" s="116">
        <v>104</v>
      </c>
      <c r="Z88" s="116">
        <v>114</v>
      </c>
    </row>
    <row r="89" spans="1:30" ht="15" customHeight="1" x14ac:dyDescent="0.25">
      <c r="A89" s="51" t="s">
        <v>6</v>
      </c>
      <c r="B89" s="51"/>
      <c r="C89" s="61" t="str">
        <f t="shared" si="3"/>
        <v>6,088</v>
      </c>
      <c r="D89" s="100">
        <f t="shared" si="4"/>
        <v>1.9765494137353512E-2</v>
      </c>
      <c r="E89" s="101">
        <f t="shared" si="5"/>
        <v>1.9765494137353512E-2</v>
      </c>
      <c r="F89" s="100">
        <f t="shared" si="6"/>
        <v>8.9282519234210156E-2</v>
      </c>
      <c r="G89" s="101">
        <f t="shared" si="7"/>
        <v>8.9282519234210156E-2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186</v>
      </c>
      <c r="W89" s="116">
        <v>184</v>
      </c>
      <c r="X89" s="116">
        <v>195</v>
      </c>
      <c r="Y89" s="116">
        <v>203</v>
      </c>
      <c r="Z89" s="116">
        <v>216</v>
      </c>
    </row>
    <row r="90" spans="1:30" ht="15" customHeight="1" x14ac:dyDescent="0.25">
      <c r="A90" s="51" t="s">
        <v>100</v>
      </c>
      <c r="B90" s="51"/>
      <c r="C90" s="61" t="str">
        <f t="shared" si="3"/>
        <v>$36,482</v>
      </c>
      <c r="D90" s="100">
        <f t="shared" si="4"/>
        <v>-8.4218773062684327E-2</v>
      </c>
      <c r="E90" s="101">
        <f t="shared" si="5"/>
        <v>-8.4218773062684327E-2</v>
      </c>
      <c r="F90" s="100">
        <f t="shared" si="6"/>
        <v>2.4603999325956361E-2</v>
      </c>
      <c r="G90" s="101">
        <f t="shared" si="7"/>
        <v>2.4603999325956361E-2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646</v>
      </c>
      <c r="W90" s="116">
        <v>665</v>
      </c>
      <c r="X90" s="116">
        <v>721</v>
      </c>
      <c r="Y90" s="116">
        <v>690</v>
      </c>
      <c r="Z90" s="116">
        <v>706</v>
      </c>
    </row>
    <row r="91" spans="1:30" ht="15" customHeight="1" x14ac:dyDescent="0.25">
      <c r="A91" s="51" t="s">
        <v>7</v>
      </c>
      <c r="B91" s="51"/>
      <c r="C91" s="61" t="str">
        <f t="shared" si="3"/>
        <v>$317.6 mil</v>
      </c>
      <c r="D91" s="100">
        <f t="shared" si="4"/>
        <v>2.3987893087495493E-2</v>
      </c>
      <c r="E91" s="101">
        <f t="shared" si="5"/>
        <v>2.3987893087495493E-2</v>
      </c>
      <c r="F91" s="100">
        <f t="shared" si="6"/>
        <v>0.32557624198024016</v>
      </c>
      <c r="G91" s="101">
        <f t="shared" si="7"/>
        <v>0.32557624198024016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2960</v>
      </c>
      <c r="W91" s="116">
        <v>2984</v>
      </c>
      <c r="X91" s="116">
        <v>3148</v>
      </c>
      <c r="Y91" s="116">
        <v>3093</v>
      </c>
      <c r="Z91" s="116">
        <v>3180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172</v>
      </c>
      <c r="W93" s="116">
        <v>164</v>
      </c>
      <c r="X93" s="116">
        <v>179</v>
      </c>
      <c r="Y93" s="116">
        <v>179</v>
      </c>
      <c r="Z93" s="116">
        <v>191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462</v>
      </c>
      <c r="W94" s="116">
        <v>459</v>
      </c>
      <c r="X94" s="116">
        <v>492</v>
      </c>
      <c r="Y94" s="116">
        <v>498</v>
      </c>
      <c r="Z94" s="116">
        <v>492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81</v>
      </c>
      <c r="W95" s="116">
        <v>82</v>
      </c>
      <c r="X95" s="116">
        <v>80</v>
      </c>
      <c r="Y95" s="116">
        <v>76</v>
      </c>
      <c r="Z95" s="116">
        <v>89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419</v>
      </c>
      <c r="W96" s="116">
        <v>458</v>
      </c>
      <c r="X96" s="116">
        <v>507</v>
      </c>
      <c r="Y96" s="116">
        <v>512</v>
      </c>
      <c r="Z96" s="116">
        <v>519</v>
      </c>
    </row>
    <row r="97" spans="1:32" ht="15" customHeight="1" x14ac:dyDescent="0.25">
      <c r="S97" s="119" t="s">
        <v>199</v>
      </c>
      <c r="T97" s="119"/>
      <c r="U97" s="116"/>
      <c r="V97" s="116">
        <v>333</v>
      </c>
      <c r="W97" s="116">
        <v>368</v>
      </c>
      <c r="X97" s="116">
        <v>362</v>
      </c>
      <c r="Y97" s="116">
        <v>356</v>
      </c>
      <c r="Z97" s="116">
        <v>354</v>
      </c>
    </row>
    <row r="98" spans="1:32" ht="15" customHeight="1" x14ac:dyDescent="0.25">
      <c r="S98" s="119" t="s">
        <v>200</v>
      </c>
      <c r="T98" s="119"/>
      <c r="U98" s="116"/>
      <c r="V98" s="116">
        <v>242</v>
      </c>
      <c r="W98" s="116">
        <v>257</v>
      </c>
      <c r="X98" s="116">
        <v>283</v>
      </c>
      <c r="Y98" s="116">
        <v>257</v>
      </c>
      <c r="Z98" s="116">
        <v>245</v>
      </c>
    </row>
    <row r="99" spans="1:32" ht="15" customHeight="1" x14ac:dyDescent="0.25">
      <c r="S99" s="119" t="s">
        <v>201</v>
      </c>
      <c r="T99" s="119"/>
      <c r="U99" s="116"/>
      <c r="V99" s="116">
        <v>14</v>
      </c>
      <c r="W99" s="116">
        <v>13</v>
      </c>
      <c r="X99" s="116">
        <v>22</v>
      </c>
      <c r="Y99" s="116">
        <v>24</v>
      </c>
      <c r="Z99" s="116">
        <v>21</v>
      </c>
    </row>
    <row r="100" spans="1:32" ht="15" customHeight="1" x14ac:dyDescent="0.25">
      <c r="S100" s="119" t="s">
        <v>59</v>
      </c>
      <c r="T100" s="119"/>
      <c r="U100" s="116"/>
      <c r="V100" s="116">
        <v>359</v>
      </c>
      <c r="W100" s="116">
        <v>411</v>
      </c>
      <c r="X100" s="116">
        <v>473</v>
      </c>
      <c r="Y100" s="116">
        <v>443</v>
      </c>
      <c r="Z100" s="116">
        <v>449</v>
      </c>
    </row>
    <row r="101" spans="1:32" x14ac:dyDescent="0.25">
      <c r="A101" s="20"/>
      <c r="S101" s="122" t="s">
        <v>54</v>
      </c>
      <c r="T101" s="122"/>
      <c r="U101" s="116"/>
      <c r="V101" s="116">
        <v>2628</v>
      </c>
      <c r="W101" s="116">
        <v>2764</v>
      </c>
      <c r="X101" s="116">
        <v>2939</v>
      </c>
      <c r="Y101" s="116">
        <v>2883</v>
      </c>
      <c r="Z101" s="116">
        <v>2911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5000</v>
      </c>
      <c r="W104" s="116">
        <v>5312</v>
      </c>
      <c r="X104" s="116">
        <v>5706</v>
      </c>
      <c r="Y104" s="116">
        <v>5599</v>
      </c>
      <c r="Z104" s="116">
        <v>5800</v>
      </c>
      <c r="AB104" s="113" t="str">
        <f>TEXT(Z104,"###,###")</f>
        <v>5,800</v>
      </c>
      <c r="AD104" s="134">
        <f>Z104/($Z$4)*100</f>
        <v>65.300607971177655</v>
      </c>
      <c r="AF104" s="113"/>
    </row>
    <row r="105" spans="1:32" x14ac:dyDescent="0.25">
      <c r="S105" s="119" t="s">
        <v>18</v>
      </c>
      <c r="T105" s="119"/>
      <c r="U105" s="116"/>
      <c r="V105" s="116">
        <v>1835</v>
      </c>
      <c r="W105" s="116">
        <v>1886</v>
      </c>
      <c r="X105" s="116">
        <v>1882</v>
      </c>
      <c r="Y105" s="116">
        <v>1956</v>
      </c>
      <c r="Z105" s="116">
        <v>1958</v>
      </c>
      <c r="AB105" s="113" t="str">
        <f>TEXT(Z105,"###,###")</f>
        <v>1,958</v>
      </c>
      <c r="AD105" s="134">
        <f>Z105/($Z$4)*100</f>
        <v>22.044584553028599</v>
      </c>
      <c r="AF105" s="113"/>
    </row>
    <row r="106" spans="1:32" x14ac:dyDescent="0.25">
      <c r="S106" s="122" t="s">
        <v>54</v>
      </c>
      <c r="T106" s="122"/>
      <c r="U106" s="124"/>
      <c r="V106" s="124">
        <v>6835</v>
      </c>
      <c r="W106" s="124">
        <v>7198</v>
      </c>
      <c r="X106" s="124">
        <v>7588</v>
      </c>
      <c r="Y106" s="124">
        <v>7555</v>
      </c>
      <c r="Z106" s="124">
        <v>7758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1148</v>
      </c>
      <c r="W108" s="116">
        <v>1295</v>
      </c>
      <c r="X108" s="116">
        <v>1469</v>
      </c>
      <c r="Y108" s="116">
        <v>1204</v>
      </c>
      <c r="Z108" s="116">
        <v>1302</v>
      </c>
      <c r="AB108" s="113" t="str">
        <f>TEXT(Z108,"###,###")</f>
        <v>1,302</v>
      </c>
      <c r="AD108" s="134">
        <f>Z108/($Z$4)*100</f>
        <v>14.658860616978158</v>
      </c>
      <c r="AF108" s="113"/>
    </row>
    <row r="109" spans="1:32" x14ac:dyDescent="0.25">
      <c r="S109" s="119" t="s">
        <v>21</v>
      </c>
      <c r="T109" s="119"/>
      <c r="U109" s="116"/>
      <c r="V109" s="116">
        <v>1134</v>
      </c>
      <c r="W109" s="116">
        <v>1365</v>
      </c>
      <c r="X109" s="116">
        <v>1366</v>
      </c>
      <c r="Y109" s="116">
        <v>1239</v>
      </c>
      <c r="Z109" s="116">
        <v>1281</v>
      </c>
      <c r="AB109" s="113" t="str">
        <f>TEXT(Z109,"###,###")</f>
        <v>1,281</v>
      </c>
      <c r="AD109" s="134">
        <f>Z109/($Z$4)*100</f>
        <v>14.422427381220446</v>
      </c>
      <c r="AF109" s="113"/>
    </row>
    <row r="110" spans="1:32" x14ac:dyDescent="0.25">
      <c r="S110" s="119" t="s">
        <v>22</v>
      </c>
      <c r="T110" s="119"/>
      <c r="U110" s="116"/>
      <c r="V110" s="116">
        <v>2040</v>
      </c>
      <c r="W110" s="116">
        <v>1695</v>
      </c>
      <c r="X110" s="116">
        <v>2046</v>
      </c>
      <c r="Y110" s="116">
        <v>2138</v>
      </c>
      <c r="Z110" s="116">
        <v>2263</v>
      </c>
      <c r="AB110" s="113" t="str">
        <f>TEXT(Z110,"###,###")</f>
        <v>2,263</v>
      </c>
      <c r="AD110" s="134">
        <f>Z110/($Z$4)*100</f>
        <v>25.478495834271559</v>
      </c>
      <c r="AF110" s="113"/>
    </row>
    <row r="111" spans="1:32" x14ac:dyDescent="0.25">
      <c r="S111" s="119" t="s">
        <v>23</v>
      </c>
      <c r="T111" s="119"/>
      <c r="U111" s="116"/>
      <c r="V111" s="116">
        <v>2506</v>
      </c>
      <c r="W111" s="116">
        <v>2843</v>
      </c>
      <c r="X111" s="116">
        <v>2707</v>
      </c>
      <c r="Y111" s="116">
        <v>2968</v>
      </c>
      <c r="Z111" s="116">
        <v>2896</v>
      </c>
      <c r="AB111" s="113" t="str">
        <f>TEXT(Z111,"###,###")</f>
        <v>2,896</v>
      </c>
      <c r="AD111" s="134">
        <f>Z111/($Z$4)*100</f>
        <v>32.605269083539746</v>
      </c>
      <c r="AF111" s="113"/>
    </row>
    <row r="112" spans="1:32" x14ac:dyDescent="0.25">
      <c r="S112" s="122" t="s">
        <v>54</v>
      </c>
      <c r="T112" s="122"/>
      <c r="U112" s="116"/>
      <c r="V112" s="116">
        <v>8059</v>
      </c>
      <c r="W112" s="116">
        <v>8317</v>
      </c>
      <c r="X112" s="116">
        <v>8851</v>
      </c>
      <c r="Y112" s="116">
        <v>8757</v>
      </c>
      <c r="Z112" s="116">
        <v>8883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41.41</v>
      </c>
      <c r="W118" s="135">
        <v>43.5</v>
      </c>
      <c r="X118" s="135">
        <v>43.45</v>
      </c>
      <c r="Y118" s="135">
        <v>43.46</v>
      </c>
      <c r="Z118" s="135">
        <v>43.54</v>
      </c>
      <c r="AB118" s="113" t="str">
        <f>TEXT(Z118,"##.0")</f>
        <v>43.5</v>
      </c>
    </row>
    <row r="120" spans="19:32" x14ac:dyDescent="0.25">
      <c r="S120" s="105" t="s">
        <v>102</v>
      </c>
      <c r="T120" s="116"/>
      <c r="U120" s="116"/>
      <c r="V120" s="116">
        <v>4438</v>
      </c>
      <c r="W120" s="116">
        <v>4571</v>
      </c>
      <c r="X120" s="116">
        <v>4815</v>
      </c>
      <c r="Y120" s="116">
        <v>4723</v>
      </c>
      <c r="Z120" s="116">
        <v>4799</v>
      </c>
      <c r="AB120" s="113" t="str">
        <f>TEXT(Z120,"###,###")</f>
        <v>4,799</v>
      </c>
    </row>
    <row r="121" spans="19:32" x14ac:dyDescent="0.25">
      <c r="S121" s="105" t="s">
        <v>103</v>
      </c>
      <c r="T121" s="116"/>
      <c r="U121" s="116"/>
      <c r="V121" s="116">
        <v>618</v>
      </c>
      <c r="W121" s="116">
        <v>645</v>
      </c>
      <c r="X121" s="116">
        <v>721</v>
      </c>
      <c r="Y121" s="116">
        <v>708</v>
      </c>
      <c r="Z121" s="116">
        <v>736</v>
      </c>
      <c r="AB121" s="113" t="str">
        <f>TEXT(Z121,"###,###")</f>
        <v>736</v>
      </c>
    </row>
    <row r="122" spans="19:32" x14ac:dyDescent="0.25">
      <c r="S122" s="105" t="s">
        <v>104</v>
      </c>
      <c r="T122" s="116"/>
      <c r="U122" s="116"/>
      <c r="V122" s="116">
        <v>529</v>
      </c>
      <c r="W122" s="116">
        <v>532</v>
      </c>
      <c r="X122" s="116">
        <v>555</v>
      </c>
      <c r="Y122" s="116">
        <v>541</v>
      </c>
      <c r="Z122" s="116">
        <v>556</v>
      </c>
      <c r="AB122" s="113" t="str">
        <f>TEXT(Z122,"###,###")</f>
        <v>556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4967</v>
      </c>
      <c r="W124" s="116">
        <v>5103</v>
      </c>
      <c r="X124" s="116">
        <v>5370</v>
      </c>
      <c r="Y124" s="116">
        <v>5264</v>
      </c>
      <c r="Z124" s="116">
        <v>5355</v>
      </c>
      <c r="AB124" s="113" t="str">
        <f>TEXT(Z124,"###,###")</f>
        <v>5,355</v>
      </c>
      <c r="AD124" s="131">
        <f>Z124/$Z$7*100</f>
        <v>87.959921156373184</v>
      </c>
    </row>
    <row r="125" spans="19:32" x14ac:dyDescent="0.25">
      <c r="S125" s="105" t="s">
        <v>106</v>
      </c>
      <c r="T125" s="116"/>
      <c r="U125" s="116"/>
      <c r="V125" s="116">
        <v>1147</v>
      </c>
      <c r="W125" s="116">
        <v>1177</v>
      </c>
      <c r="X125" s="116">
        <v>1276</v>
      </c>
      <c r="Y125" s="116">
        <v>1249</v>
      </c>
      <c r="Z125" s="116">
        <v>1292</v>
      </c>
      <c r="AB125" s="113" t="str">
        <f>TEXT(Z125,"###,###")</f>
        <v>1,292</v>
      </c>
      <c r="AD125" s="131">
        <f>Z125/$Z$7*100</f>
        <v>21.222076215505915</v>
      </c>
    </row>
    <row r="127" spans="19:32" x14ac:dyDescent="0.25">
      <c r="S127" s="105" t="s">
        <v>107</v>
      </c>
      <c r="T127" s="116"/>
      <c r="U127" s="116"/>
      <c r="V127" s="116">
        <v>2960</v>
      </c>
      <c r="W127" s="116">
        <v>2984</v>
      </c>
      <c r="X127" s="116">
        <v>3148</v>
      </c>
      <c r="Y127" s="116">
        <v>3090</v>
      </c>
      <c r="Z127" s="116">
        <v>3180</v>
      </c>
      <c r="AB127" s="113" t="str">
        <f>TEXT(Z127,"###,###")</f>
        <v>3,180</v>
      </c>
      <c r="AD127" s="131">
        <f>Z127/$Z$7*100</f>
        <v>52.233902759526941</v>
      </c>
    </row>
    <row r="128" spans="19:32" x14ac:dyDescent="0.25">
      <c r="S128" s="105" t="s">
        <v>108</v>
      </c>
      <c r="T128" s="116"/>
      <c r="U128" s="116"/>
      <c r="V128" s="116">
        <v>2634</v>
      </c>
      <c r="W128" s="116">
        <v>2764</v>
      </c>
      <c r="X128" s="116">
        <v>2935</v>
      </c>
      <c r="Y128" s="116">
        <v>2883</v>
      </c>
      <c r="Z128" s="116">
        <v>2913</v>
      </c>
      <c r="AB128" s="113" t="str">
        <f>TEXT(Z128,"###,###")</f>
        <v>2,913</v>
      </c>
      <c r="AD128" s="131">
        <f>Z128/$Z$7*100</f>
        <v>47.848226018396844</v>
      </c>
    </row>
    <row r="130" spans="19:20" x14ac:dyDescent="0.25">
      <c r="S130" s="105" t="s">
        <v>286</v>
      </c>
      <c r="T130" s="131">
        <v>78.827201051248352</v>
      </c>
    </row>
    <row r="131" spans="19:20" x14ac:dyDescent="0.25">
      <c r="S131" s="105" t="s">
        <v>287</v>
      </c>
      <c r="T131" s="131">
        <v>12.089356110381077</v>
      </c>
    </row>
    <row r="132" spans="19:20" x14ac:dyDescent="0.25">
      <c r="S132" s="105" t="s">
        <v>288</v>
      </c>
      <c r="T132" s="131">
        <v>9.1327201051248359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67F6FBB-4F86-47B7-9233-95FFC01D87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82FE734-39D4-4C75-9FE7-BFED2239C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6CC6D8D-D848-4EF9-B23D-CBCF5B9635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E24181-357B-4B3C-9457-2668A0083A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4700-7CA2-442D-AA29-21DB9AE2BFBE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139</v>
      </c>
      <c r="T1" s="103"/>
      <c r="U1" s="103"/>
      <c r="V1" s="103"/>
      <c r="W1" s="103"/>
      <c r="X1" s="103"/>
      <c r="Y1" s="104" t="s">
        <v>233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139</v>
      </c>
      <c r="Y3" s="109" t="s">
        <v>233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8.29 Hepburn,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10385</v>
      </c>
      <c r="W4" s="112">
        <v>11043</v>
      </c>
      <c r="X4" s="112">
        <v>11563</v>
      </c>
      <c r="Y4" s="112">
        <v>11706</v>
      </c>
      <c r="Z4" s="112">
        <v>12240</v>
      </c>
      <c r="AB4" s="113" t="str">
        <f>TEXT(Z4,"###,###")</f>
        <v>12,240</v>
      </c>
      <c r="AD4" s="114">
        <f>Z4/Y4-1</f>
        <v>4.5617631983598139E-2</v>
      </c>
      <c r="AF4" s="114">
        <f>Z4/V4-1</f>
        <v>0.17862301396244584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5067</v>
      </c>
      <c r="W5" s="112">
        <v>5424</v>
      </c>
      <c r="X5" s="112">
        <v>5717</v>
      </c>
      <c r="Y5" s="112">
        <v>5663</v>
      </c>
      <c r="Z5" s="112">
        <v>5965</v>
      </c>
      <c r="AB5" s="113" t="str">
        <f>TEXT(Z5,"###,###")</f>
        <v>5,965</v>
      </c>
      <c r="AD5" s="114">
        <f t="shared" ref="AD5:AD9" si="0">Z5/Y5-1</f>
        <v>5.3328624404026082E-2</v>
      </c>
      <c r="AF5" s="114">
        <f t="shared" ref="AF5:AF9" si="1">Z5/V5-1</f>
        <v>0.17722518255377939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5316</v>
      </c>
      <c r="W6" s="112">
        <v>5619</v>
      </c>
      <c r="X6" s="112">
        <v>5852</v>
      </c>
      <c r="Y6" s="112">
        <v>6043</v>
      </c>
      <c r="Z6" s="112">
        <v>6271</v>
      </c>
      <c r="AB6" s="113" t="str">
        <f>TEXT(Z6,"###,###")</f>
        <v>6,271</v>
      </c>
      <c r="AD6" s="114">
        <f t="shared" si="0"/>
        <v>3.7729604501075542E-2</v>
      </c>
      <c r="AF6" s="114">
        <f t="shared" si="1"/>
        <v>0.17964635063957868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7349</v>
      </c>
      <c r="W7" s="112">
        <v>7683</v>
      </c>
      <c r="X7" s="112">
        <v>8149</v>
      </c>
      <c r="Y7" s="112">
        <v>8095</v>
      </c>
      <c r="Z7" s="112">
        <v>8585</v>
      </c>
      <c r="AB7" s="113" t="str">
        <f>TEXT(Z7,"###,###")</f>
        <v>8,585</v>
      </c>
      <c r="AD7" s="114">
        <f t="shared" si="0"/>
        <v>6.0531192093885133E-2</v>
      </c>
      <c r="AF7" s="114">
        <f t="shared" si="1"/>
        <v>0.16818614777520757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12,240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8,585</v>
      </c>
      <c r="P8" s="71"/>
      <c r="S8" s="111" t="s">
        <v>86</v>
      </c>
      <c r="T8" s="112"/>
      <c r="U8" s="112"/>
      <c r="V8" s="112">
        <v>35247</v>
      </c>
      <c r="W8" s="112">
        <v>35420.6</v>
      </c>
      <c r="X8" s="112">
        <v>36204.49</v>
      </c>
      <c r="Y8" s="112">
        <v>37307.61</v>
      </c>
      <c r="Z8" s="112">
        <v>38540.550000000003</v>
      </c>
      <c r="AB8" s="113" t="str">
        <f>TEXT(Z8,"$###,###")</f>
        <v>$38,541</v>
      </c>
      <c r="AD8" s="114">
        <f t="shared" si="0"/>
        <v>3.304794919856846E-2</v>
      </c>
      <c r="AF8" s="114">
        <f t="shared" si="1"/>
        <v>9.3441995063409777E-2</v>
      </c>
    </row>
    <row r="9" spans="1:32" x14ac:dyDescent="0.25">
      <c r="A9" s="32" t="s">
        <v>15</v>
      </c>
      <c r="B9" s="75"/>
      <c r="C9" s="76"/>
      <c r="D9" s="77">
        <f>AD104</f>
        <v>70.212418300653596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50.390215492137443</v>
      </c>
      <c r="P9" s="78" t="s">
        <v>87</v>
      </c>
      <c r="S9" s="111" t="s">
        <v>7</v>
      </c>
      <c r="T9" s="112"/>
      <c r="U9" s="112"/>
      <c r="V9" s="112">
        <v>326752427</v>
      </c>
      <c r="W9" s="112">
        <v>350808817</v>
      </c>
      <c r="X9" s="112">
        <v>386866907</v>
      </c>
      <c r="Y9" s="112">
        <v>400632174</v>
      </c>
      <c r="Z9" s="112">
        <v>446343404</v>
      </c>
      <c r="AB9" s="113" t="str">
        <f>TEXT(Z9/1000000,"$#,###.0")&amp;" mil"</f>
        <v>$446.3 mil</v>
      </c>
      <c r="AD9" s="114">
        <f t="shared" si="0"/>
        <v>0.11409775092102303</v>
      </c>
      <c r="AF9" s="114">
        <f t="shared" si="1"/>
        <v>0.36599874130391696</v>
      </c>
    </row>
    <row r="10" spans="1:32" x14ac:dyDescent="0.25">
      <c r="A10" s="32" t="s">
        <v>18</v>
      </c>
      <c r="B10" s="75"/>
      <c r="C10" s="76"/>
      <c r="D10" s="77">
        <f>AD105</f>
        <v>18.464052287581701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49.598136284216658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72.964472917880016</v>
      </c>
      <c r="P11" s="78" t="s">
        <v>87</v>
      </c>
      <c r="S11" s="111" t="s">
        <v>30</v>
      </c>
      <c r="T11" s="116"/>
      <c r="U11" s="116"/>
      <c r="V11" s="116">
        <v>8483</v>
      </c>
      <c r="W11" s="116">
        <v>9016</v>
      </c>
      <c r="X11" s="116">
        <v>9392</v>
      </c>
      <c r="Y11" s="116">
        <v>9561</v>
      </c>
      <c r="Z11" s="116">
        <v>9910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15.841584158415841</v>
      </c>
      <c r="P12" s="78" t="s">
        <v>87</v>
      </c>
      <c r="S12" s="111" t="s">
        <v>31</v>
      </c>
      <c r="T12" s="116"/>
      <c r="U12" s="116"/>
      <c r="V12" s="116">
        <v>1902</v>
      </c>
      <c r="W12" s="116">
        <v>2027</v>
      </c>
      <c r="X12" s="116">
        <v>2169</v>
      </c>
      <c r="Y12" s="116">
        <v>2144</v>
      </c>
      <c r="Z12" s="116">
        <v>2325</v>
      </c>
    </row>
    <row r="13" spans="1:32" ht="15" customHeight="1" x14ac:dyDescent="0.25">
      <c r="A13" s="32" t="s">
        <v>20</v>
      </c>
      <c r="B13" s="76"/>
      <c r="C13" s="76"/>
      <c r="D13" s="77">
        <f>AD108</f>
        <v>20.31045751633987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11.240535818287711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16.633986928104573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46.3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22.034313725490197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16.579345674700196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557</v>
      </c>
      <c r="Z15" s="116">
        <v>599</v>
      </c>
      <c r="AB15" s="121">
        <f t="shared" ref="AB15:AB34" si="2">IF(Z15="np",0,Z15/$Z$34)</f>
        <v>4.8957907642010627E-2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29.207516339869283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83.420654325299807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34</v>
      </c>
      <c r="Z16" s="116">
        <v>38</v>
      </c>
      <c r="AB16" s="121">
        <f t="shared" si="2"/>
        <v>3.1058438904781366E-3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560</v>
      </c>
      <c r="Z17" s="116">
        <v>594</v>
      </c>
      <c r="AB17" s="121">
        <f t="shared" si="2"/>
        <v>4.8549243972210873E-2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48</v>
      </c>
      <c r="Z18" s="116">
        <v>70</v>
      </c>
      <c r="AB18" s="121">
        <f t="shared" si="2"/>
        <v>5.7212913771965673E-3</v>
      </c>
    </row>
    <row r="19" spans="1:28" x14ac:dyDescent="0.25">
      <c r="A19" s="67" t="str">
        <f>$S$1&amp;" ("&amp;$V$2&amp;" to "&amp;$Z$2&amp;")"</f>
        <v>Hepburn (2015-16 to 2019-20)</v>
      </c>
      <c r="B19" s="67"/>
      <c r="C19" s="67"/>
      <c r="D19" s="67"/>
      <c r="E19" s="67"/>
      <c r="F19" s="67"/>
      <c r="G19" s="67" t="str">
        <f>$S$1&amp;" ("&amp;$V$2&amp;" to "&amp;$Z$2&amp;")"</f>
        <v>Hepburn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763</v>
      </c>
      <c r="Z19" s="116">
        <v>826</v>
      </c>
      <c r="AB19" s="121">
        <f t="shared" si="2"/>
        <v>6.7511238250919495E-2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290</v>
      </c>
      <c r="Z20" s="116">
        <v>305</v>
      </c>
      <c r="AB20" s="121">
        <f t="shared" si="2"/>
        <v>2.4928483857785042E-2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908</v>
      </c>
      <c r="Z21" s="116">
        <v>934</v>
      </c>
      <c r="AB21" s="121">
        <f t="shared" si="2"/>
        <v>7.6338373518594196E-2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1192</v>
      </c>
      <c r="Z22" s="116">
        <v>1276</v>
      </c>
      <c r="AB22" s="121">
        <f t="shared" si="2"/>
        <v>0.10429096853289743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368</v>
      </c>
      <c r="Z23" s="116">
        <v>353</v>
      </c>
      <c r="AB23" s="121">
        <f t="shared" si="2"/>
        <v>2.885165508786269E-2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188</v>
      </c>
      <c r="Z24" s="116">
        <v>193</v>
      </c>
      <c r="AB24" s="121">
        <f t="shared" si="2"/>
        <v>1.5774417654270536E-2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334</v>
      </c>
      <c r="Z25" s="116">
        <v>405</v>
      </c>
      <c r="AB25" s="121">
        <f t="shared" si="2"/>
        <v>3.3101757253780138E-2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142</v>
      </c>
      <c r="Z26" s="116">
        <v>162</v>
      </c>
      <c r="AB26" s="121">
        <f t="shared" si="2"/>
        <v>1.3240702901512056E-2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693</v>
      </c>
      <c r="Z27" s="116">
        <v>759</v>
      </c>
      <c r="AB27" s="121">
        <f t="shared" si="2"/>
        <v>6.2035145075602781E-2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808</v>
      </c>
      <c r="Z28" s="116">
        <v>856</v>
      </c>
      <c r="AB28" s="121">
        <f t="shared" si="2"/>
        <v>6.9963220269718018E-2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990</v>
      </c>
      <c r="Z29" s="116">
        <v>725</v>
      </c>
      <c r="AB29" s="121">
        <f t="shared" si="2"/>
        <v>5.9256232120964446E-2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809</v>
      </c>
      <c r="Z30" s="116">
        <v>1012</v>
      </c>
      <c r="AB30" s="121">
        <f t="shared" si="2"/>
        <v>8.2713526767470374E-2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1537</v>
      </c>
      <c r="Z31" s="116">
        <v>1611</v>
      </c>
      <c r="AB31" s="121">
        <f t="shared" si="2"/>
        <v>0.13167143440948101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382</v>
      </c>
      <c r="Z32" s="116">
        <v>440</v>
      </c>
      <c r="AB32" s="121">
        <f t="shared" si="2"/>
        <v>3.5962402942378423E-2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355</v>
      </c>
      <c r="Z33" s="116">
        <v>375</v>
      </c>
      <c r="AB33" s="121">
        <f t="shared" si="2"/>
        <v>3.0649775234981611E-2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11703</v>
      </c>
      <c r="Z34" s="124">
        <v>12235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7165</v>
      </c>
      <c r="AB37" s="136">
        <f>Z37/Z40*100</f>
        <v>83.420654325299807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1424</v>
      </c>
      <c r="AB38" s="136">
        <f>Z38/Z40*100</f>
        <v>16.579345674700196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8589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4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63</v>
      </c>
      <c r="W45" s="116">
        <v>86</v>
      </c>
      <c r="X45" s="116">
        <v>87</v>
      </c>
      <c r="Y45" s="116">
        <v>91</v>
      </c>
      <c r="Z45" s="116">
        <v>100</v>
      </c>
    </row>
    <row r="46" spans="19:32" x14ac:dyDescent="0.25">
      <c r="S46" s="119" t="s">
        <v>39</v>
      </c>
      <c r="T46" s="119"/>
      <c r="U46" s="116"/>
      <c r="V46" s="116">
        <v>259</v>
      </c>
      <c r="W46" s="116">
        <v>271</v>
      </c>
      <c r="X46" s="116">
        <v>247</v>
      </c>
      <c r="Y46" s="116">
        <v>259</v>
      </c>
      <c r="Z46" s="116">
        <v>242</v>
      </c>
    </row>
    <row r="47" spans="19:32" x14ac:dyDescent="0.25">
      <c r="S47" s="119" t="s">
        <v>40</v>
      </c>
      <c r="T47" s="119"/>
      <c r="U47" s="116"/>
      <c r="V47" s="116">
        <v>328</v>
      </c>
      <c r="W47" s="116">
        <v>360</v>
      </c>
      <c r="X47" s="116">
        <v>394</v>
      </c>
      <c r="Y47" s="116">
        <v>361</v>
      </c>
      <c r="Z47" s="116">
        <v>348</v>
      </c>
    </row>
    <row r="48" spans="19:32" x14ac:dyDescent="0.25">
      <c r="S48" s="119" t="s">
        <v>41</v>
      </c>
      <c r="T48" s="119"/>
      <c r="U48" s="116"/>
      <c r="V48" s="116">
        <v>415</v>
      </c>
      <c r="W48" s="116">
        <v>457</v>
      </c>
      <c r="X48" s="116">
        <v>450</v>
      </c>
      <c r="Y48" s="116">
        <v>472</v>
      </c>
      <c r="Z48" s="116">
        <v>465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407</v>
      </c>
      <c r="W49" s="116">
        <v>446</v>
      </c>
      <c r="X49" s="116">
        <v>457</v>
      </c>
      <c r="Y49" s="116">
        <v>436</v>
      </c>
      <c r="Z49" s="116">
        <v>488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Hepburn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440</v>
      </c>
      <c r="W50" s="116">
        <v>448</v>
      </c>
      <c r="X50" s="116">
        <v>503</v>
      </c>
      <c r="Y50" s="116">
        <v>459</v>
      </c>
      <c r="Z50" s="116">
        <v>505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571</v>
      </c>
      <c r="W51" s="116">
        <v>536</v>
      </c>
      <c r="X51" s="116">
        <v>580</v>
      </c>
      <c r="Y51" s="116">
        <v>588</v>
      </c>
      <c r="Z51" s="116">
        <v>594</v>
      </c>
    </row>
    <row r="52" spans="1:26" ht="15" customHeight="1" x14ac:dyDescent="0.25">
      <c r="S52" s="119" t="s">
        <v>45</v>
      </c>
      <c r="T52" s="119"/>
      <c r="U52" s="116"/>
      <c r="V52" s="116">
        <v>556</v>
      </c>
      <c r="W52" s="116">
        <v>625</v>
      </c>
      <c r="X52" s="116">
        <v>659</v>
      </c>
      <c r="Y52" s="116">
        <v>679</v>
      </c>
      <c r="Z52" s="116">
        <v>703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588</v>
      </c>
      <c r="W53" s="116">
        <v>582</v>
      </c>
      <c r="X53" s="116">
        <v>569</v>
      </c>
      <c r="Y53" s="116">
        <v>596</v>
      </c>
      <c r="Z53" s="116">
        <v>655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541</v>
      </c>
      <c r="W54" s="116">
        <v>620</v>
      </c>
      <c r="X54" s="116">
        <v>650</v>
      </c>
      <c r="Y54" s="116">
        <v>638</v>
      </c>
      <c r="Z54" s="116">
        <v>675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432</v>
      </c>
      <c r="W55" s="116">
        <v>474</v>
      </c>
      <c r="X55" s="116">
        <v>529</v>
      </c>
      <c r="Y55" s="116">
        <v>513</v>
      </c>
      <c r="Z55" s="116">
        <v>554</v>
      </c>
    </row>
    <row r="56" spans="1:26" ht="15" customHeight="1" x14ac:dyDescent="0.25">
      <c r="S56" s="119" t="s">
        <v>49</v>
      </c>
      <c r="T56" s="119"/>
      <c r="U56" s="116"/>
      <c r="V56" s="116">
        <v>280</v>
      </c>
      <c r="W56" s="116">
        <v>322</v>
      </c>
      <c r="X56" s="116">
        <v>332</v>
      </c>
      <c r="Y56" s="116">
        <v>351</v>
      </c>
      <c r="Z56" s="116">
        <v>342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117</v>
      </c>
      <c r="W57" s="116">
        <v>119</v>
      </c>
      <c r="X57" s="116">
        <v>131</v>
      </c>
      <c r="Y57" s="116">
        <v>139</v>
      </c>
      <c r="Z57" s="116">
        <v>183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39</v>
      </c>
      <c r="W58" s="116">
        <v>43</v>
      </c>
      <c r="X58" s="116">
        <v>50</v>
      </c>
      <c r="Y58" s="116">
        <v>48</v>
      </c>
      <c r="Z58" s="116">
        <v>58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15</v>
      </c>
      <c r="W59" s="116">
        <v>20</v>
      </c>
      <c r="X59" s="116">
        <v>26</v>
      </c>
      <c r="Y59" s="116">
        <v>26</v>
      </c>
      <c r="Z59" s="116">
        <v>28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16</v>
      </c>
      <c r="W60" s="116">
        <v>13</v>
      </c>
      <c r="X60" s="116">
        <v>15</v>
      </c>
      <c r="Y60" s="116">
        <v>3</v>
      </c>
      <c r="Z60" s="116">
        <v>10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5066</v>
      </c>
      <c r="W61" s="116">
        <v>5424</v>
      </c>
      <c r="X61" s="116">
        <v>5714</v>
      </c>
      <c r="Y61" s="116">
        <v>5667</v>
      </c>
      <c r="Z61" s="116">
        <v>5961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4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78</v>
      </c>
      <c r="W64" s="116">
        <v>83</v>
      </c>
      <c r="X64" s="116">
        <v>100</v>
      </c>
      <c r="Y64" s="116">
        <v>105</v>
      </c>
      <c r="Z64" s="116">
        <v>114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Hepburn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255</v>
      </c>
      <c r="W65" s="116">
        <v>259</v>
      </c>
      <c r="X65" s="116">
        <v>238</v>
      </c>
      <c r="Y65" s="116">
        <v>248</v>
      </c>
      <c r="Z65" s="116">
        <v>288</v>
      </c>
    </row>
    <row r="66" spans="1:26" x14ac:dyDescent="0.25">
      <c r="S66" s="119" t="s">
        <v>40</v>
      </c>
      <c r="T66" s="119"/>
      <c r="U66" s="116"/>
      <c r="V66" s="116">
        <v>397</v>
      </c>
      <c r="W66" s="116">
        <v>454</v>
      </c>
      <c r="X66" s="116">
        <v>435</v>
      </c>
      <c r="Y66" s="116">
        <v>427</v>
      </c>
      <c r="Z66" s="116">
        <v>365</v>
      </c>
    </row>
    <row r="67" spans="1:26" x14ac:dyDescent="0.25">
      <c r="S67" s="119" t="s">
        <v>41</v>
      </c>
      <c r="T67" s="119"/>
      <c r="U67" s="116"/>
      <c r="V67" s="116">
        <v>446</v>
      </c>
      <c r="W67" s="116">
        <v>412</v>
      </c>
      <c r="X67" s="116">
        <v>489</v>
      </c>
      <c r="Y67" s="116">
        <v>493</v>
      </c>
      <c r="Z67" s="116">
        <v>529</v>
      </c>
    </row>
    <row r="68" spans="1:26" x14ac:dyDescent="0.25">
      <c r="S68" s="119" t="s">
        <v>42</v>
      </c>
      <c r="T68" s="119"/>
      <c r="U68" s="116"/>
      <c r="V68" s="116">
        <v>409</v>
      </c>
      <c r="W68" s="116">
        <v>400</v>
      </c>
      <c r="X68" s="116">
        <v>382</v>
      </c>
      <c r="Y68" s="116">
        <v>458</v>
      </c>
      <c r="Z68" s="116">
        <v>490</v>
      </c>
    </row>
    <row r="69" spans="1:26" x14ac:dyDescent="0.25">
      <c r="S69" s="119" t="s">
        <v>43</v>
      </c>
      <c r="T69" s="119"/>
      <c r="U69" s="116"/>
      <c r="V69" s="116">
        <v>459</v>
      </c>
      <c r="W69" s="116">
        <v>496</v>
      </c>
      <c r="X69" s="116">
        <v>501</v>
      </c>
      <c r="Y69" s="116">
        <v>520</v>
      </c>
      <c r="Z69" s="116">
        <v>523</v>
      </c>
    </row>
    <row r="70" spans="1:26" x14ac:dyDescent="0.25">
      <c r="S70" s="119" t="s">
        <v>44</v>
      </c>
      <c r="T70" s="119"/>
      <c r="U70" s="116"/>
      <c r="V70" s="116">
        <v>516</v>
      </c>
      <c r="W70" s="116">
        <v>579</v>
      </c>
      <c r="X70" s="116">
        <v>547</v>
      </c>
      <c r="Y70" s="116">
        <v>568</v>
      </c>
      <c r="Z70" s="116">
        <v>600</v>
      </c>
    </row>
    <row r="71" spans="1:26" x14ac:dyDescent="0.25">
      <c r="S71" s="119" t="s">
        <v>45</v>
      </c>
      <c r="T71" s="119"/>
      <c r="U71" s="116"/>
      <c r="V71" s="116">
        <v>613</v>
      </c>
      <c r="W71" s="116">
        <v>679</v>
      </c>
      <c r="X71" s="116">
        <v>710</v>
      </c>
      <c r="Y71" s="116">
        <v>722</v>
      </c>
      <c r="Z71" s="116">
        <v>704</v>
      </c>
    </row>
    <row r="72" spans="1:26" x14ac:dyDescent="0.25">
      <c r="S72" s="119" t="s">
        <v>46</v>
      </c>
      <c r="T72" s="119"/>
      <c r="U72" s="116"/>
      <c r="V72" s="116">
        <v>603</v>
      </c>
      <c r="W72" s="116">
        <v>618</v>
      </c>
      <c r="X72" s="116">
        <v>656</v>
      </c>
      <c r="Y72" s="116">
        <v>714</v>
      </c>
      <c r="Z72" s="116">
        <v>763</v>
      </c>
    </row>
    <row r="73" spans="1:26" x14ac:dyDescent="0.25">
      <c r="S73" s="119" t="s">
        <v>47</v>
      </c>
      <c r="T73" s="119"/>
      <c r="U73" s="116"/>
      <c r="V73" s="116">
        <v>679</v>
      </c>
      <c r="W73" s="116">
        <v>723</v>
      </c>
      <c r="X73" s="116">
        <v>778</v>
      </c>
      <c r="Y73" s="116">
        <v>783</v>
      </c>
      <c r="Z73" s="116">
        <v>767</v>
      </c>
    </row>
    <row r="74" spans="1:26" x14ac:dyDescent="0.25">
      <c r="S74" s="119" t="s">
        <v>48</v>
      </c>
      <c r="T74" s="119"/>
      <c r="U74" s="116"/>
      <c r="V74" s="116">
        <v>497</v>
      </c>
      <c r="W74" s="116">
        <v>523</v>
      </c>
      <c r="X74" s="116">
        <v>566</v>
      </c>
      <c r="Y74" s="116">
        <v>559</v>
      </c>
      <c r="Z74" s="116">
        <v>589</v>
      </c>
    </row>
    <row r="75" spans="1:26" x14ac:dyDescent="0.25">
      <c r="S75" s="119" t="s">
        <v>49</v>
      </c>
      <c r="T75" s="119"/>
      <c r="U75" s="116"/>
      <c r="V75" s="116">
        <v>221</v>
      </c>
      <c r="W75" s="116">
        <v>244</v>
      </c>
      <c r="X75" s="116">
        <v>254</v>
      </c>
      <c r="Y75" s="116">
        <v>271</v>
      </c>
      <c r="Z75" s="116">
        <v>318</v>
      </c>
    </row>
    <row r="76" spans="1:26" x14ac:dyDescent="0.25">
      <c r="S76" s="119" t="s">
        <v>50</v>
      </c>
      <c r="T76" s="119"/>
      <c r="U76" s="116"/>
      <c r="V76" s="116">
        <v>75</v>
      </c>
      <c r="W76" s="116">
        <v>84</v>
      </c>
      <c r="X76" s="116">
        <v>93</v>
      </c>
      <c r="Y76" s="116">
        <v>92</v>
      </c>
      <c r="Z76" s="116">
        <v>120</v>
      </c>
    </row>
    <row r="77" spans="1:26" x14ac:dyDescent="0.25">
      <c r="S77" s="119" t="s">
        <v>51</v>
      </c>
      <c r="T77" s="119"/>
      <c r="U77" s="116"/>
      <c r="V77" s="116">
        <v>23</v>
      </c>
      <c r="W77" s="116">
        <v>30</v>
      </c>
      <c r="X77" s="116">
        <v>42</v>
      </c>
      <c r="Y77" s="116">
        <v>36</v>
      </c>
      <c r="Z77" s="116">
        <v>50</v>
      </c>
    </row>
    <row r="78" spans="1:26" x14ac:dyDescent="0.25">
      <c r="S78" s="119" t="s">
        <v>52</v>
      </c>
      <c r="T78" s="119"/>
      <c r="U78" s="116"/>
      <c r="V78" s="116">
        <v>23</v>
      </c>
      <c r="W78" s="116">
        <v>16</v>
      </c>
      <c r="X78" s="116">
        <v>23</v>
      </c>
      <c r="Y78" s="116">
        <v>27</v>
      </c>
      <c r="Z78" s="116">
        <v>30</v>
      </c>
    </row>
    <row r="79" spans="1:26" x14ac:dyDescent="0.25">
      <c r="S79" s="119" t="s">
        <v>53</v>
      </c>
      <c r="T79" s="119"/>
      <c r="U79" s="116"/>
      <c r="V79" s="116">
        <v>11</v>
      </c>
      <c r="W79" s="116">
        <v>16</v>
      </c>
      <c r="X79" s="116">
        <v>18</v>
      </c>
      <c r="Y79" s="116">
        <v>15</v>
      </c>
      <c r="Z79" s="116">
        <v>14</v>
      </c>
    </row>
    <row r="80" spans="1:26" x14ac:dyDescent="0.25">
      <c r="S80" s="122" t="s">
        <v>54</v>
      </c>
      <c r="T80" s="122"/>
      <c r="U80" s="116"/>
      <c r="V80" s="116">
        <v>5317</v>
      </c>
      <c r="W80" s="116">
        <v>5619</v>
      </c>
      <c r="X80" s="116">
        <v>5848</v>
      </c>
      <c r="Y80" s="116">
        <v>6040</v>
      </c>
      <c r="Z80" s="116">
        <v>6273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Hepburn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386</v>
      </c>
      <c r="W83" s="116">
        <v>412</v>
      </c>
      <c r="X83" s="116">
        <v>476</v>
      </c>
      <c r="Y83" s="116">
        <v>454</v>
      </c>
      <c r="Z83" s="116">
        <v>536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430</v>
      </c>
      <c r="W84" s="116">
        <v>464</v>
      </c>
      <c r="X84" s="116">
        <v>494</v>
      </c>
      <c r="Y84" s="116">
        <v>501</v>
      </c>
      <c r="Z84" s="116">
        <v>531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618</v>
      </c>
      <c r="W85" s="116">
        <v>683</v>
      </c>
      <c r="X85" s="116">
        <v>719</v>
      </c>
      <c r="Y85" s="116">
        <v>704</v>
      </c>
      <c r="Z85" s="116">
        <v>737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12,240</v>
      </c>
      <c r="D86" s="100">
        <f t="shared" ref="D86:D91" si="4">AD4</f>
        <v>4.5617631983598139E-2</v>
      </c>
      <c r="E86" s="101">
        <f t="shared" ref="E86:E91" si="5">AD4</f>
        <v>4.5617631983598139E-2</v>
      </c>
      <c r="F86" s="100">
        <f t="shared" ref="F86:F91" si="6">AF4</f>
        <v>0.17862301396244584</v>
      </c>
      <c r="G86" s="101">
        <f t="shared" ref="G86:G91" si="7">AF4</f>
        <v>0.17862301396244584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217</v>
      </c>
      <c r="W86" s="116">
        <v>240</v>
      </c>
      <c r="X86" s="116">
        <v>246</v>
      </c>
      <c r="Y86" s="116">
        <v>250</v>
      </c>
      <c r="Z86" s="116">
        <v>243</v>
      </c>
    </row>
    <row r="87" spans="1:30" ht="15" customHeight="1" x14ac:dyDescent="0.25">
      <c r="A87" s="102" t="s">
        <v>4</v>
      </c>
      <c r="B87" s="51"/>
      <c r="C87" s="61" t="str">
        <f t="shared" si="3"/>
        <v>5,965</v>
      </c>
      <c r="D87" s="100">
        <f t="shared" si="4"/>
        <v>5.3328624404026082E-2</v>
      </c>
      <c r="E87" s="101">
        <f t="shared" si="5"/>
        <v>5.3328624404026082E-2</v>
      </c>
      <c r="F87" s="100">
        <f t="shared" si="6"/>
        <v>0.17722518255377939</v>
      </c>
      <c r="G87" s="101">
        <f t="shared" si="7"/>
        <v>0.17722518255377939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156</v>
      </c>
      <c r="W87" s="116">
        <v>169</v>
      </c>
      <c r="X87" s="116">
        <v>166</v>
      </c>
      <c r="Y87" s="116">
        <v>160</v>
      </c>
      <c r="Z87" s="116">
        <v>164</v>
      </c>
    </row>
    <row r="88" spans="1:30" ht="15" customHeight="1" x14ac:dyDescent="0.25">
      <c r="A88" s="102" t="s">
        <v>5</v>
      </c>
      <c r="B88" s="51"/>
      <c r="C88" s="61" t="str">
        <f t="shared" si="3"/>
        <v>6,271</v>
      </c>
      <c r="D88" s="100">
        <f t="shared" si="4"/>
        <v>3.7729604501075542E-2</v>
      </c>
      <c r="E88" s="101">
        <f t="shared" si="5"/>
        <v>3.7729604501075542E-2</v>
      </c>
      <c r="F88" s="100">
        <f t="shared" si="6"/>
        <v>0.17964635063957868</v>
      </c>
      <c r="G88" s="101">
        <f t="shared" si="7"/>
        <v>0.17964635063957868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123</v>
      </c>
      <c r="W88" s="116">
        <v>124</v>
      </c>
      <c r="X88" s="116">
        <v>115</v>
      </c>
      <c r="Y88" s="116">
        <v>121</v>
      </c>
      <c r="Z88" s="116">
        <v>146</v>
      </c>
    </row>
    <row r="89" spans="1:30" ht="15" customHeight="1" x14ac:dyDescent="0.25">
      <c r="A89" s="51" t="s">
        <v>6</v>
      </c>
      <c r="B89" s="51"/>
      <c r="C89" s="61" t="str">
        <f t="shared" si="3"/>
        <v>8,585</v>
      </c>
      <c r="D89" s="100">
        <f t="shared" si="4"/>
        <v>6.0531192093885133E-2</v>
      </c>
      <c r="E89" s="101">
        <f t="shared" si="5"/>
        <v>6.0531192093885133E-2</v>
      </c>
      <c r="F89" s="100">
        <f t="shared" si="6"/>
        <v>0.16818614777520757</v>
      </c>
      <c r="G89" s="101">
        <f t="shared" si="7"/>
        <v>0.16818614777520757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246</v>
      </c>
      <c r="W89" s="116">
        <v>245</v>
      </c>
      <c r="X89" s="116">
        <v>270</v>
      </c>
      <c r="Y89" s="116">
        <v>279</v>
      </c>
      <c r="Z89" s="116">
        <v>269</v>
      </c>
    </row>
    <row r="90" spans="1:30" ht="15" customHeight="1" x14ac:dyDescent="0.25">
      <c r="A90" s="51" t="s">
        <v>100</v>
      </c>
      <c r="B90" s="51"/>
      <c r="C90" s="61" t="str">
        <f t="shared" si="3"/>
        <v>$38,541</v>
      </c>
      <c r="D90" s="100">
        <f t="shared" si="4"/>
        <v>3.304794919856846E-2</v>
      </c>
      <c r="E90" s="101">
        <f t="shared" si="5"/>
        <v>3.304794919856846E-2</v>
      </c>
      <c r="F90" s="100">
        <f t="shared" si="6"/>
        <v>9.3441995063409777E-2</v>
      </c>
      <c r="G90" s="101">
        <f t="shared" si="7"/>
        <v>9.3441995063409777E-2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386</v>
      </c>
      <c r="W90" s="116">
        <v>411</v>
      </c>
      <c r="X90" s="116">
        <v>446</v>
      </c>
      <c r="Y90" s="116">
        <v>440</v>
      </c>
      <c r="Z90" s="116">
        <v>454</v>
      </c>
    </row>
    <row r="91" spans="1:30" ht="15" customHeight="1" x14ac:dyDescent="0.25">
      <c r="A91" s="51" t="s">
        <v>7</v>
      </c>
      <c r="B91" s="51"/>
      <c r="C91" s="61" t="str">
        <f t="shared" si="3"/>
        <v>$446.3 mil</v>
      </c>
      <c r="D91" s="100">
        <f t="shared" si="4"/>
        <v>0.11409775092102303</v>
      </c>
      <c r="E91" s="101">
        <f t="shared" si="5"/>
        <v>0.11409775092102303</v>
      </c>
      <c r="F91" s="100">
        <f t="shared" si="6"/>
        <v>0.36599874130391696</v>
      </c>
      <c r="G91" s="101">
        <f t="shared" si="7"/>
        <v>0.36599874130391696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3671</v>
      </c>
      <c r="W91" s="116">
        <v>3874</v>
      </c>
      <c r="X91" s="116">
        <v>4101</v>
      </c>
      <c r="Y91" s="116">
        <v>4054</v>
      </c>
      <c r="Z91" s="116">
        <v>4329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295</v>
      </c>
      <c r="W93" s="116">
        <v>327</v>
      </c>
      <c r="X93" s="116">
        <v>360</v>
      </c>
      <c r="Y93" s="116">
        <v>375</v>
      </c>
      <c r="Z93" s="116">
        <v>401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774</v>
      </c>
      <c r="W94" s="116">
        <v>792</v>
      </c>
      <c r="X94" s="116">
        <v>833</v>
      </c>
      <c r="Y94" s="116">
        <v>828</v>
      </c>
      <c r="Z94" s="116">
        <v>867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144</v>
      </c>
      <c r="W95" s="116">
        <v>148</v>
      </c>
      <c r="X95" s="116">
        <v>161</v>
      </c>
      <c r="Y95" s="116">
        <v>157</v>
      </c>
      <c r="Z95" s="116">
        <v>156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495</v>
      </c>
      <c r="W96" s="116">
        <v>530</v>
      </c>
      <c r="X96" s="116">
        <v>560</v>
      </c>
      <c r="Y96" s="116">
        <v>602</v>
      </c>
      <c r="Z96" s="116">
        <v>604</v>
      </c>
    </row>
    <row r="97" spans="1:32" ht="15" customHeight="1" x14ac:dyDescent="0.25">
      <c r="S97" s="119" t="s">
        <v>199</v>
      </c>
      <c r="T97" s="119"/>
      <c r="U97" s="116"/>
      <c r="V97" s="116">
        <v>485</v>
      </c>
      <c r="W97" s="116">
        <v>532</v>
      </c>
      <c r="X97" s="116">
        <v>542</v>
      </c>
      <c r="Y97" s="116">
        <v>524</v>
      </c>
      <c r="Z97" s="116">
        <v>568</v>
      </c>
    </row>
    <row r="98" spans="1:32" ht="15" customHeight="1" x14ac:dyDescent="0.25">
      <c r="S98" s="119" t="s">
        <v>200</v>
      </c>
      <c r="T98" s="119"/>
      <c r="U98" s="116"/>
      <c r="V98" s="116">
        <v>295</v>
      </c>
      <c r="W98" s="116">
        <v>299</v>
      </c>
      <c r="X98" s="116">
        <v>326</v>
      </c>
      <c r="Y98" s="116">
        <v>329</v>
      </c>
      <c r="Z98" s="116">
        <v>316</v>
      </c>
    </row>
    <row r="99" spans="1:32" ht="15" customHeight="1" x14ac:dyDescent="0.25">
      <c r="S99" s="119" t="s">
        <v>201</v>
      </c>
      <c r="T99" s="119"/>
      <c r="U99" s="116"/>
      <c r="V99" s="116">
        <v>26</v>
      </c>
      <c r="W99" s="116">
        <v>21</v>
      </c>
      <c r="X99" s="116">
        <v>28</v>
      </c>
      <c r="Y99" s="116">
        <v>37</v>
      </c>
      <c r="Z99" s="116">
        <v>33</v>
      </c>
    </row>
    <row r="100" spans="1:32" ht="15" customHeight="1" x14ac:dyDescent="0.25">
      <c r="S100" s="119" t="s">
        <v>59</v>
      </c>
      <c r="T100" s="119"/>
      <c r="U100" s="116"/>
      <c r="V100" s="116">
        <v>245</v>
      </c>
      <c r="W100" s="116">
        <v>260</v>
      </c>
      <c r="X100" s="116">
        <v>278</v>
      </c>
      <c r="Y100" s="116">
        <v>294</v>
      </c>
      <c r="Z100" s="116">
        <v>289</v>
      </c>
    </row>
    <row r="101" spans="1:32" x14ac:dyDescent="0.25">
      <c r="A101" s="20"/>
      <c r="S101" s="122" t="s">
        <v>54</v>
      </c>
      <c r="T101" s="122"/>
      <c r="U101" s="116"/>
      <c r="V101" s="116">
        <v>3682</v>
      </c>
      <c r="W101" s="116">
        <v>3809</v>
      </c>
      <c r="X101" s="116">
        <v>4050</v>
      </c>
      <c r="Y101" s="116">
        <v>4039</v>
      </c>
      <c r="Z101" s="116">
        <v>4259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6710</v>
      </c>
      <c r="W104" s="116">
        <v>7477</v>
      </c>
      <c r="X104" s="116">
        <v>7954</v>
      </c>
      <c r="Y104" s="116">
        <v>7949</v>
      </c>
      <c r="Z104" s="116">
        <v>8594</v>
      </c>
      <c r="AB104" s="113" t="str">
        <f>TEXT(Z104,"###,###")</f>
        <v>8,594</v>
      </c>
      <c r="AD104" s="134">
        <f>Z104/($Z$4)*100</f>
        <v>70.212418300653596</v>
      </c>
      <c r="AF104" s="113"/>
    </row>
    <row r="105" spans="1:32" x14ac:dyDescent="0.25">
      <c r="S105" s="119" t="s">
        <v>18</v>
      </c>
      <c r="T105" s="119"/>
      <c r="U105" s="116"/>
      <c r="V105" s="116">
        <v>2136</v>
      </c>
      <c r="W105" s="116">
        <v>2194</v>
      </c>
      <c r="X105" s="116">
        <v>2067</v>
      </c>
      <c r="Y105" s="116">
        <v>2314</v>
      </c>
      <c r="Z105" s="116">
        <v>2260</v>
      </c>
      <c r="AB105" s="113" t="str">
        <f>TEXT(Z105,"###,###")</f>
        <v>2,260</v>
      </c>
      <c r="AD105" s="134">
        <f>Z105/($Z$4)*100</f>
        <v>18.464052287581701</v>
      </c>
      <c r="AF105" s="113"/>
    </row>
    <row r="106" spans="1:32" x14ac:dyDescent="0.25">
      <c r="S106" s="122" t="s">
        <v>54</v>
      </c>
      <c r="T106" s="122"/>
      <c r="U106" s="124"/>
      <c r="V106" s="124">
        <v>8846</v>
      </c>
      <c r="W106" s="124">
        <v>9671</v>
      </c>
      <c r="X106" s="124">
        <v>10021</v>
      </c>
      <c r="Y106" s="124">
        <v>10263</v>
      </c>
      <c r="Z106" s="124">
        <v>10854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2083</v>
      </c>
      <c r="W108" s="116">
        <v>2321</v>
      </c>
      <c r="X108" s="116">
        <v>2645</v>
      </c>
      <c r="Y108" s="116">
        <v>2355</v>
      </c>
      <c r="Z108" s="116">
        <v>2486</v>
      </c>
      <c r="AB108" s="113" t="str">
        <f>TEXT(Z108,"###,###")</f>
        <v>2,486</v>
      </c>
      <c r="AD108" s="134">
        <f>Z108/($Z$4)*100</f>
        <v>20.31045751633987</v>
      </c>
      <c r="AF108" s="113"/>
    </row>
    <row r="109" spans="1:32" x14ac:dyDescent="0.25">
      <c r="S109" s="119" t="s">
        <v>21</v>
      </c>
      <c r="T109" s="119"/>
      <c r="U109" s="116"/>
      <c r="V109" s="116">
        <v>1547</v>
      </c>
      <c r="W109" s="116">
        <v>1990</v>
      </c>
      <c r="X109" s="116">
        <v>2043</v>
      </c>
      <c r="Y109" s="116">
        <v>1848</v>
      </c>
      <c r="Z109" s="116">
        <v>2036</v>
      </c>
      <c r="AB109" s="113" t="str">
        <f>TEXT(Z109,"###,###")</f>
        <v>2,036</v>
      </c>
      <c r="AD109" s="134">
        <f>Z109/($Z$4)*100</f>
        <v>16.633986928104573</v>
      </c>
      <c r="AF109" s="113"/>
    </row>
    <row r="110" spans="1:32" x14ac:dyDescent="0.25">
      <c r="S110" s="119" t="s">
        <v>22</v>
      </c>
      <c r="T110" s="119"/>
      <c r="U110" s="116"/>
      <c r="V110" s="116">
        <v>2206</v>
      </c>
      <c r="W110" s="116">
        <v>2225</v>
      </c>
      <c r="X110" s="116">
        <v>2228</v>
      </c>
      <c r="Y110" s="116">
        <v>2675</v>
      </c>
      <c r="Z110" s="116">
        <v>2697</v>
      </c>
      <c r="AB110" s="113" t="str">
        <f>TEXT(Z110,"###,###")</f>
        <v>2,697</v>
      </c>
      <c r="AD110" s="134">
        <f>Z110/($Z$4)*100</f>
        <v>22.034313725490197</v>
      </c>
      <c r="AF110" s="113"/>
    </row>
    <row r="111" spans="1:32" x14ac:dyDescent="0.25">
      <c r="S111" s="119" t="s">
        <v>23</v>
      </c>
      <c r="T111" s="119"/>
      <c r="U111" s="116"/>
      <c r="V111" s="116">
        <v>3007</v>
      </c>
      <c r="W111" s="116">
        <v>3135</v>
      </c>
      <c r="X111" s="116">
        <v>3106</v>
      </c>
      <c r="Y111" s="116">
        <v>3396</v>
      </c>
      <c r="Z111" s="116">
        <v>3575</v>
      </c>
      <c r="AB111" s="113" t="str">
        <f>TEXT(Z111,"###,###")</f>
        <v>3,575</v>
      </c>
      <c r="AD111" s="134">
        <f>Z111/($Z$4)*100</f>
        <v>29.207516339869283</v>
      </c>
      <c r="AF111" s="113"/>
    </row>
    <row r="112" spans="1:32" x14ac:dyDescent="0.25">
      <c r="S112" s="122" t="s">
        <v>54</v>
      </c>
      <c r="T112" s="122"/>
      <c r="U112" s="116"/>
      <c r="V112" s="116">
        <v>10385</v>
      </c>
      <c r="W112" s="116">
        <v>11043</v>
      </c>
      <c r="X112" s="116">
        <v>11563</v>
      </c>
      <c r="Y112" s="116">
        <v>11706</v>
      </c>
      <c r="Z112" s="116">
        <v>12237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46.45</v>
      </c>
      <c r="W118" s="135">
        <v>45.63</v>
      </c>
      <c r="X118" s="135">
        <v>46.05</v>
      </c>
      <c r="Y118" s="135">
        <v>45.88</v>
      </c>
      <c r="Z118" s="135">
        <v>46.29</v>
      </c>
      <c r="AB118" s="113" t="str">
        <f>TEXT(Z118,"##.0")</f>
        <v>46.3</v>
      </c>
    </row>
    <row r="120" spans="19:32" x14ac:dyDescent="0.25">
      <c r="S120" s="105" t="s">
        <v>102</v>
      </c>
      <c r="T120" s="116"/>
      <c r="U120" s="116"/>
      <c r="V120" s="116">
        <v>5446</v>
      </c>
      <c r="W120" s="116">
        <v>5656</v>
      </c>
      <c r="X120" s="116">
        <v>5979</v>
      </c>
      <c r="Y120" s="116">
        <v>5952</v>
      </c>
      <c r="Z120" s="116">
        <v>6264</v>
      </c>
      <c r="AB120" s="113" t="str">
        <f>TEXT(Z120,"###,###")</f>
        <v>6,264</v>
      </c>
    </row>
    <row r="121" spans="19:32" x14ac:dyDescent="0.25">
      <c r="S121" s="105" t="s">
        <v>103</v>
      </c>
      <c r="T121" s="116"/>
      <c r="U121" s="116"/>
      <c r="V121" s="116">
        <v>1149</v>
      </c>
      <c r="W121" s="116">
        <v>1192</v>
      </c>
      <c r="X121" s="116">
        <v>1284</v>
      </c>
      <c r="Y121" s="116">
        <v>1250</v>
      </c>
      <c r="Z121" s="116">
        <v>1360</v>
      </c>
      <c r="AB121" s="113" t="str">
        <f>TEXT(Z121,"###,###")</f>
        <v>1,360</v>
      </c>
    </row>
    <row r="122" spans="19:32" x14ac:dyDescent="0.25">
      <c r="S122" s="105" t="s">
        <v>104</v>
      </c>
      <c r="T122" s="116"/>
      <c r="U122" s="116"/>
      <c r="V122" s="116">
        <v>758</v>
      </c>
      <c r="W122" s="116">
        <v>835</v>
      </c>
      <c r="X122" s="116">
        <v>882</v>
      </c>
      <c r="Y122" s="116">
        <v>897</v>
      </c>
      <c r="Z122" s="116">
        <v>965</v>
      </c>
      <c r="AB122" s="113" t="str">
        <f>TEXT(Z122,"###,###")</f>
        <v>965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6204</v>
      </c>
      <c r="W124" s="116">
        <v>6491</v>
      </c>
      <c r="X124" s="116">
        <v>6861</v>
      </c>
      <c r="Y124" s="116">
        <v>6849</v>
      </c>
      <c r="Z124" s="116">
        <v>7229</v>
      </c>
      <c r="AB124" s="113" t="str">
        <f>TEXT(Z124,"###,###")</f>
        <v>7,229</v>
      </c>
      <c r="AD124" s="131">
        <f>Z124/$Z$7*100</f>
        <v>84.205008736167727</v>
      </c>
    </row>
    <row r="125" spans="19:32" x14ac:dyDescent="0.25">
      <c r="S125" s="105" t="s">
        <v>106</v>
      </c>
      <c r="T125" s="116"/>
      <c r="U125" s="116"/>
      <c r="V125" s="116">
        <v>1907</v>
      </c>
      <c r="W125" s="116">
        <v>2027</v>
      </c>
      <c r="X125" s="116">
        <v>2166</v>
      </c>
      <c r="Y125" s="116">
        <v>2147</v>
      </c>
      <c r="Z125" s="116">
        <v>2325</v>
      </c>
      <c r="AB125" s="113" t="str">
        <f>TEXT(Z125,"###,###")</f>
        <v>2,325</v>
      </c>
      <c r="AD125" s="131">
        <f>Z125/$Z$7*100</f>
        <v>27.082119976703549</v>
      </c>
    </row>
    <row r="127" spans="19:32" x14ac:dyDescent="0.25">
      <c r="S127" s="105" t="s">
        <v>107</v>
      </c>
      <c r="T127" s="116"/>
      <c r="U127" s="116"/>
      <c r="V127" s="116">
        <v>3671</v>
      </c>
      <c r="W127" s="116">
        <v>3874</v>
      </c>
      <c r="X127" s="116">
        <v>4099</v>
      </c>
      <c r="Y127" s="116">
        <v>4052</v>
      </c>
      <c r="Z127" s="116">
        <v>4326</v>
      </c>
      <c r="AB127" s="113" t="str">
        <f>TEXT(Z127,"###,###")</f>
        <v>4,326</v>
      </c>
      <c r="AD127" s="131">
        <f>Z127/$Z$7*100</f>
        <v>50.390215492137443</v>
      </c>
    </row>
    <row r="128" spans="19:32" x14ac:dyDescent="0.25">
      <c r="S128" s="105" t="s">
        <v>108</v>
      </c>
      <c r="T128" s="116"/>
      <c r="U128" s="116"/>
      <c r="V128" s="116">
        <v>3681</v>
      </c>
      <c r="W128" s="116">
        <v>3809</v>
      </c>
      <c r="X128" s="116">
        <v>4050</v>
      </c>
      <c r="Y128" s="116">
        <v>4044</v>
      </c>
      <c r="Z128" s="116">
        <v>4258</v>
      </c>
      <c r="AB128" s="113" t="str">
        <f>TEXT(Z128,"###,###")</f>
        <v>4,258</v>
      </c>
      <c r="AD128" s="131">
        <f>Z128/$Z$7*100</f>
        <v>49.598136284216658</v>
      </c>
    </row>
    <row r="130" spans="19:20" x14ac:dyDescent="0.25">
      <c r="S130" s="105" t="s">
        <v>286</v>
      </c>
      <c r="T130" s="131">
        <v>72.964472917880016</v>
      </c>
    </row>
    <row r="131" spans="19:20" x14ac:dyDescent="0.25">
      <c r="S131" s="105" t="s">
        <v>287</v>
      </c>
      <c r="T131" s="131">
        <v>15.841584158415841</v>
      </c>
    </row>
    <row r="132" spans="19:20" x14ac:dyDescent="0.25">
      <c r="S132" s="105" t="s">
        <v>288</v>
      </c>
      <c r="T132" s="131">
        <v>11.240535818287711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EE36B7-E929-4B65-9433-3F9CDFF662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6909178-A265-42F6-8129-6E854B57E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A0A4FC-531B-4124-9726-CC48882BD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ADBA57-EEE0-45FB-945F-9F91BF8732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63B9-370E-4DDD-BC68-0A1D644007FD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140</v>
      </c>
      <c r="T1" s="103"/>
      <c r="U1" s="103"/>
      <c r="V1" s="103"/>
      <c r="W1" s="103"/>
      <c r="X1" s="103"/>
      <c r="Y1" s="104" t="s">
        <v>141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140</v>
      </c>
      <c r="Y3" s="109" t="s">
        <v>141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8.30 Hindmarsh,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3859</v>
      </c>
      <c r="W4" s="112">
        <v>4030</v>
      </c>
      <c r="X4" s="112">
        <v>4301</v>
      </c>
      <c r="Y4" s="112">
        <v>4274</v>
      </c>
      <c r="Z4" s="112">
        <v>4397</v>
      </c>
      <c r="AB4" s="113" t="str">
        <f>TEXT(Z4,"###,###")</f>
        <v>4,397</v>
      </c>
      <c r="AD4" s="114">
        <f>Z4/Y4-1</f>
        <v>2.8778661675245676E-2</v>
      </c>
      <c r="AF4" s="114">
        <f>Z4/V4-1</f>
        <v>0.13941435605079033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2043</v>
      </c>
      <c r="W5" s="112">
        <v>2115</v>
      </c>
      <c r="X5" s="112">
        <v>2289</v>
      </c>
      <c r="Y5" s="112">
        <v>2207</v>
      </c>
      <c r="Z5" s="112">
        <v>2289</v>
      </c>
      <c r="AB5" s="113" t="str">
        <f>TEXT(Z5,"###,###")</f>
        <v>2,289</v>
      </c>
      <c r="AD5" s="114">
        <f t="shared" ref="AD5:AD9" si="0">Z5/Y5-1</f>
        <v>3.7154508382419626E-2</v>
      </c>
      <c r="AF5" s="114">
        <f t="shared" ref="AF5:AF9" si="1">Z5/V5-1</f>
        <v>0.1204111600587372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1819</v>
      </c>
      <c r="W6" s="112">
        <v>1915</v>
      </c>
      <c r="X6" s="112">
        <v>2012</v>
      </c>
      <c r="Y6" s="112">
        <v>2064</v>
      </c>
      <c r="Z6" s="112">
        <v>2105</v>
      </c>
      <c r="AB6" s="113" t="str">
        <f>TEXT(Z6,"###,###")</f>
        <v>2,105</v>
      </c>
      <c r="AD6" s="114">
        <f t="shared" si="0"/>
        <v>1.9864341085271242E-2</v>
      </c>
      <c r="AF6" s="114">
        <f t="shared" si="1"/>
        <v>0.15722924683892248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2719</v>
      </c>
      <c r="W7" s="112">
        <v>2762</v>
      </c>
      <c r="X7" s="112">
        <v>2921</v>
      </c>
      <c r="Y7" s="112">
        <v>2885</v>
      </c>
      <c r="Z7" s="112">
        <v>2992</v>
      </c>
      <c r="AB7" s="113" t="str">
        <f>TEXT(Z7,"###,###")</f>
        <v>2,992</v>
      </c>
      <c r="AD7" s="114">
        <f t="shared" si="0"/>
        <v>3.7088388214904677E-2</v>
      </c>
      <c r="AF7" s="114">
        <f t="shared" si="1"/>
        <v>0.10040456050018398</v>
      </c>
    </row>
    <row r="8" spans="1:32" ht="17.25" customHeight="1" x14ac:dyDescent="0.25">
      <c r="A8" s="68" t="s">
        <v>13</v>
      </c>
      <c r="B8" s="69"/>
      <c r="C8" s="31"/>
      <c r="D8" s="70" t="str">
        <f>AB4</f>
        <v>4,397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2,992</v>
      </c>
      <c r="P8" s="71"/>
      <c r="S8" s="111" t="s">
        <v>86</v>
      </c>
      <c r="T8" s="112"/>
      <c r="U8" s="112"/>
      <c r="V8" s="112">
        <v>34776</v>
      </c>
      <c r="W8" s="112">
        <v>33798.36</v>
      </c>
      <c r="X8" s="112">
        <v>35308</v>
      </c>
      <c r="Y8" s="112">
        <v>35541</v>
      </c>
      <c r="Z8" s="112">
        <v>37193.5</v>
      </c>
      <c r="AB8" s="113" t="str">
        <f>TEXT(Z8,"$###,###")</f>
        <v>$37,194</v>
      </c>
      <c r="AD8" s="114">
        <f t="shared" si="0"/>
        <v>4.6495596634872349E-2</v>
      </c>
      <c r="AF8" s="114">
        <f t="shared" si="1"/>
        <v>6.9516333103289529E-2</v>
      </c>
    </row>
    <row r="9" spans="1:32" x14ac:dyDescent="0.25">
      <c r="A9" s="32" t="s">
        <v>15</v>
      </c>
      <c r="B9" s="75"/>
      <c r="C9" s="76"/>
      <c r="D9" s="77">
        <f>AD104</f>
        <v>58.448942460768706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53.041443850267378</v>
      </c>
      <c r="P9" s="78" t="s">
        <v>87</v>
      </c>
      <c r="S9" s="111" t="s">
        <v>7</v>
      </c>
      <c r="T9" s="112"/>
      <c r="U9" s="112"/>
      <c r="V9" s="112">
        <v>95561495</v>
      </c>
      <c r="W9" s="112">
        <v>126175180</v>
      </c>
      <c r="X9" s="112">
        <v>154543641</v>
      </c>
      <c r="Y9" s="112">
        <v>159692645</v>
      </c>
      <c r="Z9" s="112">
        <v>175398573</v>
      </c>
      <c r="AB9" s="113" t="str">
        <f>TEXT(Z9/1000000,"$#,###.0")&amp;" mil"</f>
        <v>$175.4 mil</v>
      </c>
      <c r="AD9" s="114">
        <f t="shared" si="0"/>
        <v>9.8350979157493468E-2</v>
      </c>
      <c r="AF9" s="114">
        <f t="shared" si="1"/>
        <v>0.83545237545729067</v>
      </c>
    </row>
    <row r="10" spans="1:32" x14ac:dyDescent="0.25">
      <c r="A10" s="32" t="s">
        <v>18</v>
      </c>
      <c r="B10" s="75"/>
      <c r="C10" s="76"/>
      <c r="D10" s="77">
        <f>AD105</f>
        <v>20.627700705026154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47.12566844919786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66.911764705882348</v>
      </c>
      <c r="P11" s="78" t="s">
        <v>87</v>
      </c>
      <c r="S11" s="111" t="s">
        <v>30</v>
      </c>
      <c r="T11" s="116"/>
      <c r="U11" s="116"/>
      <c r="V11" s="116">
        <v>2964</v>
      </c>
      <c r="W11" s="116">
        <v>3099</v>
      </c>
      <c r="X11" s="116">
        <v>3275</v>
      </c>
      <c r="Y11" s="116">
        <v>3333</v>
      </c>
      <c r="Z11" s="116">
        <v>3408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19.552139037433154</v>
      </c>
      <c r="P12" s="78" t="s">
        <v>87</v>
      </c>
      <c r="S12" s="111" t="s">
        <v>31</v>
      </c>
      <c r="T12" s="116"/>
      <c r="U12" s="116"/>
      <c r="V12" s="116">
        <v>895</v>
      </c>
      <c r="W12" s="116">
        <v>931</v>
      </c>
      <c r="X12" s="116">
        <v>1025</v>
      </c>
      <c r="Y12" s="116">
        <v>944</v>
      </c>
      <c r="Z12" s="116">
        <v>987</v>
      </c>
    </row>
    <row r="13" spans="1:32" ht="15" customHeight="1" x14ac:dyDescent="0.25">
      <c r="A13" s="32" t="s">
        <v>20</v>
      </c>
      <c r="B13" s="76"/>
      <c r="C13" s="76"/>
      <c r="D13" s="77">
        <f>AD108</f>
        <v>17.625653854901067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13.602941176470587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14.669092563111214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16.82965658403457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17.501670006680026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773</v>
      </c>
      <c r="Z15" s="116">
        <v>811</v>
      </c>
      <c r="AB15" s="121">
        <f t="shared" ref="AB15:AB34" si="2">IF(Z15="np",0,Z15/$Z$34)</f>
        <v>0.1845278725824801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29.997725722083242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82.49832999331997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18</v>
      </c>
      <c r="Z16" s="116">
        <v>28</v>
      </c>
      <c r="AB16" s="121">
        <f t="shared" si="2"/>
        <v>6.3708759954493746E-3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139</v>
      </c>
      <c r="Z17" s="116">
        <v>136</v>
      </c>
      <c r="AB17" s="121">
        <f t="shared" si="2"/>
        <v>3.0944254835039819E-2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36</v>
      </c>
      <c r="Z18" s="116">
        <v>30</v>
      </c>
      <c r="AB18" s="121">
        <f t="shared" si="2"/>
        <v>6.8259385665529011E-3</v>
      </c>
    </row>
    <row r="19" spans="1:28" x14ac:dyDescent="0.25">
      <c r="A19" s="67" t="str">
        <f>$S$1&amp;" ("&amp;$V$2&amp;" to "&amp;$Z$2&amp;")"</f>
        <v>Hindmarsh (2015-16 to 2019-20)</v>
      </c>
      <c r="B19" s="67"/>
      <c r="C19" s="67"/>
      <c r="D19" s="67"/>
      <c r="E19" s="67"/>
      <c r="F19" s="67"/>
      <c r="G19" s="67" t="str">
        <f>$S$1&amp;" ("&amp;$V$2&amp;" to "&amp;$Z$2&amp;")"</f>
        <v>Hindmarsh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217</v>
      </c>
      <c r="Z19" s="116">
        <v>220</v>
      </c>
      <c r="AB19" s="121">
        <f t="shared" si="2"/>
        <v>5.0056882821387941E-2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100</v>
      </c>
      <c r="Z20" s="116">
        <v>100</v>
      </c>
      <c r="AB20" s="121">
        <f t="shared" si="2"/>
        <v>2.2753128555176336E-2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257</v>
      </c>
      <c r="Z21" s="116">
        <v>272</v>
      </c>
      <c r="AB21" s="121">
        <f t="shared" si="2"/>
        <v>6.1888509670079639E-2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68</v>
      </c>
      <c r="Z22" s="116">
        <v>102</v>
      </c>
      <c r="AB22" s="121">
        <f t="shared" si="2"/>
        <v>2.3208191126279865E-2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286</v>
      </c>
      <c r="Z23" s="116">
        <v>283</v>
      </c>
      <c r="AB23" s="121">
        <f t="shared" si="2"/>
        <v>6.4391353811149035E-2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</v>
      </c>
      <c r="Z24" s="116">
        <v>8</v>
      </c>
      <c r="AB24" s="121">
        <f t="shared" si="2"/>
        <v>1.8202502844141069E-3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75</v>
      </c>
      <c r="Z25" s="116">
        <v>72</v>
      </c>
      <c r="AB25" s="121">
        <f t="shared" si="2"/>
        <v>1.6382252559726963E-2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54</v>
      </c>
      <c r="Z26" s="116">
        <v>54</v>
      </c>
      <c r="AB26" s="121">
        <f t="shared" si="2"/>
        <v>1.2286689419795221E-2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95</v>
      </c>
      <c r="Z27" s="116">
        <v>105</v>
      </c>
      <c r="AB27" s="121">
        <f t="shared" si="2"/>
        <v>2.3890784982935155E-2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198</v>
      </c>
      <c r="Z28" s="116">
        <v>216</v>
      </c>
      <c r="AB28" s="121">
        <f t="shared" si="2"/>
        <v>4.9146757679180884E-2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363</v>
      </c>
      <c r="Z29" s="116">
        <v>218</v>
      </c>
      <c r="AB29" s="121">
        <f t="shared" si="2"/>
        <v>4.9601820250284416E-2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147</v>
      </c>
      <c r="Z30" s="116">
        <v>292</v>
      </c>
      <c r="AB30" s="121">
        <f t="shared" si="2"/>
        <v>6.64391353811149E-2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615</v>
      </c>
      <c r="Z31" s="116">
        <v>664</v>
      </c>
      <c r="AB31" s="121">
        <f t="shared" si="2"/>
        <v>0.15108077360637087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42</v>
      </c>
      <c r="Z32" s="116">
        <v>37</v>
      </c>
      <c r="AB32" s="121">
        <f t="shared" si="2"/>
        <v>8.4186575654152454E-3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137</v>
      </c>
      <c r="Z33" s="116">
        <v>104</v>
      </c>
      <c r="AB33" s="121">
        <f t="shared" si="2"/>
        <v>2.3663253697383389E-2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4274</v>
      </c>
      <c r="Z34" s="124">
        <v>4395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2470</v>
      </c>
      <c r="AB37" s="136">
        <f>Z37/Z40*100</f>
        <v>82.49832999331997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524</v>
      </c>
      <c r="AB38" s="136">
        <f>Z38/Z40*100</f>
        <v>17.501670006680026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2994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</v>
      </c>
      <c r="W44" s="116">
        <v>3</v>
      </c>
      <c r="X44" s="116">
        <v>2</v>
      </c>
      <c r="Y44" s="116">
        <v>0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33</v>
      </c>
      <c r="W45" s="116">
        <v>44</v>
      </c>
      <c r="X45" s="116">
        <v>63</v>
      </c>
      <c r="Y45" s="116">
        <v>73</v>
      </c>
      <c r="Z45" s="116">
        <v>66</v>
      </c>
    </row>
    <row r="46" spans="19:32" x14ac:dyDescent="0.25">
      <c r="S46" s="119" t="s">
        <v>39</v>
      </c>
      <c r="T46" s="119"/>
      <c r="U46" s="116"/>
      <c r="V46" s="116">
        <v>167</v>
      </c>
      <c r="W46" s="116">
        <v>144</v>
      </c>
      <c r="X46" s="116">
        <v>145</v>
      </c>
      <c r="Y46" s="116">
        <v>126</v>
      </c>
      <c r="Z46" s="116">
        <v>133</v>
      </c>
    </row>
    <row r="47" spans="19:32" x14ac:dyDescent="0.25">
      <c r="S47" s="119" t="s">
        <v>40</v>
      </c>
      <c r="T47" s="119"/>
      <c r="U47" s="116"/>
      <c r="V47" s="116">
        <v>206</v>
      </c>
      <c r="W47" s="116">
        <v>213</v>
      </c>
      <c r="X47" s="116">
        <v>223</v>
      </c>
      <c r="Y47" s="116">
        <v>236</v>
      </c>
      <c r="Z47" s="116">
        <v>193</v>
      </c>
    </row>
    <row r="48" spans="19:32" x14ac:dyDescent="0.25">
      <c r="S48" s="119" t="s">
        <v>41</v>
      </c>
      <c r="T48" s="119"/>
      <c r="U48" s="116"/>
      <c r="V48" s="116">
        <v>168</v>
      </c>
      <c r="W48" s="116">
        <v>216</v>
      </c>
      <c r="X48" s="116">
        <v>233</v>
      </c>
      <c r="Y48" s="116">
        <v>264</v>
      </c>
      <c r="Z48" s="116">
        <v>332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135</v>
      </c>
      <c r="W49" s="116">
        <v>154</v>
      </c>
      <c r="X49" s="116">
        <v>159</v>
      </c>
      <c r="Y49" s="116">
        <v>192</v>
      </c>
      <c r="Z49" s="116">
        <v>167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Hindmarsh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165</v>
      </c>
      <c r="W50" s="116">
        <v>144</v>
      </c>
      <c r="X50" s="116">
        <v>129</v>
      </c>
      <c r="Y50" s="116">
        <v>146</v>
      </c>
      <c r="Z50" s="116">
        <v>143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144</v>
      </c>
      <c r="W51" s="116">
        <v>152</v>
      </c>
      <c r="X51" s="116">
        <v>158</v>
      </c>
      <c r="Y51" s="116">
        <v>149</v>
      </c>
      <c r="Z51" s="116">
        <v>168</v>
      </c>
    </row>
    <row r="52" spans="1:26" ht="15" customHeight="1" x14ac:dyDescent="0.25">
      <c r="S52" s="119" t="s">
        <v>45</v>
      </c>
      <c r="T52" s="119"/>
      <c r="U52" s="116"/>
      <c r="V52" s="116">
        <v>179</v>
      </c>
      <c r="W52" s="116">
        <v>179</v>
      </c>
      <c r="X52" s="116">
        <v>186</v>
      </c>
      <c r="Y52" s="116">
        <v>166</v>
      </c>
      <c r="Z52" s="116">
        <v>143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229</v>
      </c>
      <c r="W53" s="116">
        <v>209</v>
      </c>
      <c r="X53" s="116">
        <v>200</v>
      </c>
      <c r="Y53" s="116">
        <v>181</v>
      </c>
      <c r="Z53" s="116">
        <v>183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238</v>
      </c>
      <c r="W54" s="116">
        <v>255</v>
      </c>
      <c r="X54" s="116">
        <v>253</v>
      </c>
      <c r="Y54" s="116">
        <v>251</v>
      </c>
      <c r="Z54" s="116">
        <v>259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156</v>
      </c>
      <c r="W55" s="116">
        <v>183</v>
      </c>
      <c r="X55" s="116">
        <v>199</v>
      </c>
      <c r="Y55" s="116">
        <v>189</v>
      </c>
      <c r="Z55" s="116">
        <v>214</v>
      </c>
    </row>
    <row r="56" spans="1:26" ht="15" customHeight="1" x14ac:dyDescent="0.25">
      <c r="S56" s="119" t="s">
        <v>49</v>
      </c>
      <c r="T56" s="119"/>
      <c r="U56" s="116"/>
      <c r="V56" s="116">
        <v>98</v>
      </c>
      <c r="W56" s="116">
        <v>80</v>
      </c>
      <c r="X56" s="116">
        <v>109</v>
      </c>
      <c r="Y56" s="116">
        <v>105</v>
      </c>
      <c r="Z56" s="116">
        <v>128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64</v>
      </c>
      <c r="W57" s="116">
        <v>66</v>
      </c>
      <c r="X57" s="116">
        <v>67</v>
      </c>
      <c r="Y57" s="116">
        <v>54</v>
      </c>
      <c r="Z57" s="116">
        <v>61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33</v>
      </c>
      <c r="W58" s="116">
        <v>38</v>
      </c>
      <c r="X58" s="116">
        <v>46</v>
      </c>
      <c r="Y58" s="116">
        <v>43</v>
      </c>
      <c r="Z58" s="116">
        <v>48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25</v>
      </c>
      <c r="W59" s="116">
        <v>21</v>
      </c>
      <c r="X59" s="116">
        <v>21</v>
      </c>
      <c r="Y59" s="116">
        <v>14</v>
      </c>
      <c r="Z59" s="116">
        <v>20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11</v>
      </c>
      <c r="W60" s="116">
        <v>12</v>
      </c>
      <c r="X60" s="116">
        <v>20</v>
      </c>
      <c r="Y60" s="116">
        <v>14</v>
      </c>
      <c r="Z60" s="116">
        <v>22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2044</v>
      </c>
      <c r="W61" s="116">
        <v>2115</v>
      </c>
      <c r="X61" s="116">
        <v>2291</v>
      </c>
      <c r="Y61" s="116">
        <v>2211</v>
      </c>
      <c r="Z61" s="116">
        <v>2290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36</v>
      </c>
      <c r="W64" s="116">
        <v>42</v>
      </c>
      <c r="X64" s="116">
        <v>38</v>
      </c>
      <c r="Y64" s="116">
        <v>49</v>
      </c>
      <c r="Z64" s="116">
        <v>48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Hindmarsh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115</v>
      </c>
      <c r="W65" s="116">
        <v>127</v>
      </c>
      <c r="X65" s="116">
        <v>156</v>
      </c>
      <c r="Y65" s="116">
        <v>138</v>
      </c>
      <c r="Z65" s="116">
        <v>164</v>
      </c>
    </row>
    <row r="66" spans="1:26" x14ac:dyDescent="0.25">
      <c r="S66" s="119" t="s">
        <v>40</v>
      </c>
      <c r="T66" s="119"/>
      <c r="U66" s="116"/>
      <c r="V66" s="116">
        <v>187</v>
      </c>
      <c r="W66" s="116">
        <v>183</v>
      </c>
      <c r="X66" s="116">
        <v>177</v>
      </c>
      <c r="Y66" s="116">
        <v>204</v>
      </c>
      <c r="Z66" s="116">
        <v>185</v>
      </c>
    </row>
    <row r="67" spans="1:26" x14ac:dyDescent="0.25">
      <c r="S67" s="119" t="s">
        <v>41</v>
      </c>
      <c r="T67" s="119"/>
      <c r="U67" s="116"/>
      <c r="V67" s="116">
        <v>141</v>
      </c>
      <c r="W67" s="116">
        <v>172</v>
      </c>
      <c r="X67" s="116">
        <v>174</v>
      </c>
      <c r="Y67" s="116">
        <v>224</v>
      </c>
      <c r="Z67" s="116">
        <v>225</v>
      </c>
    </row>
    <row r="68" spans="1:26" x14ac:dyDescent="0.25">
      <c r="S68" s="119" t="s">
        <v>42</v>
      </c>
      <c r="T68" s="119"/>
      <c r="U68" s="116"/>
      <c r="V68" s="116">
        <v>134</v>
      </c>
      <c r="W68" s="116">
        <v>128</v>
      </c>
      <c r="X68" s="116">
        <v>136</v>
      </c>
      <c r="Y68" s="116">
        <v>149</v>
      </c>
      <c r="Z68" s="116">
        <v>177</v>
      </c>
    </row>
    <row r="69" spans="1:26" x14ac:dyDescent="0.25">
      <c r="S69" s="119" t="s">
        <v>43</v>
      </c>
      <c r="T69" s="119"/>
      <c r="U69" s="116"/>
      <c r="V69" s="116">
        <v>122</v>
      </c>
      <c r="W69" s="116">
        <v>127</v>
      </c>
      <c r="X69" s="116">
        <v>144</v>
      </c>
      <c r="Y69" s="116">
        <v>160</v>
      </c>
      <c r="Z69" s="116">
        <v>151</v>
      </c>
    </row>
    <row r="70" spans="1:26" x14ac:dyDescent="0.25">
      <c r="S70" s="119" t="s">
        <v>44</v>
      </c>
      <c r="T70" s="119"/>
      <c r="U70" s="116"/>
      <c r="V70" s="116">
        <v>157</v>
      </c>
      <c r="W70" s="116">
        <v>161</v>
      </c>
      <c r="X70" s="116">
        <v>164</v>
      </c>
      <c r="Y70" s="116">
        <v>131</v>
      </c>
      <c r="Z70" s="116">
        <v>135</v>
      </c>
    </row>
    <row r="71" spans="1:26" x14ac:dyDescent="0.25">
      <c r="S71" s="119" t="s">
        <v>45</v>
      </c>
      <c r="T71" s="119"/>
      <c r="U71" s="116"/>
      <c r="V71" s="116">
        <v>198</v>
      </c>
      <c r="W71" s="116">
        <v>219</v>
      </c>
      <c r="X71" s="116">
        <v>207</v>
      </c>
      <c r="Y71" s="116">
        <v>205</v>
      </c>
      <c r="Z71" s="116">
        <v>187</v>
      </c>
    </row>
    <row r="72" spans="1:26" x14ac:dyDescent="0.25">
      <c r="S72" s="119" t="s">
        <v>46</v>
      </c>
      <c r="T72" s="119"/>
      <c r="U72" s="116"/>
      <c r="V72" s="116">
        <v>220</v>
      </c>
      <c r="W72" s="116">
        <v>207</v>
      </c>
      <c r="X72" s="116">
        <v>194</v>
      </c>
      <c r="Y72" s="116">
        <v>205</v>
      </c>
      <c r="Z72" s="116">
        <v>213</v>
      </c>
    </row>
    <row r="73" spans="1:26" x14ac:dyDescent="0.25">
      <c r="S73" s="119" t="s">
        <v>47</v>
      </c>
      <c r="T73" s="119"/>
      <c r="U73" s="116"/>
      <c r="V73" s="116">
        <v>240</v>
      </c>
      <c r="W73" s="116">
        <v>251</v>
      </c>
      <c r="X73" s="116">
        <v>258</v>
      </c>
      <c r="Y73" s="116">
        <v>242</v>
      </c>
      <c r="Z73" s="116">
        <v>234</v>
      </c>
    </row>
    <row r="74" spans="1:26" x14ac:dyDescent="0.25">
      <c r="S74" s="119" t="s">
        <v>48</v>
      </c>
      <c r="T74" s="119"/>
      <c r="U74" s="116"/>
      <c r="V74" s="116">
        <v>124</v>
      </c>
      <c r="W74" s="116">
        <v>145</v>
      </c>
      <c r="X74" s="116">
        <v>156</v>
      </c>
      <c r="Y74" s="116">
        <v>195</v>
      </c>
      <c r="Z74" s="116">
        <v>197</v>
      </c>
    </row>
    <row r="75" spans="1:26" x14ac:dyDescent="0.25">
      <c r="S75" s="119" t="s">
        <v>49</v>
      </c>
      <c r="T75" s="119"/>
      <c r="U75" s="116"/>
      <c r="V75" s="116">
        <v>57</v>
      </c>
      <c r="W75" s="116">
        <v>58</v>
      </c>
      <c r="X75" s="116">
        <v>70</v>
      </c>
      <c r="Y75" s="116">
        <v>80</v>
      </c>
      <c r="Z75" s="116">
        <v>86</v>
      </c>
    </row>
    <row r="76" spans="1:26" x14ac:dyDescent="0.25">
      <c r="S76" s="119" t="s">
        <v>50</v>
      </c>
      <c r="T76" s="119"/>
      <c r="U76" s="116"/>
      <c r="V76" s="116">
        <v>42</v>
      </c>
      <c r="W76" s="116">
        <v>42</v>
      </c>
      <c r="X76" s="116">
        <v>38</v>
      </c>
      <c r="Y76" s="116">
        <v>33</v>
      </c>
      <c r="Z76" s="116">
        <v>41</v>
      </c>
    </row>
    <row r="77" spans="1:26" x14ac:dyDescent="0.25">
      <c r="S77" s="119" t="s">
        <v>51</v>
      </c>
      <c r="T77" s="119"/>
      <c r="U77" s="116"/>
      <c r="V77" s="116">
        <v>29</v>
      </c>
      <c r="W77" s="116">
        <v>28</v>
      </c>
      <c r="X77" s="116">
        <v>31</v>
      </c>
      <c r="Y77" s="116">
        <v>22</v>
      </c>
      <c r="Z77" s="116">
        <v>30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11</v>
      </c>
      <c r="X78" s="116">
        <v>18</v>
      </c>
      <c r="Y78" s="116">
        <v>19</v>
      </c>
      <c r="Z78" s="116">
        <v>11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13</v>
      </c>
      <c r="X79" s="116">
        <v>12</v>
      </c>
      <c r="Y79" s="116">
        <v>14</v>
      </c>
      <c r="Z79" s="116">
        <v>13</v>
      </c>
    </row>
    <row r="80" spans="1:26" x14ac:dyDescent="0.25">
      <c r="S80" s="122" t="s">
        <v>54</v>
      </c>
      <c r="T80" s="122"/>
      <c r="U80" s="116"/>
      <c r="V80" s="116">
        <v>1816</v>
      </c>
      <c r="W80" s="116">
        <v>1915</v>
      </c>
      <c r="X80" s="116">
        <v>2011</v>
      </c>
      <c r="Y80" s="116">
        <v>2064</v>
      </c>
      <c r="Z80" s="116">
        <v>2105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Hindmarsh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103</v>
      </c>
      <c r="W83" s="116">
        <v>111</v>
      </c>
      <c r="X83" s="116">
        <v>120</v>
      </c>
      <c r="Y83" s="116">
        <v>121</v>
      </c>
      <c r="Z83" s="116">
        <v>121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98</v>
      </c>
      <c r="W84" s="116">
        <v>83</v>
      </c>
      <c r="X84" s="116">
        <v>87</v>
      </c>
      <c r="Y84" s="116">
        <v>86</v>
      </c>
      <c r="Z84" s="116">
        <v>84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173</v>
      </c>
      <c r="W85" s="116">
        <v>189</v>
      </c>
      <c r="X85" s="116">
        <v>184</v>
      </c>
      <c r="Y85" s="116">
        <v>196</v>
      </c>
      <c r="Z85" s="116">
        <v>196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4,397</v>
      </c>
      <c r="D86" s="100">
        <f t="shared" ref="D86:D91" si="4">AD4</f>
        <v>2.8778661675245676E-2</v>
      </c>
      <c r="E86" s="101">
        <f t="shared" ref="E86:E91" si="5">AD4</f>
        <v>2.8778661675245676E-2</v>
      </c>
      <c r="F86" s="100">
        <f t="shared" ref="F86:F91" si="6">AF4</f>
        <v>0.13941435605079033</v>
      </c>
      <c r="G86" s="101">
        <f t="shared" ref="G86:G91" si="7">AF4</f>
        <v>0.13941435605079033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41</v>
      </c>
      <c r="W86" s="116">
        <v>42</v>
      </c>
      <c r="X86" s="116">
        <v>44</v>
      </c>
      <c r="Y86" s="116">
        <v>41</v>
      </c>
      <c r="Z86" s="116">
        <v>51</v>
      </c>
    </row>
    <row r="87" spans="1:30" ht="15" customHeight="1" x14ac:dyDescent="0.25">
      <c r="A87" s="102" t="s">
        <v>4</v>
      </c>
      <c r="B87" s="51"/>
      <c r="C87" s="61" t="str">
        <f t="shared" si="3"/>
        <v>2,289</v>
      </c>
      <c r="D87" s="100">
        <f t="shared" si="4"/>
        <v>3.7154508382419626E-2</v>
      </c>
      <c r="E87" s="101">
        <f t="shared" si="5"/>
        <v>3.7154508382419626E-2</v>
      </c>
      <c r="F87" s="100">
        <f t="shared" si="6"/>
        <v>0.1204111600587372</v>
      </c>
      <c r="G87" s="101">
        <f t="shared" si="7"/>
        <v>0.1204111600587372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30</v>
      </c>
      <c r="W87" s="116">
        <v>31</v>
      </c>
      <c r="X87" s="116">
        <v>33</v>
      </c>
      <c r="Y87" s="116">
        <v>28</v>
      </c>
      <c r="Z87" s="116">
        <v>38</v>
      </c>
    </row>
    <row r="88" spans="1:30" ht="15" customHeight="1" x14ac:dyDescent="0.25">
      <c r="A88" s="102" t="s">
        <v>5</v>
      </c>
      <c r="B88" s="51"/>
      <c r="C88" s="61" t="str">
        <f t="shared" si="3"/>
        <v>2,105</v>
      </c>
      <c r="D88" s="100">
        <f t="shared" si="4"/>
        <v>1.9864341085271242E-2</v>
      </c>
      <c r="E88" s="101">
        <f t="shared" si="5"/>
        <v>1.9864341085271242E-2</v>
      </c>
      <c r="F88" s="100">
        <f t="shared" si="6"/>
        <v>0.15722924683892248</v>
      </c>
      <c r="G88" s="101">
        <f t="shared" si="7"/>
        <v>0.15722924683892248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27</v>
      </c>
      <c r="W88" s="116">
        <v>29</v>
      </c>
      <c r="X88" s="116">
        <v>34</v>
      </c>
      <c r="Y88" s="116">
        <v>31</v>
      </c>
      <c r="Z88" s="116">
        <v>35</v>
      </c>
    </row>
    <row r="89" spans="1:30" ht="15" customHeight="1" x14ac:dyDescent="0.25">
      <c r="A89" s="51" t="s">
        <v>6</v>
      </c>
      <c r="B89" s="51"/>
      <c r="C89" s="61" t="str">
        <f t="shared" si="3"/>
        <v>2,992</v>
      </c>
      <c r="D89" s="100">
        <f t="shared" si="4"/>
        <v>3.7088388214904677E-2</v>
      </c>
      <c r="E89" s="101">
        <f t="shared" si="5"/>
        <v>3.7088388214904677E-2</v>
      </c>
      <c r="F89" s="100">
        <f t="shared" si="6"/>
        <v>0.10040456050018398</v>
      </c>
      <c r="G89" s="101">
        <f t="shared" si="7"/>
        <v>0.10040456050018398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187</v>
      </c>
      <c r="W89" s="116">
        <v>191</v>
      </c>
      <c r="X89" s="116">
        <v>201</v>
      </c>
      <c r="Y89" s="116">
        <v>192</v>
      </c>
      <c r="Z89" s="116">
        <v>210</v>
      </c>
    </row>
    <row r="90" spans="1:30" ht="15" customHeight="1" x14ac:dyDescent="0.25">
      <c r="A90" s="51" t="s">
        <v>100</v>
      </c>
      <c r="B90" s="51"/>
      <c r="C90" s="61" t="str">
        <f t="shared" si="3"/>
        <v>$37,194</v>
      </c>
      <c r="D90" s="100">
        <f t="shared" si="4"/>
        <v>4.6495596634872349E-2</v>
      </c>
      <c r="E90" s="101">
        <f t="shared" si="5"/>
        <v>4.6495596634872349E-2</v>
      </c>
      <c r="F90" s="100">
        <f t="shared" si="6"/>
        <v>6.9516333103289529E-2</v>
      </c>
      <c r="G90" s="101">
        <f t="shared" si="7"/>
        <v>6.9516333103289529E-2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298</v>
      </c>
      <c r="W90" s="116">
        <v>305</v>
      </c>
      <c r="X90" s="116">
        <v>337</v>
      </c>
      <c r="Y90" s="116">
        <v>353</v>
      </c>
      <c r="Z90" s="116">
        <v>338</v>
      </c>
    </row>
    <row r="91" spans="1:30" ht="15" customHeight="1" x14ac:dyDescent="0.25">
      <c r="A91" s="51" t="s">
        <v>7</v>
      </c>
      <c r="B91" s="51"/>
      <c r="C91" s="61" t="str">
        <f t="shared" si="3"/>
        <v>$175.4 mil</v>
      </c>
      <c r="D91" s="100">
        <f t="shared" si="4"/>
        <v>9.8350979157493468E-2</v>
      </c>
      <c r="E91" s="101">
        <f t="shared" si="5"/>
        <v>9.8350979157493468E-2</v>
      </c>
      <c r="F91" s="100">
        <f t="shared" si="6"/>
        <v>0.83545237545729067</v>
      </c>
      <c r="G91" s="101">
        <f t="shared" si="7"/>
        <v>0.83545237545729067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1459</v>
      </c>
      <c r="W91" s="116">
        <v>1476</v>
      </c>
      <c r="X91" s="116">
        <v>1564</v>
      </c>
      <c r="Y91" s="116">
        <v>1529</v>
      </c>
      <c r="Z91" s="116">
        <v>1585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65</v>
      </c>
      <c r="W93" s="116">
        <v>70</v>
      </c>
      <c r="X93" s="116">
        <v>84</v>
      </c>
      <c r="Y93" s="116">
        <v>82</v>
      </c>
      <c r="Z93" s="116">
        <v>79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259</v>
      </c>
      <c r="W94" s="116">
        <v>250</v>
      </c>
      <c r="X94" s="116">
        <v>264</v>
      </c>
      <c r="Y94" s="116">
        <v>252</v>
      </c>
      <c r="Z94" s="116">
        <v>268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36</v>
      </c>
      <c r="W95" s="116">
        <v>38</v>
      </c>
      <c r="X95" s="116">
        <v>36</v>
      </c>
      <c r="Y95" s="116">
        <v>34</v>
      </c>
      <c r="Z95" s="116">
        <v>41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172</v>
      </c>
      <c r="W96" s="116">
        <v>169</v>
      </c>
      <c r="X96" s="116">
        <v>198</v>
      </c>
      <c r="Y96" s="116">
        <v>209</v>
      </c>
      <c r="Z96" s="116">
        <v>219</v>
      </c>
    </row>
    <row r="97" spans="1:32" ht="15" customHeight="1" x14ac:dyDescent="0.25">
      <c r="S97" s="119" t="s">
        <v>199</v>
      </c>
      <c r="T97" s="119"/>
      <c r="U97" s="116"/>
      <c r="V97" s="116">
        <v>167</v>
      </c>
      <c r="W97" s="116">
        <v>178</v>
      </c>
      <c r="X97" s="116">
        <v>179</v>
      </c>
      <c r="Y97" s="116">
        <v>178</v>
      </c>
      <c r="Z97" s="116">
        <v>181</v>
      </c>
    </row>
    <row r="98" spans="1:32" ht="15" customHeight="1" x14ac:dyDescent="0.25">
      <c r="S98" s="119" t="s">
        <v>200</v>
      </c>
      <c r="T98" s="119"/>
      <c r="U98" s="116"/>
      <c r="V98" s="116">
        <v>72</v>
      </c>
      <c r="W98" s="116">
        <v>85</v>
      </c>
      <c r="X98" s="116">
        <v>85</v>
      </c>
      <c r="Y98" s="116">
        <v>91</v>
      </c>
      <c r="Z98" s="116">
        <v>83</v>
      </c>
    </row>
    <row r="99" spans="1:32" ht="15" customHeight="1" x14ac:dyDescent="0.25">
      <c r="S99" s="119" t="s">
        <v>201</v>
      </c>
      <c r="T99" s="119"/>
      <c r="U99" s="116"/>
      <c r="V99" s="116">
        <v>13</v>
      </c>
      <c r="W99" s="116">
        <v>12</v>
      </c>
      <c r="X99" s="116">
        <v>15</v>
      </c>
      <c r="Y99" s="116">
        <v>15</v>
      </c>
      <c r="Z99" s="116">
        <v>25</v>
      </c>
    </row>
    <row r="100" spans="1:32" ht="15" customHeight="1" x14ac:dyDescent="0.25">
      <c r="S100" s="119" t="s">
        <v>59</v>
      </c>
      <c r="T100" s="119"/>
      <c r="U100" s="116"/>
      <c r="V100" s="116">
        <v>133</v>
      </c>
      <c r="W100" s="116">
        <v>155</v>
      </c>
      <c r="X100" s="116">
        <v>177</v>
      </c>
      <c r="Y100" s="116">
        <v>176</v>
      </c>
      <c r="Z100" s="116">
        <v>176</v>
      </c>
    </row>
    <row r="101" spans="1:32" x14ac:dyDescent="0.25">
      <c r="A101" s="20"/>
      <c r="S101" s="122" t="s">
        <v>54</v>
      </c>
      <c r="T101" s="122"/>
      <c r="U101" s="116"/>
      <c r="V101" s="116">
        <v>1260</v>
      </c>
      <c r="W101" s="116">
        <v>1286</v>
      </c>
      <c r="X101" s="116">
        <v>1353</v>
      </c>
      <c r="Y101" s="116">
        <v>1356</v>
      </c>
      <c r="Z101" s="116">
        <v>1407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2086</v>
      </c>
      <c r="W104" s="116">
        <v>2301</v>
      </c>
      <c r="X104" s="116">
        <v>2449</v>
      </c>
      <c r="Y104" s="116">
        <v>2404</v>
      </c>
      <c r="Z104" s="116">
        <v>2570</v>
      </c>
      <c r="AB104" s="113" t="str">
        <f>TEXT(Z104,"###,###")</f>
        <v>2,570</v>
      </c>
      <c r="AD104" s="134">
        <f>Z104/($Z$4)*100</f>
        <v>58.448942460768706</v>
      </c>
      <c r="AF104" s="113"/>
    </row>
    <row r="105" spans="1:32" x14ac:dyDescent="0.25">
      <c r="S105" s="119" t="s">
        <v>18</v>
      </c>
      <c r="T105" s="119"/>
      <c r="U105" s="116"/>
      <c r="V105" s="116">
        <v>926</v>
      </c>
      <c r="W105" s="116">
        <v>899</v>
      </c>
      <c r="X105" s="116">
        <v>886</v>
      </c>
      <c r="Y105" s="116">
        <v>958</v>
      </c>
      <c r="Z105" s="116">
        <v>907</v>
      </c>
      <c r="AB105" s="113" t="str">
        <f>TEXT(Z105,"###,###")</f>
        <v>907</v>
      </c>
      <c r="AD105" s="134">
        <f>Z105/($Z$4)*100</f>
        <v>20.627700705026154</v>
      </c>
      <c r="AF105" s="113"/>
    </row>
    <row r="106" spans="1:32" x14ac:dyDescent="0.25">
      <c r="S106" s="122" t="s">
        <v>54</v>
      </c>
      <c r="T106" s="122"/>
      <c r="U106" s="124"/>
      <c r="V106" s="124">
        <v>3012</v>
      </c>
      <c r="W106" s="124">
        <v>3200</v>
      </c>
      <c r="X106" s="124">
        <v>3335</v>
      </c>
      <c r="Y106" s="124">
        <v>3362</v>
      </c>
      <c r="Z106" s="124">
        <v>3477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672</v>
      </c>
      <c r="W108" s="116">
        <v>789</v>
      </c>
      <c r="X108" s="116">
        <v>824</v>
      </c>
      <c r="Y108" s="116">
        <v>688</v>
      </c>
      <c r="Z108" s="116">
        <v>775</v>
      </c>
      <c r="AB108" s="113" t="str">
        <f>TEXT(Z108,"###,###")</f>
        <v>775</v>
      </c>
      <c r="AD108" s="134">
        <f>Z108/($Z$4)*100</f>
        <v>17.625653854901067</v>
      </c>
      <c r="AF108" s="113"/>
    </row>
    <row r="109" spans="1:32" x14ac:dyDescent="0.25">
      <c r="S109" s="119" t="s">
        <v>21</v>
      </c>
      <c r="T109" s="119"/>
      <c r="U109" s="116"/>
      <c r="V109" s="116">
        <v>562</v>
      </c>
      <c r="W109" s="116">
        <v>610</v>
      </c>
      <c r="X109" s="116">
        <v>620</v>
      </c>
      <c r="Y109" s="116">
        <v>610</v>
      </c>
      <c r="Z109" s="116">
        <v>645</v>
      </c>
      <c r="AB109" s="113" t="str">
        <f>TEXT(Z109,"###,###")</f>
        <v>645</v>
      </c>
      <c r="AD109" s="134">
        <f>Z109/($Z$4)*100</f>
        <v>14.669092563111214</v>
      </c>
      <c r="AF109" s="113"/>
    </row>
    <row r="110" spans="1:32" x14ac:dyDescent="0.25">
      <c r="S110" s="119" t="s">
        <v>22</v>
      </c>
      <c r="T110" s="119"/>
      <c r="U110" s="116"/>
      <c r="V110" s="116">
        <v>533</v>
      </c>
      <c r="W110" s="116">
        <v>562</v>
      </c>
      <c r="X110" s="116">
        <v>647</v>
      </c>
      <c r="Y110" s="116">
        <v>733</v>
      </c>
      <c r="Z110" s="116">
        <v>740</v>
      </c>
      <c r="AB110" s="113" t="str">
        <f>TEXT(Z110,"###,###")</f>
        <v>740</v>
      </c>
      <c r="AD110" s="134">
        <f>Z110/($Z$4)*100</f>
        <v>16.82965658403457</v>
      </c>
      <c r="AF110" s="113"/>
    </row>
    <row r="111" spans="1:32" x14ac:dyDescent="0.25">
      <c r="S111" s="119" t="s">
        <v>23</v>
      </c>
      <c r="T111" s="119"/>
      <c r="U111" s="116"/>
      <c r="V111" s="116">
        <v>1244</v>
      </c>
      <c r="W111" s="116">
        <v>1239</v>
      </c>
      <c r="X111" s="116">
        <v>1252</v>
      </c>
      <c r="Y111" s="116">
        <v>1330</v>
      </c>
      <c r="Z111" s="116">
        <v>1319</v>
      </c>
      <c r="AB111" s="113" t="str">
        <f>TEXT(Z111,"###,###")</f>
        <v>1,319</v>
      </c>
      <c r="AD111" s="134">
        <f>Z111/($Z$4)*100</f>
        <v>29.997725722083242</v>
      </c>
      <c r="AF111" s="113"/>
    </row>
    <row r="112" spans="1:32" x14ac:dyDescent="0.25">
      <c r="S112" s="122" t="s">
        <v>54</v>
      </c>
      <c r="T112" s="122"/>
      <c r="U112" s="116"/>
      <c r="V112" s="116">
        <v>3862</v>
      </c>
      <c r="W112" s="116">
        <v>4030</v>
      </c>
      <c r="X112" s="116">
        <v>4299</v>
      </c>
      <c r="Y112" s="116">
        <v>4278</v>
      </c>
      <c r="Z112" s="116">
        <v>4397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47.38</v>
      </c>
      <c r="W118" s="135">
        <v>45.19</v>
      </c>
      <c r="X118" s="135">
        <v>45.34</v>
      </c>
      <c r="Y118" s="135">
        <v>44.81</v>
      </c>
      <c r="Z118" s="135">
        <v>45.18</v>
      </c>
      <c r="AB118" s="113" t="str">
        <f>TEXT(Z118,"##.0")</f>
        <v>45.2</v>
      </c>
    </row>
    <row r="120" spans="19:32" x14ac:dyDescent="0.25">
      <c r="S120" s="105" t="s">
        <v>102</v>
      </c>
      <c r="T120" s="116"/>
      <c r="U120" s="116"/>
      <c r="V120" s="116">
        <v>1828</v>
      </c>
      <c r="W120" s="116">
        <v>1831</v>
      </c>
      <c r="X120" s="116">
        <v>1898</v>
      </c>
      <c r="Y120" s="116">
        <v>1941</v>
      </c>
      <c r="Z120" s="116">
        <v>2002</v>
      </c>
      <c r="AB120" s="113" t="str">
        <f>TEXT(Z120,"###,###")</f>
        <v>2,002</v>
      </c>
    </row>
    <row r="121" spans="19:32" x14ac:dyDescent="0.25">
      <c r="S121" s="105" t="s">
        <v>103</v>
      </c>
      <c r="T121" s="116"/>
      <c r="U121" s="116"/>
      <c r="V121" s="116">
        <v>541</v>
      </c>
      <c r="W121" s="116">
        <v>533</v>
      </c>
      <c r="X121" s="116">
        <v>582</v>
      </c>
      <c r="Y121" s="116">
        <v>545</v>
      </c>
      <c r="Z121" s="116">
        <v>585</v>
      </c>
      <c r="AB121" s="113" t="str">
        <f>TEXT(Z121,"###,###")</f>
        <v>585</v>
      </c>
    </row>
    <row r="122" spans="19:32" x14ac:dyDescent="0.25">
      <c r="S122" s="105" t="s">
        <v>104</v>
      </c>
      <c r="T122" s="116"/>
      <c r="U122" s="116"/>
      <c r="V122" s="116">
        <v>350</v>
      </c>
      <c r="W122" s="116">
        <v>398</v>
      </c>
      <c r="X122" s="116">
        <v>436</v>
      </c>
      <c r="Y122" s="116">
        <v>401</v>
      </c>
      <c r="Z122" s="116">
        <v>407</v>
      </c>
      <c r="AB122" s="113" t="str">
        <f>TEXT(Z122,"###,###")</f>
        <v>407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2178</v>
      </c>
      <c r="W124" s="116">
        <v>2229</v>
      </c>
      <c r="X124" s="116">
        <v>2334</v>
      </c>
      <c r="Y124" s="116">
        <v>2342</v>
      </c>
      <c r="Z124" s="116">
        <v>2409</v>
      </c>
      <c r="AB124" s="113" t="str">
        <f>TEXT(Z124,"###,###")</f>
        <v>2,409</v>
      </c>
      <c r="AD124" s="131">
        <f>Z124/$Z$7*100</f>
        <v>80.514705882352942</v>
      </c>
    </row>
    <row r="125" spans="19:32" x14ac:dyDescent="0.25">
      <c r="S125" s="105" t="s">
        <v>106</v>
      </c>
      <c r="T125" s="116"/>
      <c r="U125" s="116"/>
      <c r="V125" s="116">
        <v>891</v>
      </c>
      <c r="W125" s="116">
        <v>931</v>
      </c>
      <c r="X125" s="116">
        <v>1018</v>
      </c>
      <c r="Y125" s="116">
        <v>946</v>
      </c>
      <c r="Z125" s="116">
        <v>992</v>
      </c>
      <c r="AB125" s="113" t="str">
        <f>TEXT(Z125,"###,###")</f>
        <v>992</v>
      </c>
      <c r="AD125" s="131">
        <f>Z125/$Z$7*100</f>
        <v>33.155080213903744</v>
      </c>
    </row>
    <row r="127" spans="19:32" x14ac:dyDescent="0.25">
      <c r="S127" s="105" t="s">
        <v>107</v>
      </c>
      <c r="T127" s="116"/>
      <c r="U127" s="116"/>
      <c r="V127" s="116">
        <v>1463</v>
      </c>
      <c r="W127" s="116">
        <v>1476</v>
      </c>
      <c r="X127" s="116">
        <v>1570</v>
      </c>
      <c r="Y127" s="116">
        <v>1524</v>
      </c>
      <c r="Z127" s="116">
        <v>1587</v>
      </c>
      <c r="AB127" s="113" t="str">
        <f>TEXT(Z127,"###,###")</f>
        <v>1,587</v>
      </c>
      <c r="AD127" s="131">
        <f>Z127/$Z$7*100</f>
        <v>53.041443850267378</v>
      </c>
    </row>
    <row r="128" spans="19:32" x14ac:dyDescent="0.25">
      <c r="S128" s="105" t="s">
        <v>108</v>
      </c>
      <c r="T128" s="116"/>
      <c r="U128" s="116"/>
      <c r="V128" s="116">
        <v>1256</v>
      </c>
      <c r="W128" s="116">
        <v>1286</v>
      </c>
      <c r="X128" s="116">
        <v>1353</v>
      </c>
      <c r="Y128" s="116">
        <v>1357</v>
      </c>
      <c r="Z128" s="116">
        <v>1410</v>
      </c>
      <c r="AB128" s="113" t="str">
        <f>TEXT(Z128,"###,###")</f>
        <v>1,410</v>
      </c>
      <c r="AD128" s="131">
        <f>Z128/$Z$7*100</f>
        <v>47.12566844919786</v>
      </c>
    </row>
    <row r="130" spans="19:20" x14ac:dyDescent="0.25">
      <c r="S130" s="105" t="s">
        <v>286</v>
      </c>
      <c r="T130" s="131">
        <v>66.911764705882348</v>
      </c>
    </row>
    <row r="131" spans="19:20" x14ac:dyDescent="0.25">
      <c r="S131" s="105" t="s">
        <v>287</v>
      </c>
      <c r="T131" s="131">
        <v>19.552139037433154</v>
      </c>
    </row>
    <row r="132" spans="19:20" x14ac:dyDescent="0.25">
      <c r="S132" s="105" t="s">
        <v>288</v>
      </c>
      <c r="T132" s="131">
        <v>13.602941176470587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BFBE20-EBC2-4CC4-9E30-73BBF9BBA9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DE4145-5A78-4228-BB36-282016B648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AB7A7A4-79B8-4EFF-BFA4-93F2DAB8F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4D878E-FCC4-451D-AA6B-709443A141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A1218-4697-4667-ABAC-41ED756726A0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142</v>
      </c>
      <c r="T1" s="103"/>
      <c r="U1" s="103"/>
      <c r="V1" s="103"/>
      <c r="W1" s="103"/>
      <c r="X1" s="103"/>
      <c r="Y1" s="104" t="s">
        <v>234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142</v>
      </c>
      <c r="Y3" s="109" t="s">
        <v>234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8.31 Hobsons Bay,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69099</v>
      </c>
      <c r="W4" s="112">
        <v>72214</v>
      </c>
      <c r="X4" s="112">
        <v>74309</v>
      </c>
      <c r="Y4" s="112">
        <v>76255</v>
      </c>
      <c r="Z4" s="112">
        <v>74766</v>
      </c>
      <c r="AB4" s="113" t="str">
        <f>TEXT(Z4,"###,###")</f>
        <v>74,766</v>
      </c>
      <c r="AD4" s="114">
        <f>Z4/Y4-1</f>
        <v>-1.9526588420431423E-2</v>
      </c>
      <c r="AF4" s="114">
        <f>Z4/V4-1</f>
        <v>8.2012764294707496E-2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36142</v>
      </c>
      <c r="W5" s="112">
        <v>37772</v>
      </c>
      <c r="X5" s="112">
        <v>38719</v>
      </c>
      <c r="Y5" s="112">
        <v>39556</v>
      </c>
      <c r="Z5" s="112">
        <v>38828</v>
      </c>
      <c r="AB5" s="113" t="str">
        <f>TEXT(Z5,"###,###")</f>
        <v>38,828</v>
      </c>
      <c r="AD5" s="114">
        <f t="shared" ref="AD5:AD9" si="0">Z5/Y5-1</f>
        <v>-1.8404287592274193E-2</v>
      </c>
      <c r="AF5" s="114">
        <f t="shared" ref="AF5:AF9" si="1">Z5/V5-1</f>
        <v>7.4317968015051639E-2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32957</v>
      </c>
      <c r="W6" s="112">
        <v>34442</v>
      </c>
      <c r="X6" s="112">
        <v>35590</v>
      </c>
      <c r="Y6" s="112">
        <v>36701</v>
      </c>
      <c r="Z6" s="112">
        <v>35932</v>
      </c>
      <c r="AB6" s="113" t="str">
        <f>TEXT(Z6,"###,###")</f>
        <v>35,932</v>
      </c>
      <c r="AD6" s="114">
        <f t="shared" si="0"/>
        <v>-2.0953107544753546E-2</v>
      </c>
      <c r="AF6" s="114">
        <f t="shared" si="1"/>
        <v>9.0269138574506247E-2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50258</v>
      </c>
      <c r="W7" s="112">
        <v>51931</v>
      </c>
      <c r="X7" s="112">
        <v>53073</v>
      </c>
      <c r="Y7" s="112">
        <v>54089</v>
      </c>
      <c r="Z7" s="112">
        <v>54242</v>
      </c>
      <c r="AB7" s="113" t="str">
        <f>TEXT(Z7,"###,###")</f>
        <v>54,242</v>
      </c>
      <c r="AD7" s="114">
        <f t="shared" si="0"/>
        <v>2.8286712640277489E-3</v>
      </c>
      <c r="AF7" s="114">
        <f t="shared" si="1"/>
        <v>7.9270961836921394E-2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74,766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54,242</v>
      </c>
      <c r="P8" s="71"/>
      <c r="S8" s="111" t="s">
        <v>86</v>
      </c>
      <c r="T8" s="112"/>
      <c r="U8" s="112"/>
      <c r="V8" s="112">
        <v>48778</v>
      </c>
      <c r="W8" s="112">
        <v>49458</v>
      </c>
      <c r="X8" s="112">
        <v>51533</v>
      </c>
      <c r="Y8" s="112">
        <v>52463.97</v>
      </c>
      <c r="Z8" s="112">
        <v>53433.02</v>
      </c>
      <c r="AB8" s="113" t="str">
        <f>TEXT(Z8,"$###,###")</f>
        <v>$53,433</v>
      </c>
      <c r="AD8" s="114">
        <f t="shared" si="0"/>
        <v>1.8470771464683233E-2</v>
      </c>
      <c r="AF8" s="114">
        <f t="shared" si="1"/>
        <v>9.5432777071630559E-2</v>
      </c>
    </row>
    <row r="9" spans="1:32" x14ac:dyDescent="0.25">
      <c r="A9" s="32" t="s">
        <v>15</v>
      </c>
      <c r="B9" s="75"/>
      <c r="C9" s="76"/>
      <c r="D9" s="77">
        <f>AD104</f>
        <v>78.50627290479629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52.020574462593558</v>
      </c>
      <c r="P9" s="78" t="s">
        <v>87</v>
      </c>
      <c r="S9" s="111" t="s">
        <v>7</v>
      </c>
      <c r="T9" s="112"/>
      <c r="U9" s="112"/>
      <c r="V9" s="112">
        <v>3185016746</v>
      </c>
      <c r="W9" s="112">
        <v>3367489275</v>
      </c>
      <c r="X9" s="112">
        <v>3611387459</v>
      </c>
      <c r="Y9" s="112">
        <v>3809454395</v>
      </c>
      <c r="Z9" s="112">
        <v>3970761115</v>
      </c>
      <c r="AB9" s="113" t="str">
        <f>TEXT(Z9/1000000,"$#,###.0")&amp;" mil"</f>
        <v>$3,970.8 mil</v>
      </c>
      <c r="AD9" s="114">
        <f t="shared" si="0"/>
        <v>4.2343785559349145E-2</v>
      </c>
      <c r="AF9" s="114">
        <f t="shared" si="1"/>
        <v>0.2467002316351401</v>
      </c>
    </row>
    <row r="10" spans="1:32" x14ac:dyDescent="0.25">
      <c r="A10" s="32" t="s">
        <v>18</v>
      </c>
      <c r="B10" s="75"/>
      <c r="C10" s="76"/>
      <c r="D10" s="77">
        <f>AD105</f>
        <v>15.511061177540594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47.975738357730172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87.041407027764464</v>
      </c>
      <c r="P11" s="78" t="s">
        <v>87</v>
      </c>
      <c r="S11" s="111" t="s">
        <v>30</v>
      </c>
      <c r="T11" s="116"/>
      <c r="U11" s="116"/>
      <c r="V11" s="116">
        <v>62715</v>
      </c>
      <c r="W11" s="116">
        <v>65594</v>
      </c>
      <c r="X11" s="116">
        <v>67557</v>
      </c>
      <c r="Y11" s="116">
        <v>69253</v>
      </c>
      <c r="Z11" s="116">
        <v>67736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5.8128387596327569</v>
      </c>
      <c r="P12" s="78" t="s">
        <v>87</v>
      </c>
      <c r="S12" s="111" t="s">
        <v>31</v>
      </c>
      <c r="T12" s="116"/>
      <c r="U12" s="116"/>
      <c r="V12" s="116">
        <v>6383</v>
      </c>
      <c r="W12" s="116">
        <v>6620</v>
      </c>
      <c r="X12" s="116">
        <v>6752</v>
      </c>
      <c r="Y12" s="116">
        <v>7004</v>
      </c>
      <c r="Z12" s="116">
        <v>7028</v>
      </c>
    </row>
    <row r="13" spans="1:32" ht="15" customHeight="1" x14ac:dyDescent="0.25">
      <c r="A13" s="32" t="s">
        <v>20</v>
      </c>
      <c r="B13" s="76"/>
      <c r="C13" s="76"/>
      <c r="D13" s="77">
        <f>AD108</f>
        <v>14.247117673808951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7.1494413922790461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12.202070459834683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20.49862236845625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15.593370328718128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309</v>
      </c>
      <c r="Z15" s="116">
        <v>264</v>
      </c>
      <c r="AB15" s="121">
        <f t="shared" ref="AB15:AB34" si="2">IF(Z15="np",0,Z15/$Z$34)</f>
        <v>3.5311584607359255E-3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46.604071369339003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84.406629671281877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142</v>
      </c>
      <c r="Z16" s="116">
        <v>161</v>
      </c>
      <c r="AB16" s="121">
        <f t="shared" si="2"/>
        <v>2.1534716370397123E-3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4069</v>
      </c>
      <c r="Z17" s="116">
        <v>3697</v>
      </c>
      <c r="AB17" s="121">
        <f t="shared" si="2"/>
        <v>4.9449594050533015E-2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555</v>
      </c>
      <c r="Z18" s="116">
        <v>653</v>
      </c>
      <c r="AB18" s="121">
        <f t="shared" si="2"/>
        <v>8.7342669502293909E-3</v>
      </c>
    </row>
    <row r="19" spans="1:28" x14ac:dyDescent="0.25">
      <c r="A19" s="67" t="str">
        <f>$S$1&amp;" ("&amp;$V$2&amp;" to "&amp;$Z$2&amp;")"</f>
        <v>Hobsons Bay (2015-16 to 2019-20)</v>
      </c>
      <c r="B19" s="67"/>
      <c r="C19" s="67"/>
      <c r="D19" s="67"/>
      <c r="E19" s="67"/>
      <c r="F19" s="67"/>
      <c r="G19" s="67" t="str">
        <f>$S$1&amp;" ("&amp;$V$2&amp;" to "&amp;$Z$2&amp;")"</f>
        <v>Hobsons Bay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5203</v>
      </c>
      <c r="Z19" s="116">
        <v>5084</v>
      </c>
      <c r="AB19" s="121">
        <f t="shared" si="2"/>
        <v>6.8001551569626686E-2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3297</v>
      </c>
      <c r="Z20" s="116">
        <v>3224</v>
      </c>
      <c r="AB20" s="121">
        <f t="shared" si="2"/>
        <v>4.3122935141714482E-2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5995</v>
      </c>
      <c r="Z21" s="116">
        <v>6092</v>
      </c>
      <c r="AB21" s="121">
        <f t="shared" si="2"/>
        <v>8.1484156601527497E-2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4657</v>
      </c>
      <c r="Z22" s="116">
        <v>4816</v>
      </c>
      <c r="AB22" s="121">
        <f t="shared" si="2"/>
        <v>6.441689070797052E-2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4127</v>
      </c>
      <c r="Z23" s="116">
        <v>3899</v>
      </c>
      <c r="AB23" s="121">
        <f t="shared" si="2"/>
        <v>5.2151465297005206E-2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1731</v>
      </c>
      <c r="Z24" s="116">
        <v>1631</v>
      </c>
      <c r="AB24" s="121">
        <f t="shared" si="2"/>
        <v>2.1815603975228387E-2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3763</v>
      </c>
      <c r="Z25" s="116">
        <v>3863</v>
      </c>
      <c r="AB25" s="121">
        <f t="shared" si="2"/>
        <v>5.1669943688723033E-2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1585</v>
      </c>
      <c r="Z26" s="116">
        <v>1513</v>
      </c>
      <c r="AB26" s="121">
        <f t="shared" si="2"/>
        <v>2.0237283148081271E-2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7391</v>
      </c>
      <c r="Z27" s="116">
        <v>7341</v>
      </c>
      <c r="AB27" s="121">
        <f t="shared" si="2"/>
        <v>9.8190281288872833E-2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8852</v>
      </c>
      <c r="Z28" s="116">
        <v>8575</v>
      </c>
      <c r="AB28" s="121">
        <f t="shared" si="2"/>
        <v>0.11469577197276727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6185</v>
      </c>
      <c r="Z29" s="116">
        <v>4180</v>
      </c>
      <c r="AB29" s="121">
        <f t="shared" si="2"/>
        <v>5.5910008961652151E-2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4291</v>
      </c>
      <c r="Z30" s="116">
        <v>5769</v>
      </c>
      <c r="AB30" s="121">
        <f t="shared" si="2"/>
        <v>7.7163837727218007E-2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7078</v>
      </c>
      <c r="Z31" s="116">
        <v>7192</v>
      </c>
      <c r="AB31" s="121">
        <f t="shared" si="2"/>
        <v>9.6197316854593845E-2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2094</v>
      </c>
      <c r="Z32" s="116">
        <v>2149</v>
      </c>
      <c r="AB32" s="121">
        <f t="shared" si="2"/>
        <v>2.8744164894399637E-2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2490</v>
      </c>
      <c r="Z33" s="116">
        <v>2627</v>
      </c>
      <c r="AB33" s="121">
        <f t="shared" si="2"/>
        <v>3.5137701804368468E-2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76252</v>
      </c>
      <c r="Z34" s="124">
        <v>74763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45783</v>
      </c>
      <c r="AB37" s="136">
        <f>Z37/Z40*100</f>
        <v>84.406629671281877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8458</v>
      </c>
      <c r="AB38" s="136">
        <f>Z38/Z40*100</f>
        <v>15.593370328718128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54241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8</v>
      </c>
      <c r="X44" s="116">
        <v>10</v>
      </c>
      <c r="Y44" s="116">
        <v>6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421</v>
      </c>
      <c r="W45" s="116">
        <v>469</v>
      </c>
      <c r="X45" s="116">
        <v>443</v>
      </c>
      <c r="Y45" s="116">
        <v>505</v>
      </c>
      <c r="Z45" s="116">
        <v>505</v>
      </c>
    </row>
    <row r="46" spans="19:32" x14ac:dyDescent="0.25">
      <c r="S46" s="119" t="s">
        <v>39</v>
      </c>
      <c r="T46" s="119"/>
      <c r="U46" s="116"/>
      <c r="V46" s="116">
        <v>1694</v>
      </c>
      <c r="W46" s="116">
        <v>1676</v>
      </c>
      <c r="X46" s="116">
        <v>1673</v>
      </c>
      <c r="Y46" s="116">
        <v>1800</v>
      </c>
      <c r="Z46" s="116">
        <v>1711</v>
      </c>
    </row>
    <row r="47" spans="19:32" x14ac:dyDescent="0.25">
      <c r="S47" s="119" t="s">
        <v>40</v>
      </c>
      <c r="T47" s="119"/>
      <c r="U47" s="116"/>
      <c r="V47" s="116">
        <v>3299</v>
      </c>
      <c r="W47" s="116">
        <v>3434</v>
      </c>
      <c r="X47" s="116">
        <v>3555</v>
      </c>
      <c r="Y47" s="116">
        <v>3742</v>
      </c>
      <c r="Z47" s="116">
        <v>3289</v>
      </c>
    </row>
    <row r="48" spans="19:32" x14ac:dyDescent="0.25">
      <c r="S48" s="119" t="s">
        <v>41</v>
      </c>
      <c r="T48" s="119"/>
      <c r="U48" s="116"/>
      <c r="V48" s="116">
        <v>4671</v>
      </c>
      <c r="W48" s="116">
        <v>4906</v>
      </c>
      <c r="X48" s="116">
        <v>5025</v>
      </c>
      <c r="Y48" s="116">
        <v>5162</v>
      </c>
      <c r="Z48" s="116">
        <v>5030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4735</v>
      </c>
      <c r="W49" s="116">
        <v>5104</v>
      </c>
      <c r="X49" s="116">
        <v>5127</v>
      </c>
      <c r="Y49" s="116">
        <v>5173</v>
      </c>
      <c r="Z49" s="116">
        <v>5029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Hobsons Bay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4346</v>
      </c>
      <c r="W50" s="116">
        <v>4494</v>
      </c>
      <c r="X50" s="116">
        <v>4717</v>
      </c>
      <c r="Y50" s="116">
        <v>4922</v>
      </c>
      <c r="Z50" s="116">
        <v>5037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4005</v>
      </c>
      <c r="W51" s="116">
        <v>4121</v>
      </c>
      <c r="X51" s="116">
        <v>4213</v>
      </c>
      <c r="Y51" s="116">
        <v>4168</v>
      </c>
      <c r="Z51" s="116">
        <v>4144</v>
      </c>
    </row>
    <row r="52" spans="1:26" ht="15" customHeight="1" x14ac:dyDescent="0.25">
      <c r="S52" s="119" t="s">
        <v>45</v>
      </c>
      <c r="T52" s="119"/>
      <c r="U52" s="116"/>
      <c r="V52" s="116">
        <v>3750</v>
      </c>
      <c r="W52" s="116">
        <v>3941</v>
      </c>
      <c r="X52" s="116">
        <v>3976</v>
      </c>
      <c r="Y52" s="116">
        <v>3879</v>
      </c>
      <c r="Z52" s="116">
        <v>3900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3238</v>
      </c>
      <c r="W53" s="116">
        <v>3298</v>
      </c>
      <c r="X53" s="116">
        <v>3374</v>
      </c>
      <c r="Y53" s="116">
        <v>3409</v>
      </c>
      <c r="Z53" s="116">
        <v>3391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2850</v>
      </c>
      <c r="W54" s="116">
        <v>2942</v>
      </c>
      <c r="X54" s="116">
        <v>2973</v>
      </c>
      <c r="Y54" s="116">
        <v>3062</v>
      </c>
      <c r="Z54" s="116">
        <v>3022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1830</v>
      </c>
      <c r="W55" s="116">
        <v>1966</v>
      </c>
      <c r="X55" s="116">
        <v>2051</v>
      </c>
      <c r="Y55" s="116">
        <v>2160</v>
      </c>
      <c r="Z55" s="116">
        <v>2157</v>
      </c>
    </row>
    <row r="56" spans="1:26" ht="15" customHeight="1" x14ac:dyDescent="0.25">
      <c r="S56" s="119" t="s">
        <v>49</v>
      </c>
      <c r="T56" s="119"/>
      <c r="U56" s="116"/>
      <c r="V56" s="116">
        <v>807</v>
      </c>
      <c r="W56" s="116">
        <v>907</v>
      </c>
      <c r="X56" s="116">
        <v>935</v>
      </c>
      <c r="Y56" s="116">
        <v>939</v>
      </c>
      <c r="Z56" s="116">
        <v>992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278</v>
      </c>
      <c r="W57" s="116">
        <v>286</v>
      </c>
      <c r="X57" s="116">
        <v>350</v>
      </c>
      <c r="Y57" s="116">
        <v>354</v>
      </c>
      <c r="Z57" s="116">
        <v>364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98</v>
      </c>
      <c r="W58" s="116">
        <v>112</v>
      </c>
      <c r="X58" s="116">
        <v>133</v>
      </c>
      <c r="Y58" s="116">
        <v>151</v>
      </c>
      <c r="Z58" s="116">
        <v>135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57</v>
      </c>
      <c r="W59" s="116">
        <v>62</v>
      </c>
      <c r="X59" s="116">
        <v>63</v>
      </c>
      <c r="Y59" s="116">
        <v>71</v>
      </c>
      <c r="Z59" s="116">
        <v>62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53</v>
      </c>
      <c r="W60" s="116">
        <v>49</v>
      </c>
      <c r="X60" s="116">
        <v>40</v>
      </c>
      <c r="Y60" s="116">
        <v>37</v>
      </c>
      <c r="Z60" s="116">
        <v>41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36142</v>
      </c>
      <c r="W61" s="116">
        <v>37772</v>
      </c>
      <c r="X61" s="116">
        <v>38719</v>
      </c>
      <c r="Y61" s="116">
        <v>39553</v>
      </c>
      <c r="Z61" s="116">
        <v>38831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17</v>
      </c>
      <c r="W63" s="116">
        <v>13</v>
      </c>
      <c r="X63" s="116">
        <v>16</v>
      </c>
      <c r="Y63" s="116">
        <v>7</v>
      </c>
      <c r="Z63" s="116">
        <v>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482</v>
      </c>
      <c r="W64" s="116">
        <v>516</v>
      </c>
      <c r="X64" s="116">
        <v>560</v>
      </c>
      <c r="Y64" s="116">
        <v>600</v>
      </c>
      <c r="Z64" s="116">
        <v>606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Hobsons Bay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1572</v>
      </c>
      <c r="W65" s="116">
        <v>1675</v>
      </c>
      <c r="X65" s="116">
        <v>1703</v>
      </c>
      <c r="Y65" s="116">
        <v>1781</v>
      </c>
      <c r="Z65" s="116">
        <v>1712</v>
      </c>
    </row>
    <row r="66" spans="1:26" x14ac:dyDescent="0.25">
      <c r="S66" s="119" t="s">
        <v>40</v>
      </c>
      <c r="T66" s="119"/>
      <c r="U66" s="116"/>
      <c r="V66" s="116">
        <v>3159</v>
      </c>
      <c r="W66" s="116">
        <v>3183</v>
      </c>
      <c r="X66" s="116">
        <v>3175</v>
      </c>
      <c r="Y66" s="116">
        <v>3352</v>
      </c>
      <c r="Z66" s="116">
        <v>2958</v>
      </c>
    </row>
    <row r="67" spans="1:26" x14ac:dyDescent="0.25">
      <c r="S67" s="119" t="s">
        <v>41</v>
      </c>
      <c r="T67" s="119"/>
      <c r="U67" s="116"/>
      <c r="V67" s="116">
        <v>4138</v>
      </c>
      <c r="W67" s="116">
        <v>4435</v>
      </c>
      <c r="X67" s="116">
        <v>4560</v>
      </c>
      <c r="Y67" s="116">
        <v>4518</v>
      </c>
      <c r="Z67" s="116">
        <v>4452</v>
      </c>
    </row>
    <row r="68" spans="1:26" x14ac:dyDescent="0.25">
      <c r="S68" s="119" t="s">
        <v>42</v>
      </c>
      <c r="T68" s="119"/>
      <c r="U68" s="116"/>
      <c r="V68" s="116">
        <v>4086</v>
      </c>
      <c r="W68" s="116">
        <v>4256</v>
      </c>
      <c r="X68" s="116">
        <v>4475</v>
      </c>
      <c r="Y68" s="116">
        <v>4691</v>
      </c>
      <c r="Z68" s="116">
        <v>4610</v>
      </c>
    </row>
    <row r="69" spans="1:26" x14ac:dyDescent="0.25">
      <c r="S69" s="119" t="s">
        <v>43</v>
      </c>
      <c r="T69" s="119"/>
      <c r="U69" s="116"/>
      <c r="V69" s="116">
        <v>3731</v>
      </c>
      <c r="W69" s="116">
        <v>4020</v>
      </c>
      <c r="X69" s="116">
        <v>4239</v>
      </c>
      <c r="Y69" s="116">
        <v>4361</v>
      </c>
      <c r="Z69" s="116">
        <v>4365</v>
      </c>
    </row>
    <row r="70" spans="1:26" x14ac:dyDescent="0.25">
      <c r="S70" s="119" t="s">
        <v>44</v>
      </c>
      <c r="T70" s="119"/>
      <c r="U70" s="116"/>
      <c r="V70" s="116">
        <v>3680</v>
      </c>
      <c r="W70" s="116">
        <v>3708</v>
      </c>
      <c r="X70" s="116">
        <v>3728</v>
      </c>
      <c r="Y70" s="116">
        <v>3921</v>
      </c>
      <c r="Z70" s="116">
        <v>3929</v>
      </c>
    </row>
    <row r="71" spans="1:26" x14ac:dyDescent="0.25">
      <c r="S71" s="119" t="s">
        <v>45</v>
      </c>
      <c r="T71" s="119"/>
      <c r="U71" s="116"/>
      <c r="V71" s="116">
        <v>3703</v>
      </c>
      <c r="W71" s="116">
        <v>3819</v>
      </c>
      <c r="X71" s="116">
        <v>3929</v>
      </c>
      <c r="Y71" s="116">
        <v>3903</v>
      </c>
      <c r="Z71" s="116">
        <v>3763</v>
      </c>
    </row>
    <row r="72" spans="1:26" x14ac:dyDescent="0.25">
      <c r="S72" s="119" t="s">
        <v>46</v>
      </c>
      <c r="T72" s="119"/>
      <c r="U72" s="116"/>
      <c r="V72" s="116">
        <v>3208</v>
      </c>
      <c r="W72" s="116">
        <v>3308</v>
      </c>
      <c r="X72" s="116">
        <v>3341</v>
      </c>
      <c r="Y72" s="116">
        <v>3481</v>
      </c>
      <c r="Z72" s="116">
        <v>3458</v>
      </c>
    </row>
    <row r="73" spans="1:26" x14ac:dyDescent="0.25">
      <c r="S73" s="119" t="s">
        <v>47</v>
      </c>
      <c r="T73" s="119"/>
      <c r="U73" s="116"/>
      <c r="V73" s="116">
        <v>2594</v>
      </c>
      <c r="W73" s="116">
        <v>2760</v>
      </c>
      <c r="X73" s="116">
        <v>2843</v>
      </c>
      <c r="Y73" s="116">
        <v>2982</v>
      </c>
      <c r="Z73" s="116">
        <v>2874</v>
      </c>
    </row>
    <row r="74" spans="1:26" x14ac:dyDescent="0.25">
      <c r="S74" s="119" t="s">
        <v>48</v>
      </c>
      <c r="T74" s="119"/>
      <c r="U74" s="116"/>
      <c r="V74" s="116">
        <v>1543</v>
      </c>
      <c r="W74" s="116">
        <v>1603</v>
      </c>
      <c r="X74" s="116">
        <v>1745</v>
      </c>
      <c r="Y74" s="116">
        <v>1828</v>
      </c>
      <c r="Z74" s="116">
        <v>1871</v>
      </c>
    </row>
    <row r="75" spans="1:26" x14ac:dyDescent="0.25">
      <c r="S75" s="119" t="s">
        <v>49</v>
      </c>
      <c r="T75" s="119"/>
      <c r="U75" s="116"/>
      <c r="V75" s="116">
        <v>601</v>
      </c>
      <c r="W75" s="116">
        <v>665</v>
      </c>
      <c r="X75" s="116">
        <v>711</v>
      </c>
      <c r="Y75" s="116">
        <v>757</v>
      </c>
      <c r="Z75" s="116">
        <v>781</v>
      </c>
    </row>
    <row r="76" spans="1:26" x14ac:dyDescent="0.25">
      <c r="S76" s="119" t="s">
        <v>50</v>
      </c>
      <c r="T76" s="119"/>
      <c r="U76" s="116"/>
      <c r="V76" s="116">
        <v>189</v>
      </c>
      <c r="W76" s="116">
        <v>249</v>
      </c>
      <c r="X76" s="116">
        <v>263</v>
      </c>
      <c r="Y76" s="116">
        <v>261</v>
      </c>
      <c r="Z76" s="116">
        <v>285</v>
      </c>
    </row>
    <row r="77" spans="1:26" x14ac:dyDescent="0.25">
      <c r="S77" s="119" t="s">
        <v>51</v>
      </c>
      <c r="T77" s="119"/>
      <c r="U77" s="116"/>
      <c r="V77" s="116">
        <v>106</v>
      </c>
      <c r="W77" s="116">
        <v>109</v>
      </c>
      <c r="X77" s="116">
        <v>107</v>
      </c>
      <c r="Y77" s="116">
        <v>108</v>
      </c>
      <c r="Z77" s="116">
        <v>110</v>
      </c>
    </row>
    <row r="78" spans="1:26" x14ac:dyDescent="0.25">
      <c r="S78" s="119" t="s">
        <v>52</v>
      </c>
      <c r="T78" s="119"/>
      <c r="U78" s="116"/>
      <c r="V78" s="116">
        <v>73</v>
      </c>
      <c r="W78" s="116">
        <v>59</v>
      </c>
      <c r="X78" s="116">
        <v>56</v>
      </c>
      <c r="Y78" s="116">
        <v>70</v>
      </c>
      <c r="Z78" s="116">
        <v>79</v>
      </c>
    </row>
    <row r="79" spans="1:26" x14ac:dyDescent="0.25">
      <c r="S79" s="119" t="s">
        <v>53</v>
      </c>
      <c r="T79" s="119"/>
      <c r="U79" s="116"/>
      <c r="V79" s="116">
        <v>55</v>
      </c>
      <c r="W79" s="116">
        <v>64</v>
      </c>
      <c r="X79" s="116">
        <v>94</v>
      </c>
      <c r="Y79" s="116">
        <v>68</v>
      </c>
      <c r="Z79" s="116">
        <v>74</v>
      </c>
    </row>
    <row r="80" spans="1:26" x14ac:dyDescent="0.25">
      <c r="S80" s="122" t="s">
        <v>54</v>
      </c>
      <c r="T80" s="122"/>
      <c r="U80" s="116"/>
      <c r="V80" s="116">
        <v>32957</v>
      </c>
      <c r="W80" s="116">
        <v>34442</v>
      </c>
      <c r="X80" s="116">
        <v>35590</v>
      </c>
      <c r="Y80" s="116">
        <v>36700</v>
      </c>
      <c r="Z80" s="116">
        <v>35931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Hobsons Bay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3654</v>
      </c>
      <c r="W83" s="116">
        <v>3865</v>
      </c>
      <c r="X83" s="116">
        <v>4017</v>
      </c>
      <c r="Y83" s="116">
        <v>4137</v>
      </c>
      <c r="Z83" s="116">
        <v>4258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4588</v>
      </c>
      <c r="W84" s="116">
        <v>4783</v>
      </c>
      <c r="X84" s="116">
        <v>5048</v>
      </c>
      <c r="Y84" s="116">
        <v>5154</v>
      </c>
      <c r="Z84" s="116">
        <v>5192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4104</v>
      </c>
      <c r="W85" s="116">
        <v>4206</v>
      </c>
      <c r="X85" s="116">
        <v>4283</v>
      </c>
      <c r="Y85" s="116">
        <v>4279</v>
      </c>
      <c r="Z85" s="116">
        <v>4212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74,766</v>
      </c>
      <c r="D86" s="100">
        <f t="shared" ref="D86:D91" si="4">AD4</f>
        <v>-1.9526588420431423E-2</v>
      </c>
      <c r="E86" s="101">
        <f t="shared" ref="E86:E91" si="5">AD4</f>
        <v>-1.9526588420431423E-2</v>
      </c>
      <c r="F86" s="100">
        <f t="shared" ref="F86:F91" si="6">AF4</f>
        <v>8.2012764294707496E-2</v>
      </c>
      <c r="G86" s="101">
        <f t="shared" ref="G86:G91" si="7">AF4</f>
        <v>8.2012764294707496E-2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1323</v>
      </c>
      <c r="W86" s="116">
        <v>1416</v>
      </c>
      <c r="X86" s="116">
        <v>1467</v>
      </c>
      <c r="Y86" s="116">
        <v>1535</v>
      </c>
      <c r="Z86" s="116">
        <v>1556</v>
      </c>
    </row>
    <row r="87" spans="1:30" ht="15" customHeight="1" x14ac:dyDescent="0.25">
      <c r="A87" s="102" t="s">
        <v>4</v>
      </c>
      <c r="B87" s="51"/>
      <c r="C87" s="61" t="str">
        <f t="shared" si="3"/>
        <v>38,828</v>
      </c>
      <c r="D87" s="100">
        <f t="shared" si="4"/>
        <v>-1.8404287592274193E-2</v>
      </c>
      <c r="E87" s="101">
        <f t="shared" si="5"/>
        <v>-1.8404287592274193E-2</v>
      </c>
      <c r="F87" s="100">
        <f t="shared" si="6"/>
        <v>7.4317968015051639E-2</v>
      </c>
      <c r="G87" s="101">
        <f t="shared" si="7"/>
        <v>7.4317968015051639E-2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1720</v>
      </c>
      <c r="W87" s="116">
        <v>1795</v>
      </c>
      <c r="X87" s="116">
        <v>1787</v>
      </c>
      <c r="Y87" s="116">
        <v>1848</v>
      </c>
      <c r="Z87" s="116">
        <v>1805</v>
      </c>
    </row>
    <row r="88" spans="1:30" ht="15" customHeight="1" x14ac:dyDescent="0.25">
      <c r="A88" s="102" t="s">
        <v>5</v>
      </c>
      <c r="B88" s="51"/>
      <c r="C88" s="61" t="str">
        <f t="shared" si="3"/>
        <v>35,932</v>
      </c>
      <c r="D88" s="100">
        <f t="shared" si="4"/>
        <v>-2.0953107544753546E-2</v>
      </c>
      <c r="E88" s="101">
        <f t="shared" si="5"/>
        <v>-2.0953107544753546E-2</v>
      </c>
      <c r="F88" s="100">
        <f t="shared" si="6"/>
        <v>9.0269138574506247E-2</v>
      </c>
      <c r="G88" s="101">
        <f t="shared" si="7"/>
        <v>9.0269138574506247E-2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1307</v>
      </c>
      <c r="W88" s="116">
        <v>1370</v>
      </c>
      <c r="X88" s="116">
        <v>1409</v>
      </c>
      <c r="Y88" s="116">
        <v>1456</v>
      </c>
      <c r="Z88" s="116">
        <v>1420</v>
      </c>
    </row>
    <row r="89" spans="1:30" ht="15" customHeight="1" x14ac:dyDescent="0.25">
      <c r="A89" s="51" t="s">
        <v>6</v>
      </c>
      <c r="B89" s="51"/>
      <c r="C89" s="61" t="str">
        <f t="shared" si="3"/>
        <v>54,242</v>
      </c>
      <c r="D89" s="100">
        <f t="shared" si="4"/>
        <v>2.8286712640277489E-3</v>
      </c>
      <c r="E89" s="101">
        <f t="shared" si="5"/>
        <v>2.8286712640277489E-3</v>
      </c>
      <c r="F89" s="100">
        <f t="shared" si="6"/>
        <v>7.9270961836921394E-2</v>
      </c>
      <c r="G89" s="101">
        <f t="shared" si="7"/>
        <v>7.9270961836921394E-2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2148</v>
      </c>
      <c r="W89" s="116">
        <v>2191</v>
      </c>
      <c r="X89" s="116">
        <v>2267</v>
      </c>
      <c r="Y89" s="116">
        <v>2241</v>
      </c>
      <c r="Z89" s="116">
        <v>2134</v>
      </c>
    </row>
    <row r="90" spans="1:30" ht="15" customHeight="1" x14ac:dyDescent="0.25">
      <c r="A90" s="51" t="s">
        <v>100</v>
      </c>
      <c r="B90" s="51"/>
      <c r="C90" s="61" t="str">
        <f t="shared" si="3"/>
        <v>$53,433</v>
      </c>
      <c r="D90" s="100">
        <f t="shared" si="4"/>
        <v>1.8470771464683233E-2</v>
      </c>
      <c r="E90" s="101">
        <f t="shared" si="5"/>
        <v>1.8470771464683233E-2</v>
      </c>
      <c r="F90" s="100">
        <f t="shared" si="6"/>
        <v>9.5432777071630559E-2</v>
      </c>
      <c r="G90" s="101">
        <f t="shared" si="7"/>
        <v>9.5432777071630559E-2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2319</v>
      </c>
      <c r="W90" s="116">
        <v>2379</v>
      </c>
      <c r="X90" s="116">
        <v>2482</v>
      </c>
      <c r="Y90" s="116">
        <v>2609</v>
      </c>
      <c r="Z90" s="116">
        <v>2542</v>
      </c>
    </row>
    <row r="91" spans="1:30" ht="15" customHeight="1" x14ac:dyDescent="0.25">
      <c r="A91" s="51" t="s">
        <v>7</v>
      </c>
      <c r="B91" s="51"/>
      <c r="C91" s="61" t="str">
        <f t="shared" si="3"/>
        <v>$3,970.8 mil</v>
      </c>
      <c r="D91" s="100">
        <f t="shared" si="4"/>
        <v>4.2343785559349145E-2</v>
      </c>
      <c r="E91" s="101">
        <f t="shared" si="5"/>
        <v>4.2343785559349145E-2</v>
      </c>
      <c r="F91" s="100">
        <f t="shared" si="6"/>
        <v>0.2467002316351401</v>
      </c>
      <c r="G91" s="101">
        <f t="shared" si="7"/>
        <v>0.2467002316351401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26435</v>
      </c>
      <c r="W91" s="116">
        <v>27240</v>
      </c>
      <c r="X91" s="116">
        <v>27743</v>
      </c>
      <c r="Y91" s="116">
        <v>28237</v>
      </c>
      <c r="Z91" s="116">
        <v>28213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2596</v>
      </c>
      <c r="W93" s="116">
        <v>2805</v>
      </c>
      <c r="X93" s="116">
        <v>2922</v>
      </c>
      <c r="Y93" s="116">
        <v>3058</v>
      </c>
      <c r="Z93" s="116">
        <v>3139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5793</v>
      </c>
      <c r="W94" s="116">
        <v>6094</v>
      </c>
      <c r="X94" s="116">
        <v>6284</v>
      </c>
      <c r="Y94" s="116">
        <v>6618</v>
      </c>
      <c r="Z94" s="116">
        <v>6757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673</v>
      </c>
      <c r="W95" s="116">
        <v>698</v>
      </c>
      <c r="X95" s="116">
        <v>759</v>
      </c>
      <c r="Y95" s="116">
        <v>783</v>
      </c>
      <c r="Z95" s="116">
        <v>786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2375</v>
      </c>
      <c r="W96" s="116">
        <v>2606</v>
      </c>
      <c r="X96" s="116">
        <v>2710</v>
      </c>
      <c r="Y96" s="116">
        <v>2856</v>
      </c>
      <c r="Z96" s="116">
        <v>2896</v>
      </c>
    </row>
    <row r="97" spans="1:32" ht="15" customHeight="1" x14ac:dyDescent="0.25">
      <c r="S97" s="119" t="s">
        <v>199</v>
      </c>
      <c r="T97" s="119"/>
      <c r="U97" s="116"/>
      <c r="V97" s="116">
        <v>4414</v>
      </c>
      <c r="W97" s="116">
        <v>4775</v>
      </c>
      <c r="X97" s="116">
        <v>4897</v>
      </c>
      <c r="Y97" s="116">
        <v>4897</v>
      </c>
      <c r="Z97" s="116">
        <v>4786</v>
      </c>
    </row>
    <row r="98" spans="1:32" ht="15" customHeight="1" x14ac:dyDescent="0.25">
      <c r="S98" s="119" t="s">
        <v>200</v>
      </c>
      <c r="T98" s="119"/>
      <c r="U98" s="116"/>
      <c r="V98" s="116">
        <v>2043</v>
      </c>
      <c r="W98" s="116">
        <v>2107</v>
      </c>
      <c r="X98" s="116">
        <v>2210</v>
      </c>
      <c r="Y98" s="116">
        <v>2163</v>
      </c>
      <c r="Z98" s="116">
        <v>2218</v>
      </c>
    </row>
    <row r="99" spans="1:32" ht="15" customHeight="1" x14ac:dyDescent="0.25">
      <c r="S99" s="119" t="s">
        <v>201</v>
      </c>
      <c r="T99" s="119"/>
      <c r="U99" s="116"/>
      <c r="V99" s="116">
        <v>296</v>
      </c>
      <c r="W99" s="116">
        <v>296</v>
      </c>
      <c r="X99" s="116">
        <v>330</v>
      </c>
      <c r="Y99" s="116">
        <v>367</v>
      </c>
      <c r="Z99" s="116">
        <v>361</v>
      </c>
    </row>
    <row r="100" spans="1:32" ht="15" customHeight="1" x14ac:dyDescent="0.25">
      <c r="S100" s="119" t="s">
        <v>59</v>
      </c>
      <c r="T100" s="119"/>
      <c r="U100" s="116"/>
      <c r="V100" s="116">
        <v>1061</v>
      </c>
      <c r="W100" s="116">
        <v>1135</v>
      </c>
      <c r="X100" s="116">
        <v>1175</v>
      </c>
      <c r="Y100" s="116">
        <v>1167</v>
      </c>
      <c r="Z100" s="116">
        <v>1172</v>
      </c>
    </row>
    <row r="101" spans="1:32" x14ac:dyDescent="0.25">
      <c r="A101" s="20"/>
      <c r="S101" s="122" t="s">
        <v>54</v>
      </c>
      <c r="T101" s="122"/>
      <c r="U101" s="116"/>
      <c r="V101" s="116">
        <v>23823</v>
      </c>
      <c r="W101" s="116">
        <v>24691</v>
      </c>
      <c r="X101" s="116">
        <v>25330</v>
      </c>
      <c r="Y101" s="116">
        <v>25851</v>
      </c>
      <c r="Z101" s="116">
        <v>26028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51776</v>
      </c>
      <c r="W104" s="116">
        <v>55766</v>
      </c>
      <c r="X104" s="116">
        <v>58069</v>
      </c>
      <c r="Y104" s="116">
        <v>59246</v>
      </c>
      <c r="Z104" s="116">
        <v>58696</v>
      </c>
      <c r="AB104" s="113" t="str">
        <f>TEXT(Z104,"###,###")</f>
        <v>58,696</v>
      </c>
      <c r="AD104" s="134">
        <f>Z104/($Z$4)*100</f>
        <v>78.50627290479629</v>
      </c>
      <c r="AF104" s="113"/>
    </row>
    <row r="105" spans="1:32" x14ac:dyDescent="0.25">
      <c r="S105" s="119" t="s">
        <v>18</v>
      </c>
      <c r="T105" s="119"/>
      <c r="U105" s="116"/>
      <c r="V105" s="116">
        <v>11403</v>
      </c>
      <c r="W105" s="116">
        <v>11366</v>
      </c>
      <c r="X105" s="116">
        <v>11208</v>
      </c>
      <c r="Y105" s="116">
        <v>12112</v>
      </c>
      <c r="Z105" s="116">
        <v>11597</v>
      </c>
      <c r="AB105" s="113" t="str">
        <f>TEXT(Z105,"###,###")</f>
        <v>11,597</v>
      </c>
      <c r="AD105" s="134">
        <f>Z105/($Z$4)*100</f>
        <v>15.511061177540594</v>
      </c>
      <c r="AF105" s="113"/>
    </row>
    <row r="106" spans="1:32" x14ac:dyDescent="0.25">
      <c r="S106" s="122" t="s">
        <v>54</v>
      </c>
      <c r="T106" s="122"/>
      <c r="U106" s="124"/>
      <c r="V106" s="124">
        <v>63179</v>
      </c>
      <c r="W106" s="124">
        <v>67132</v>
      </c>
      <c r="X106" s="124">
        <v>69277</v>
      </c>
      <c r="Y106" s="124">
        <v>71358</v>
      </c>
      <c r="Z106" s="124">
        <v>70293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8717</v>
      </c>
      <c r="W108" s="116">
        <v>9605</v>
      </c>
      <c r="X108" s="116">
        <v>11642</v>
      </c>
      <c r="Y108" s="116">
        <v>10388</v>
      </c>
      <c r="Z108" s="116">
        <v>10652</v>
      </c>
      <c r="AB108" s="113" t="str">
        <f>TEXT(Z108,"###,###")</f>
        <v>10,652</v>
      </c>
      <c r="AD108" s="134">
        <f>Z108/($Z$4)*100</f>
        <v>14.247117673808951</v>
      </c>
      <c r="AF108" s="113"/>
    </row>
    <row r="109" spans="1:32" x14ac:dyDescent="0.25">
      <c r="S109" s="119" t="s">
        <v>21</v>
      </c>
      <c r="T109" s="119"/>
      <c r="U109" s="116"/>
      <c r="V109" s="116">
        <v>8434</v>
      </c>
      <c r="W109" s="116">
        <v>9033</v>
      </c>
      <c r="X109" s="116">
        <v>9236</v>
      </c>
      <c r="Y109" s="116">
        <v>8911</v>
      </c>
      <c r="Z109" s="116">
        <v>9123</v>
      </c>
      <c r="AB109" s="113" t="str">
        <f>TEXT(Z109,"###,###")</f>
        <v>9,123</v>
      </c>
      <c r="AD109" s="134">
        <f>Z109/($Z$4)*100</f>
        <v>12.202070459834683</v>
      </c>
      <c r="AF109" s="113"/>
    </row>
    <row r="110" spans="1:32" x14ac:dyDescent="0.25">
      <c r="S110" s="119" t="s">
        <v>22</v>
      </c>
      <c r="T110" s="119"/>
      <c r="U110" s="116"/>
      <c r="V110" s="116">
        <v>14840</v>
      </c>
      <c r="W110" s="116">
        <v>15436</v>
      </c>
      <c r="X110" s="116">
        <v>14955</v>
      </c>
      <c r="Y110" s="116">
        <v>16862</v>
      </c>
      <c r="Z110" s="116">
        <v>15326</v>
      </c>
      <c r="AB110" s="113" t="str">
        <f>TEXT(Z110,"###,###")</f>
        <v>15,326</v>
      </c>
      <c r="AD110" s="134">
        <f>Z110/($Z$4)*100</f>
        <v>20.49862236845625</v>
      </c>
      <c r="AF110" s="113"/>
    </row>
    <row r="111" spans="1:32" x14ac:dyDescent="0.25">
      <c r="S111" s="119" t="s">
        <v>23</v>
      </c>
      <c r="T111" s="119"/>
      <c r="U111" s="116"/>
      <c r="V111" s="116">
        <v>31186</v>
      </c>
      <c r="W111" s="116">
        <v>33058</v>
      </c>
      <c r="X111" s="116">
        <v>33442</v>
      </c>
      <c r="Y111" s="116">
        <v>35193</v>
      </c>
      <c r="Z111" s="116">
        <v>34844</v>
      </c>
      <c r="AB111" s="113" t="str">
        <f>TEXT(Z111,"###,###")</f>
        <v>34,844</v>
      </c>
      <c r="AD111" s="134">
        <f>Z111/($Z$4)*100</f>
        <v>46.604071369339003</v>
      </c>
      <c r="AF111" s="113"/>
    </row>
    <row r="112" spans="1:32" x14ac:dyDescent="0.25">
      <c r="S112" s="122" t="s">
        <v>54</v>
      </c>
      <c r="T112" s="122"/>
      <c r="U112" s="116"/>
      <c r="V112" s="116">
        <v>69099</v>
      </c>
      <c r="W112" s="116">
        <v>72214</v>
      </c>
      <c r="X112" s="116">
        <v>74309</v>
      </c>
      <c r="Y112" s="116">
        <v>76249</v>
      </c>
      <c r="Z112" s="116">
        <v>74766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40.68</v>
      </c>
      <c r="W118" s="135">
        <v>40.67</v>
      </c>
      <c r="X118" s="135">
        <v>40.79</v>
      </c>
      <c r="Y118" s="135">
        <v>40.76</v>
      </c>
      <c r="Z118" s="135">
        <v>41.04</v>
      </c>
      <c r="AB118" s="113" t="str">
        <f>TEXT(Z118,"##.0")</f>
        <v>41.0</v>
      </c>
    </row>
    <row r="120" spans="19:32" x14ac:dyDescent="0.25">
      <c r="S120" s="105" t="s">
        <v>102</v>
      </c>
      <c r="T120" s="116"/>
      <c r="U120" s="116"/>
      <c r="V120" s="116">
        <v>43874</v>
      </c>
      <c r="W120" s="116">
        <v>45311</v>
      </c>
      <c r="X120" s="116">
        <v>46321</v>
      </c>
      <c r="Y120" s="116">
        <v>47090</v>
      </c>
      <c r="Z120" s="116">
        <v>47213</v>
      </c>
      <c r="AB120" s="113" t="str">
        <f>TEXT(Z120,"###,###")</f>
        <v>47,213</v>
      </c>
    </row>
    <row r="121" spans="19:32" x14ac:dyDescent="0.25">
      <c r="S121" s="105" t="s">
        <v>103</v>
      </c>
      <c r="T121" s="116"/>
      <c r="U121" s="116"/>
      <c r="V121" s="116">
        <v>3031</v>
      </c>
      <c r="W121" s="116">
        <v>3109</v>
      </c>
      <c r="X121" s="116">
        <v>3186</v>
      </c>
      <c r="Y121" s="116">
        <v>3186</v>
      </c>
      <c r="Z121" s="116">
        <v>3153</v>
      </c>
      <c r="AB121" s="113" t="str">
        <f>TEXT(Z121,"###,###")</f>
        <v>3,153</v>
      </c>
    </row>
    <row r="122" spans="19:32" x14ac:dyDescent="0.25">
      <c r="S122" s="105" t="s">
        <v>104</v>
      </c>
      <c r="T122" s="116"/>
      <c r="U122" s="116"/>
      <c r="V122" s="116">
        <v>3357</v>
      </c>
      <c r="W122" s="116">
        <v>3511</v>
      </c>
      <c r="X122" s="116">
        <v>3565</v>
      </c>
      <c r="Y122" s="116">
        <v>3820</v>
      </c>
      <c r="Z122" s="116">
        <v>3878</v>
      </c>
      <c r="AB122" s="113" t="str">
        <f>TEXT(Z122,"###,###")</f>
        <v>3,878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47231</v>
      </c>
      <c r="W124" s="116">
        <v>48822</v>
      </c>
      <c r="X124" s="116">
        <v>49886</v>
      </c>
      <c r="Y124" s="116">
        <v>50910</v>
      </c>
      <c r="Z124" s="116">
        <v>51091</v>
      </c>
      <c r="AB124" s="113" t="str">
        <f>TEXT(Z124,"###,###")</f>
        <v>51,091</v>
      </c>
      <c r="AD124" s="131">
        <f>Z124/$Z$7*100</f>
        <v>94.190848420043508</v>
      </c>
    </row>
    <row r="125" spans="19:32" x14ac:dyDescent="0.25">
      <c r="S125" s="105" t="s">
        <v>106</v>
      </c>
      <c r="T125" s="116"/>
      <c r="U125" s="116"/>
      <c r="V125" s="116">
        <v>6388</v>
      </c>
      <c r="W125" s="116">
        <v>6620</v>
      </c>
      <c r="X125" s="116">
        <v>6751</v>
      </c>
      <c r="Y125" s="116">
        <v>7006</v>
      </c>
      <c r="Z125" s="116">
        <v>7031</v>
      </c>
      <c r="AB125" s="113" t="str">
        <f>TEXT(Z125,"###,###")</f>
        <v>7,031</v>
      </c>
      <c r="AD125" s="131">
        <f>Z125/$Z$7*100</f>
        <v>12.962280151911804</v>
      </c>
    </row>
    <row r="127" spans="19:32" x14ac:dyDescent="0.25">
      <c r="S127" s="105" t="s">
        <v>107</v>
      </c>
      <c r="T127" s="116"/>
      <c r="U127" s="116"/>
      <c r="V127" s="116">
        <v>26435</v>
      </c>
      <c r="W127" s="116">
        <v>27240</v>
      </c>
      <c r="X127" s="116">
        <v>27743</v>
      </c>
      <c r="Y127" s="116">
        <v>28240</v>
      </c>
      <c r="Z127" s="116">
        <v>28217</v>
      </c>
      <c r="AB127" s="113" t="str">
        <f>TEXT(Z127,"###,###")</f>
        <v>28,217</v>
      </c>
      <c r="AD127" s="131">
        <f>Z127/$Z$7*100</f>
        <v>52.020574462593558</v>
      </c>
    </row>
    <row r="128" spans="19:32" x14ac:dyDescent="0.25">
      <c r="S128" s="105" t="s">
        <v>108</v>
      </c>
      <c r="T128" s="116"/>
      <c r="U128" s="116"/>
      <c r="V128" s="116">
        <v>23823</v>
      </c>
      <c r="W128" s="116">
        <v>24691</v>
      </c>
      <c r="X128" s="116">
        <v>25330</v>
      </c>
      <c r="Y128" s="116">
        <v>25853</v>
      </c>
      <c r="Z128" s="116">
        <v>26023</v>
      </c>
      <c r="AB128" s="113" t="str">
        <f>TEXT(Z128,"###,###")</f>
        <v>26,023</v>
      </c>
      <c r="AD128" s="131">
        <f>Z128/$Z$7*100</f>
        <v>47.975738357730172</v>
      </c>
    </row>
    <row r="130" spans="19:20" x14ac:dyDescent="0.25">
      <c r="S130" s="105" t="s">
        <v>286</v>
      </c>
      <c r="T130" s="131">
        <v>87.041407027764464</v>
      </c>
    </row>
    <row r="131" spans="19:20" x14ac:dyDescent="0.25">
      <c r="S131" s="105" t="s">
        <v>287</v>
      </c>
      <c r="T131" s="131">
        <v>5.8128387596327569</v>
      </c>
    </row>
    <row r="132" spans="19:20" x14ac:dyDescent="0.25">
      <c r="S132" s="105" t="s">
        <v>288</v>
      </c>
      <c r="T132" s="131">
        <v>7.1494413922790461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2A20A5-3F4A-444F-8D8D-BDDEBD6AE7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50EFD1-71BA-4F7B-9AB2-E42D54AFC3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D3549A-3DF2-432D-B3CF-644F58725F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E0802CD-4521-42C3-8912-291BB8061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5D002-303D-4805-A933-4A6206D848DC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143</v>
      </c>
      <c r="T1" s="103"/>
      <c r="U1" s="103"/>
      <c r="V1" s="103"/>
      <c r="W1" s="103"/>
      <c r="X1" s="103"/>
      <c r="Y1" s="104" t="s">
        <v>235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143</v>
      </c>
      <c r="Y3" s="109" t="s">
        <v>235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8.32 Horsham,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15701</v>
      </c>
      <c r="W4" s="112">
        <v>16370</v>
      </c>
      <c r="X4" s="112">
        <v>16795</v>
      </c>
      <c r="Y4" s="112">
        <v>16617</v>
      </c>
      <c r="Z4" s="112">
        <v>16981</v>
      </c>
      <c r="AB4" s="113" t="str">
        <f>TEXT(Z4,"###,###")</f>
        <v>16,981</v>
      </c>
      <c r="AD4" s="114">
        <f>Z4/Y4-1</f>
        <v>2.1905277727628292E-2</v>
      </c>
      <c r="AF4" s="114">
        <f>Z4/V4-1</f>
        <v>8.1523469842685214E-2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7977</v>
      </c>
      <c r="W5" s="112">
        <v>8237</v>
      </c>
      <c r="X5" s="112">
        <v>8448</v>
      </c>
      <c r="Y5" s="112">
        <v>8262</v>
      </c>
      <c r="Z5" s="112">
        <v>8544</v>
      </c>
      <c r="AB5" s="113" t="str">
        <f>TEXT(Z5,"###,###")</f>
        <v>8,544</v>
      </c>
      <c r="AD5" s="114">
        <f t="shared" ref="AD5:AD9" si="0">Z5/Y5-1</f>
        <v>3.4132171387073251E-2</v>
      </c>
      <c r="AF5" s="114">
        <f t="shared" ref="AF5:AF9" si="1">Z5/V5-1</f>
        <v>7.1079353140278245E-2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7728</v>
      </c>
      <c r="W6" s="112">
        <v>8133</v>
      </c>
      <c r="X6" s="112">
        <v>8348</v>
      </c>
      <c r="Y6" s="112">
        <v>8350</v>
      </c>
      <c r="Z6" s="112">
        <v>8436</v>
      </c>
      <c r="AB6" s="113" t="str">
        <f>TEXT(Z6,"###,###")</f>
        <v>8,436</v>
      </c>
      <c r="AD6" s="114">
        <f t="shared" si="0"/>
        <v>1.0299401197604752E-2</v>
      </c>
      <c r="AF6" s="114">
        <f t="shared" si="1"/>
        <v>9.1614906832298226E-2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10918</v>
      </c>
      <c r="W7" s="112">
        <v>11099</v>
      </c>
      <c r="X7" s="112">
        <v>11356</v>
      </c>
      <c r="Y7" s="112">
        <v>11338</v>
      </c>
      <c r="Z7" s="112">
        <v>11611</v>
      </c>
      <c r="AB7" s="113" t="str">
        <f>TEXT(Z7,"###,###")</f>
        <v>11,611</v>
      </c>
      <c r="AD7" s="114">
        <f t="shared" si="0"/>
        <v>2.4078320691480082E-2</v>
      </c>
      <c r="AF7" s="114">
        <f t="shared" si="1"/>
        <v>6.3473163583073866E-2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16,981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11,611</v>
      </c>
      <c r="P8" s="71"/>
      <c r="S8" s="111" t="s">
        <v>86</v>
      </c>
      <c r="T8" s="112"/>
      <c r="U8" s="112"/>
      <c r="V8" s="112">
        <v>33590.25</v>
      </c>
      <c r="W8" s="112">
        <v>33431</v>
      </c>
      <c r="X8" s="112">
        <v>35933.32</v>
      </c>
      <c r="Y8" s="112">
        <v>36623</v>
      </c>
      <c r="Z8" s="112">
        <v>36958.74</v>
      </c>
      <c r="AB8" s="113" t="str">
        <f>TEXT(Z8,"$###,###")</f>
        <v>$36,959</v>
      </c>
      <c r="AD8" s="114">
        <f t="shared" si="0"/>
        <v>9.1674630696556569E-3</v>
      </c>
      <c r="AF8" s="114">
        <f t="shared" si="1"/>
        <v>0.1002817781945653</v>
      </c>
    </row>
    <row r="9" spans="1:32" x14ac:dyDescent="0.25">
      <c r="A9" s="32" t="s">
        <v>15</v>
      </c>
      <c r="B9" s="75"/>
      <c r="C9" s="76"/>
      <c r="D9" s="77">
        <f>AD104</f>
        <v>66.792297273423245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51.210059426405998</v>
      </c>
      <c r="P9" s="78" t="s">
        <v>87</v>
      </c>
      <c r="S9" s="111" t="s">
        <v>7</v>
      </c>
      <c r="T9" s="112"/>
      <c r="U9" s="112"/>
      <c r="V9" s="112">
        <v>454422569</v>
      </c>
      <c r="W9" s="112">
        <v>511000537</v>
      </c>
      <c r="X9" s="112">
        <v>557727646</v>
      </c>
      <c r="Y9" s="112">
        <v>585280732</v>
      </c>
      <c r="Z9" s="112">
        <v>641829135</v>
      </c>
      <c r="AB9" s="113" t="str">
        <f>TEXT(Z9/1000000,"$#,###.0")&amp;" mil"</f>
        <v>$641.8 mil</v>
      </c>
      <c r="AD9" s="114">
        <f t="shared" si="0"/>
        <v>9.6617571548553993E-2</v>
      </c>
      <c r="AF9" s="114">
        <f t="shared" si="1"/>
        <v>0.41240593840311668</v>
      </c>
    </row>
    <row r="10" spans="1:32" x14ac:dyDescent="0.25">
      <c r="A10" s="32" t="s">
        <v>18</v>
      </c>
      <c r="B10" s="75"/>
      <c r="C10" s="76"/>
      <c r="D10" s="77">
        <f>AD105</f>
        <v>21.017607914728227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48.798553096201879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79.40745844457841</v>
      </c>
      <c r="P11" s="78" t="s">
        <v>87</v>
      </c>
      <c r="S11" s="111" t="s">
        <v>30</v>
      </c>
      <c r="T11" s="116"/>
      <c r="U11" s="116"/>
      <c r="V11" s="116">
        <v>13443</v>
      </c>
      <c r="W11" s="116">
        <v>14031</v>
      </c>
      <c r="X11" s="116">
        <v>14435</v>
      </c>
      <c r="Y11" s="116">
        <v>14283</v>
      </c>
      <c r="Z11" s="116">
        <v>14593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10.619240375505985</v>
      </c>
      <c r="P12" s="78" t="s">
        <v>87</v>
      </c>
      <c r="S12" s="111" t="s">
        <v>31</v>
      </c>
      <c r="T12" s="116"/>
      <c r="U12" s="116"/>
      <c r="V12" s="116">
        <v>2260</v>
      </c>
      <c r="W12" s="116">
        <v>2339</v>
      </c>
      <c r="X12" s="116">
        <v>2359</v>
      </c>
      <c r="Y12" s="116">
        <v>2337</v>
      </c>
      <c r="Z12" s="116">
        <v>2385</v>
      </c>
    </row>
    <row r="13" spans="1:32" ht="15" customHeight="1" x14ac:dyDescent="0.25">
      <c r="A13" s="32" t="s">
        <v>20</v>
      </c>
      <c r="B13" s="76"/>
      <c r="C13" s="76"/>
      <c r="D13" s="77">
        <f>AD108</f>
        <v>14.881337965961958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9.9302385668762394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18.220363936163945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21.936281726635652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19.36762298612906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1288</v>
      </c>
      <c r="Z15" s="116">
        <v>1416</v>
      </c>
      <c r="AB15" s="121">
        <f t="shared" ref="AB15:AB34" si="2">IF(Z15="np",0,Z15/$Z$34)</f>
        <v>8.3411875589066917E-2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32.565808845179909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80.632377013870936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75</v>
      </c>
      <c r="Z16" s="116">
        <v>80</v>
      </c>
      <c r="AB16" s="121">
        <f t="shared" si="2"/>
        <v>4.7125353440150798E-3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573</v>
      </c>
      <c r="Z17" s="116">
        <v>540</v>
      </c>
      <c r="AB17" s="121">
        <f t="shared" si="2"/>
        <v>3.180961357210179E-2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179</v>
      </c>
      <c r="Z18" s="116">
        <v>182</v>
      </c>
      <c r="AB18" s="121">
        <f t="shared" si="2"/>
        <v>1.0721017907634307E-2</v>
      </c>
    </row>
    <row r="19" spans="1:28" x14ac:dyDescent="0.25">
      <c r="A19" s="67" t="str">
        <f>$S$1&amp;" ("&amp;$V$2&amp;" to "&amp;$Z$2&amp;")"</f>
        <v>Horsham (2015-16 to 2019-20)</v>
      </c>
      <c r="B19" s="67"/>
      <c r="C19" s="67"/>
      <c r="D19" s="67"/>
      <c r="E19" s="67"/>
      <c r="F19" s="67"/>
      <c r="G19" s="67" t="str">
        <f>$S$1&amp;" ("&amp;$V$2&amp;" to "&amp;$Z$2&amp;")"</f>
        <v>Horsham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1145</v>
      </c>
      <c r="Z19" s="116">
        <v>1169</v>
      </c>
      <c r="AB19" s="121">
        <f t="shared" si="2"/>
        <v>6.8861922714420362E-2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548</v>
      </c>
      <c r="Z20" s="116">
        <v>555</v>
      </c>
      <c r="AB20" s="121">
        <f t="shared" si="2"/>
        <v>3.269321394910462E-2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1609</v>
      </c>
      <c r="Z21" s="116">
        <v>1705</v>
      </c>
      <c r="AB21" s="121">
        <f t="shared" si="2"/>
        <v>0.1004359095193214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1157</v>
      </c>
      <c r="Z22" s="116">
        <v>1195</v>
      </c>
      <c r="AB22" s="121">
        <f t="shared" si="2"/>
        <v>7.0393496701225258E-2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711</v>
      </c>
      <c r="Z23" s="116">
        <v>718</v>
      </c>
      <c r="AB23" s="121">
        <f t="shared" si="2"/>
        <v>4.2295004712535347E-2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121</v>
      </c>
      <c r="Z24" s="116">
        <v>115</v>
      </c>
      <c r="AB24" s="121">
        <f t="shared" si="2"/>
        <v>6.7742695570216773E-3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499</v>
      </c>
      <c r="Z25" s="116">
        <v>509</v>
      </c>
      <c r="AB25" s="121">
        <f t="shared" si="2"/>
        <v>2.9983506126295946E-2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213</v>
      </c>
      <c r="Z26" s="116">
        <v>245</v>
      </c>
      <c r="AB26" s="121">
        <f t="shared" si="2"/>
        <v>1.4432139491046183E-2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636</v>
      </c>
      <c r="Z27" s="116">
        <v>604</v>
      </c>
      <c r="AB27" s="121">
        <f t="shared" si="2"/>
        <v>3.5579641847313853E-2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1034</v>
      </c>
      <c r="Z28" s="116">
        <v>1122</v>
      </c>
      <c r="AB28" s="121">
        <f t="shared" si="2"/>
        <v>6.6093308199811504E-2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1383</v>
      </c>
      <c r="Z29" s="116">
        <v>904</v>
      </c>
      <c r="AB29" s="121">
        <f t="shared" si="2"/>
        <v>5.3251649387370405E-2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812</v>
      </c>
      <c r="Z30" s="116">
        <v>1144</v>
      </c>
      <c r="AB30" s="121">
        <f t="shared" si="2"/>
        <v>6.738925541941565E-2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2382</v>
      </c>
      <c r="Z31" s="116">
        <v>2493</v>
      </c>
      <c r="AB31" s="121">
        <f t="shared" si="2"/>
        <v>0.14685438265786993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286</v>
      </c>
      <c r="Z32" s="116">
        <v>351</v>
      </c>
      <c r="AB32" s="121">
        <f t="shared" si="2"/>
        <v>2.0676248821866163E-2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602</v>
      </c>
      <c r="Z33" s="116">
        <v>626</v>
      </c>
      <c r="AB33" s="121">
        <f t="shared" si="2"/>
        <v>3.6875589066917999E-2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16613</v>
      </c>
      <c r="Z34" s="124">
        <v>16976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9359</v>
      </c>
      <c r="AB37" s="136">
        <f>Z37/Z40*100</f>
        <v>80.632377013870936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2248</v>
      </c>
      <c r="AB38" s="136">
        <f>Z38/Z40*100</f>
        <v>19.36762298612906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11607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14</v>
      </c>
      <c r="W44" s="116">
        <v>18</v>
      </c>
      <c r="X44" s="116">
        <v>15</v>
      </c>
      <c r="Y44" s="116">
        <v>11</v>
      </c>
      <c r="Z44" s="116">
        <v>10</v>
      </c>
    </row>
    <row r="45" spans="19:32" x14ac:dyDescent="0.25">
      <c r="S45" s="119" t="s">
        <v>38</v>
      </c>
      <c r="T45" s="119"/>
      <c r="U45" s="116"/>
      <c r="V45" s="116">
        <v>195</v>
      </c>
      <c r="W45" s="116">
        <v>242</v>
      </c>
      <c r="X45" s="116">
        <v>222</v>
      </c>
      <c r="Y45" s="116">
        <v>227</v>
      </c>
      <c r="Z45" s="116">
        <v>266</v>
      </c>
    </row>
    <row r="46" spans="19:32" x14ac:dyDescent="0.25">
      <c r="S46" s="119" t="s">
        <v>39</v>
      </c>
      <c r="T46" s="119"/>
      <c r="U46" s="116"/>
      <c r="V46" s="116">
        <v>556</v>
      </c>
      <c r="W46" s="116">
        <v>593</v>
      </c>
      <c r="X46" s="116">
        <v>593</v>
      </c>
      <c r="Y46" s="116">
        <v>539</v>
      </c>
      <c r="Z46" s="116">
        <v>536</v>
      </c>
    </row>
    <row r="47" spans="19:32" x14ac:dyDescent="0.25">
      <c r="S47" s="119" t="s">
        <v>40</v>
      </c>
      <c r="T47" s="119"/>
      <c r="U47" s="116"/>
      <c r="V47" s="116">
        <v>802</v>
      </c>
      <c r="W47" s="116">
        <v>839</v>
      </c>
      <c r="X47" s="116">
        <v>798</v>
      </c>
      <c r="Y47" s="116">
        <v>801</v>
      </c>
      <c r="Z47" s="116">
        <v>774</v>
      </c>
    </row>
    <row r="48" spans="19:32" x14ac:dyDescent="0.25">
      <c r="S48" s="119" t="s">
        <v>41</v>
      </c>
      <c r="T48" s="119"/>
      <c r="U48" s="116"/>
      <c r="V48" s="116">
        <v>883</v>
      </c>
      <c r="W48" s="116">
        <v>916</v>
      </c>
      <c r="X48" s="116">
        <v>953</v>
      </c>
      <c r="Y48" s="116">
        <v>971</v>
      </c>
      <c r="Z48" s="116">
        <v>1005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724</v>
      </c>
      <c r="W49" s="116">
        <v>799</v>
      </c>
      <c r="X49" s="116">
        <v>790</v>
      </c>
      <c r="Y49" s="116">
        <v>803</v>
      </c>
      <c r="Z49" s="116">
        <v>880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Horsham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634</v>
      </c>
      <c r="W50" s="116">
        <v>645</v>
      </c>
      <c r="X50" s="116">
        <v>648</v>
      </c>
      <c r="Y50" s="116">
        <v>664</v>
      </c>
      <c r="Z50" s="116">
        <v>736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668</v>
      </c>
      <c r="W51" s="116">
        <v>653</v>
      </c>
      <c r="X51" s="116">
        <v>699</v>
      </c>
      <c r="Y51" s="116">
        <v>652</v>
      </c>
      <c r="Z51" s="116">
        <v>628</v>
      </c>
    </row>
    <row r="52" spans="1:26" ht="15" customHeight="1" x14ac:dyDescent="0.25">
      <c r="S52" s="119" t="s">
        <v>45</v>
      </c>
      <c r="T52" s="119"/>
      <c r="U52" s="116"/>
      <c r="V52" s="116">
        <v>742</v>
      </c>
      <c r="W52" s="116">
        <v>663</v>
      </c>
      <c r="X52" s="116">
        <v>689</v>
      </c>
      <c r="Y52" s="116">
        <v>679</v>
      </c>
      <c r="Z52" s="116">
        <v>739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761</v>
      </c>
      <c r="W53" s="116">
        <v>777</v>
      </c>
      <c r="X53" s="116">
        <v>774</v>
      </c>
      <c r="Y53" s="116">
        <v>752</v>
      </c>
      <c r="Z53" s="116">
        <v>737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765</v>
      </c>
      <c r="W54" s="116">
        <v>773</v>
      </c>
      <c r="X54" s="116">
        <v>763</v>
      </c>
      <c r="Y54" s="116">
        <v>759</v>
      </c>
      <c r="Z54" s="116">
        <v>758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581</v>
      </c>
      <c r="W55" s="116">
        <v>632</v>
      </c>
      <c r="X55" s="116">
        <v>635</v>
      </c>
      <c r="Y55" s="116">
        <v>655</v>
      </c>
      <c r="Z55" s="116">
        <v>692</v>
      </c>
    </row>
    <row r="56" spans="1:26" ht="15" customHeight="1" x14ac:dyDescent="0.25">
      <c r="S56" s="119" t="s">
        <v>49</v>
      </c>
      <c r="T56" s="119"/>
      <c r="U56" s="116"/>
      <c r="V56" s="116">
        <v>330</v>
      </c>
      <c r="W56" s="116">
        <v>354</v>
      </c>
      <c r="X56" s="116">
        <v>346</v>
      </c>
      <c r="Y56" s="116">
        <v>381</v>
      </c>
      <c r="Z56" s="116">
        <v>390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164</v>
      </c>
      <c r="W57" s="116">
        <v>156</v>
      </c>
      <c r="X57" s="116">
        <v>192</v>
      </c>
      <c r="Y57" s="116">
        <v>177</v>
      </c>
      <c r="Z57" s="116">
        <v>192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94</v>
      </c>
      <c r="W58" s="116">
        <v>106</v>
      </c>
      <c r="X58" s="116">
        <v>96</v>
      </c>
      <c r="Y58" s="116">
        <v>102</v>
      </c>
      <c r="Z58" s="116">
        <v>112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49</v>
      </c>
      <c r="W59" s="116">
        <v>46</v>
      </c>
      <c r="X59" s="116">
        <v>53</v>
      </c>
      <c r="Y59" s="116">
        <v>61</v>
      </c>
      <c r="Z59" s="116">
        <v>57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</v>
      </c>
      <c r="W60" s="116">
        <v>25</v>
      </c>
      <c r="X60" s="116">
        <v>25</v>
      </c>
      <c r="Y60" s="116">
        <v>22</v>
      </c>
      <c r="Z60" s="116">
        <v>31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7977</v>
      </c>
      <c r="W61" s="116">
        <v>8237</v>
      </c>
      <c r="X61" s="116">
        <v>8450</v>
      </c>
      <c r="Y61" s="116">
        <v>8263</v>
      </c>
      <c r="Z61" s="116">
        <v>8542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17</v>
      </c>
      <c r="W63" s="116">
        <v>18</v>
      </c>
      <c r="X63" s="116">
        <v>28</v>
      </c>
      <c r="Y63" s="116">
        <v>27</v>
      </c>
      <c r="Z63" s="116">
        <v>23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299</v>
      </c>
      <c r="W64" s="116">
        <v>337</v>
      </c>
      <c r="X64" s="116">
        <v>253</v>
      </c>
      <c r="Y64" s="116">
        <v>246</v>
      </c>
      <c r="Z64" s="116">
        <v>271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Horsham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583</v>
      </c>
      <c r="W65" s="116">
        <v>650</v>
      </c>
      <c r="X65" s="116">
        <v>639</v>
      </c>
      <c r="Y65" s="116">
        <v>643</v>
      </c>
      <c r="Z65" s="116">
        <v>604</v>
      </c>
    </row>
    <row r="66" spans="1:26" x14ac:dyDescent="0.25">
      <c r="S66" s="119" t="s">
        <v>40</v>
      </c>
      <c r="T66" s="119"/>
      <c r="U66" s="116"/>
      <c r="V66" s="116">
        <v>758</v>
      </c>
      <c r="W66" s="116">
        <v>803</v>
      </c>
      <c r="X66" s="116">
        <v>769</v>
      </c>
      <c r="Y66" s="116">
        <v>815</v>
      </c>
      <c r="Z66" s="116">
        <v>869</v>
      </c>
    </row>
    <row r="67" spans="1:26" x14ac:dyDescent="0.25">
      <c r="S67" s="119" t="s">
        <v>41</v>
      </c>
      <c r="T67" s="119"/>
      <c r="U67" s="116"/>
      <c r="V67" s="116">
        <v>743</v>
      </c>
      <c r="W67" s="116">
        <v>841</v>
      </c>
      <c r="X67" s="116">
        <v>874</v>
      </c>
      <c r="Y67" s="116">
        <v>848</v>
      </c>
      <c r="Z67" s="116">
        <v>859</v>
      </c>
    </row>
    <row r="68" spans="1:26" x14ac:dyDescent="0.25">
      <c r="S68" s="119" t="s">
        <v>42</v>
      </c>
      <c r="T68" s="119"/>
      <c r="U68" s="116"/>
      <c r="V68" s="116">
        <v>654</v>
      </c>
      <c r="W68" s="116">
        <v>687</v>
      </c>
      <c r="X68" s="116">
        <v>714</v>
      </c>
      <c r="Y68" s="116">
        <v>746</v>
      </c>
      <c r="Z68" s="116">
        <v>802</v>
      </c>
    </row>
    <row r="69" spans="1:26" x14ac:dyDescent="0.25">
      <c r="S69" s="119" t="s">
        <v>43</v>
      </c>
      <c r="T69" s="119"/>
      <c r="U69" s="116"/>
      <c r="V69" s="116">
        <v>583</v>
      </c>
      <c r="W69" s="116">
        <v>625</v>
      </c>
      <c r="X69" s="116">
        <v>660</v>
      </c>
      <c r="Y69" s="116">
        <v>656</v>
      </c>
      <c r="Z69" s="116">
        <v>713</v>
      </c>
    </row>
    <row r="70" spans="1:26" x14ac:dyDescent="0.25">
      <c r="S70" s="119" t="s">
        <v>44</v>
      </c>
      <c r="T70" s="119"/>
      <c r="U70" s="116"/>
      <c r="V70" s="116">
        <v>770</v>
      </c>
      <c r="W70" s="116">
        <v>733</v>
      </c>
      <c r="X70" s="116">
        <v>785</v>
      </c>
      <c r="Y70" s="116">
        <v>789</v>
      </c>
      <c r="Z70" s="116">
        <v>698</v>
      </c>
    </row>
    <row r="71" spans="1:26" x14ac:dyDescent="0.25">
      <c r="S71" s="119" t="s">
        <v>45</v>
      </c>
      <c r="T71" s="119"/>
      <c r="U71" s="116"/>
      <c r="V71" s="116">
        <v>738</v>
      </c>
      <c r="W71" s="116">
        <v>796</v>
      </c>
      <c r="X71" s="116">
        <v>816</v>
      </c>
      <c r="Y71" s="116">
        <v>827</v>
      </c>
      <c r="Z71" s="116">
        <v>853</v>
      </c>
    </row>
    <row r="72" spans="1:26" x14ac:dyDescent="0.25">
      <c r="S72" s="119" t="s">
        <v>46</v>
      </c>
      <c r="T72" s="119"/>
      <c r="U72" s="116"/>
      <c r="V72" s="116">
        <v>764</v>
      </c>
      <c r="W72" s="116">
        <v>790</v>
      </c>
      <c r="X72" s="116">
        <v>824</v>
      </c>
      <c r="Y72" s="116">
        <v>805</v>
      </c>
      <c r="Z72" s="116">
        <v>758</v>
      </c>
    </row>
    <row r="73" spans="1:26" x14ac:dyDescent="0.25">
      <c r="S73" s="119" t="s">
        <v>47</v>
      </c>
      <c r="T73" s="119"/>
      <c r="U73" s="116"/>
      <c r="V73" s="116">
        <v>814</v>
      </c>
      <c r="W73" s="116">
        <v>820</v>
      </c>
      <c r="X73" s="116">
        <v>829</v>
      </c>
      <c r="Y73" s="116">
        <v>754</v>
      </c>
      <c r="Z73" s="116">
        <v>762</v>
      </c>
    </row>
    <row r="74" spans="1:26" x14ac:dyDescent="0.25">
      <c r="S74" s="119" t="s">
        <v>48</v>
      </c>
      <c r="T74" s="119"/>
      <c r="U74" s="116"/>
      <c r="V74" s="116">
        <v>481</v>
      </c>
      <c r="W74" s="116">
        <v>519</v>
      </c>
      <c r="X74" s="116">
        <v>568</v>
      </c>
      <c r="Y74" s="116">
        <v>645</v>
      </c>
      <c r="Z74" s="116">
        <v>649</v>
      </c>
    </row>
    <row r="75" spans="1:26" x14ac:dyDescent="0.25">
      <c r="S75" s="119" t="s">
        <v>49</v>
      </c>
      <c r="T75" s="119"/>
      <c r="U75" s="116"/>
      <c r="V75" s="116">
        <v>251</v>
      </c>
      <c r="W75" s="116">
        <v>242</v>
      </c>
      <c r="X75" s="116">
        <v>263</v>
      </c>
      <c r="Y75" s="116">
        <v>263</v>
      </c>
      <c r="Z75" s="116">
        <v>293</v>
      </c>
    </row>
    <row r="76" spans="1:26" x14ac:dyDescent="0.25">
      <c r="S76" s="119" t="s">
        <v>50</v>
      </c>
      <c r="T76" s="119"/>
      <c r="U76" s="116"/>
      <c r="V76" s="116">
        <v>107</v>
      </c>
      <c r="W76" s="116">
        <v>108</v>
      </c>
      <c r="X76" s="116">
        <v>130</v>
      </c>
      <c r="Y76" s="116">
        <v>136</v>
      </c>
      <c r="Z76" s="116">
        <v>124</v>
      </c>
    </row>
    <row r="77" spans="1:26" x14ac:dyDescent="0.25">
      <c r="S77" s="119" t="s">
        <v>51</v>
      </c>
      <c r="T77" s="119"/>
      <c r="U77" s="116"/>
      <c r="V77" s="116">
        <v>71</v>
      </c>
      <c r="W77" s="116">
        <v>80</v>
      </c>
      <c r="X77" s="116">
        <v>74</v>
      </c>
      <c r="Y77" s="116">
        <v>69</v>
      </c>
      <c r="Z77" s="116">
        <v>72</v>
      </c>
    </row>
    <row r="78" spans="1:26" x14ac:dyDescent="0.25">
      <c r="S78" s="119" t="s">
        <v>52</v>
      </c>
      <c r="T78" s="119"/>
      <c r="U78" s="116"/>
      <c r="V78" s="116">
        <v>38</v>
      </c>
      <c r="W78" s="116">
        <v>44</v>
      </c>
      <c r="X78" s="116">
        <v>48</v>
      </c>
      <c r="Y78" s="116">
        <v>41</v>
      </c>
      <c r="Z78" s="116">
        <v>50</v>
      </c>
    </row>
    <row r="79" spans="1:26" x14ac:dyDescent="0.25">
      <c r="S79" s="119" t="s">
        <v>53</v>
      </c>
      <c r="T79" s="119"/>
      <c r="U79" s="116"/>
      <c r="V79" s="116">
        <v>39</v>
      </c>
      <c r="W79" s="116">
        <v>40</v>
      </c>
      <c r="X79" s="116">
        <v>44</v>
      </c>
      <c r="Y79" s="116">
        <v>40</v>
      </c>
      <c r="Z79" s="116">
        <v>39</v>
      </c>
    </row>
    <row r="80" spans="1:26" x14ac:dyDescent="0.25">
      <c r="S80" s="122" t="s">
        <v>54</v>
      </c>
      <c r="T80" s="122"/>
      <c r="U80" s="116"/>
      <c r="V80" s="116">
        <v>7728</v>
      </c>
      <c r="W80" s="116">
        <v>8133</v>
      </c>
      <c r="X80" s="116">
        <v>8343</v>
      </c>
      <c r="Y80" s="116">
        <v>8350</v>
      </c>
      <c r="Z80" s="116">
        <v>8435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Horsham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591</v>
      </c>
      <c r="W83" s="116">
        <v>589</v>
      </c>
      <c r="X83" s="116">
        <v>640</v>
      </c>
      <c r="Y83" s="116">
        <v>669</v>
      </c>
      <c r="Z83" s="116">
        <v>684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575</v>
      </c>
      <c r="W84" s="116">
        <v>556</v>
      </c>
      <c r="X84" s="116">
        <v>586</v>
      </c>
      <c r="Y84" s="116">
        <v>566</v>
      </c>
      <c r="Z84" s="116">
        <v>578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984</v>
      </c>
      <c r="W85" s="116">
        <v>995</v>
      </c>
      <c r="X85" s="116">
        <v>999</v>
      </c>
      <c r="Y85" s="116">
        <v>986</v>
      </c>
      <c r="Z85" s="116">
        <v>1017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16,981</v>
      </c>
      <c r="D86" s="100">
        <f t="shared" ref="D86:D91" si="4">AD4</f>
        <v>2.1905277727628292E-2</v>
      </c>
      <c r="E86" s="101">
        <f t="shared" ref="E86:E91" si="5">AD4</f>
        <v>2.1905277727628292E-2</v>
      </c>
      <c r="F86" s="100">
        <f t="shared" ref="F86:F91" si="6">AF4</f>
        <v>8.1523469842685214E-2</v>
      </c>
      <c r="G86" s="101">
        <f t="shared" ref="G86:G91" si="7">AF4</f>
        <v>8.1523469842685214E-2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257</v>
      </c>
      <c r="W86" s="116">
        <v>284</v>
      </c>
      <c r="X86" s="116">
        <v>289</v>
      </c>
      <c r="Y86" s="116">
        <v>328</v>
      </c>
      <c r="Z86" s="116">
        <v>351</v>
      </c>
    </row>
    <row r="87" spans="1:30" ht="15" customHeight="1" x14ac:dyDescent="0.25">
      <c r="A87" s="102" t="s">
        <v>4</v>
      </c>
      <c r="B87" s="51"/>
      <c r="C87" s="61" t="str">
        <f t="shared" si="3"/>
        <v>8,544</v>
      </c>
      <c r="D87" s="100">
        <f t="shared" si="4"/>
        <v>3.4132171387073251E-2</v>
      </c>
      <c r="E87" s="101">
        <f t="shared" si="5"/>
        <v>3.4132171387073251E-2</v>
      </c>
      <c r="F87" s="100">
        <f t="shared" si="6"/>
        <v>7.1079353140278245E-2</v>
      </c>
      <c r="G87" s="101">
        <f t="shared" si="7"/>
        <v>7.1079353140278245E-2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237</v>
      </c>
      <c r="W87" s="116">
        <v>245</v>
      </c>
      <c r="X87" s="116">
        <v>235</v>
      </c>
      <c r="Y87" s="116">
        <v>236</v>
      </c>
      <c r="Z87" s="116">
        <v>224</v>
      </c>
    </row>
    <row r="88" spans="1:30" ht="15" customHeight="1" x14ac:dyDescent="0.25">
      <c r="A88" s="102" t="s">
        <v>5</v>
      </c>
      <c r="B88" s="51"/>
      <c r="C88" s="61" t="str">
        <f t="shared" si="3"/>
        <v>8,436</v>
      </c>
      <c r="D88" s="100">
        <f t="shared" si="4"/>
        <v>1.0299401197604752E-2</v>
      </c>
      <c r="E88" s="101">
        <f t="shared" si="5"/>
        <v>1.0299401197604752E-2</v>
      </c>
      <c r="F88" s="100">
        <f t="shared" si="6"/>
        <v>9.1614906832298226E-2</v>
      </c>
      <c r="G88" s="101">
        <f t="shared" si="7"/>
        <v>9.1614906832298226E-2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333</v>
      </c>
      <c r="W88" s="116">
        <v>369</v>
      </c>
      <c r="X88" s="116">
        <v>379</v>
      </c>
      <c r="Y88" s="116">
        <v>356</v>
      </c>
      <c r="Z88" s="116">
        <v>378</v>
      </c>
    </row>
    <row r="89" spans="1:30" ht="15" customHeight="1" x14ac:dyDescent="0.25">
      <c r="A89" s="51" t="s">
        <v>6</v>
      </c>
      <c r="B89" s="51"/>
      <c r="C89" s="61" t="str">
        <f t="shared" si="3"/>
        <v>11,611</v>
      </c>
      <c r="D89" s="100">
        <f t="shared" si="4"/>
        <v>2.4078320691480082E-2</v>
      </c>
      <c r="E89" s="101">
        <f t="shared" si="5"/>
        <v>2.4078320691480082E-2</v>
      </c>
      <c r="F89" s="100">
        <f t="shared" si="6"/>
        <v>6.3473163583073866E-2</v>
      </c>
      <c r="G89" s="101">
        <f t="shared" si="7"/>
        <v>6.3473163583073866E-2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514</v>
      </c>
      <c r="W89" s="116">
        <v>524</v>
      </c>
      <c r="X89" s="116">
        <v>573</v>
      </c>
      <c r="Y89" s="116">
        <v>581</v>
      </c>
      <c r="Z89" s="116">
        <v>613</v>
      </c>
    </row>
    <row r="90" spans="1:30" ht="15" customHeight="1" x14ac:dyDescent="0.25">
      <c r="A90" s="51" t="s">
        <v>100</v>
      </c>
      <c r="B90" s="51"/>
      <c r="C90" s="61" t="str">
        <f t="shared" si="3"/>
        <v>$36,959</v>
      </c>
      <c r="D90" s="100">
        <f t="shared" si="4"/>
        <v>9.1674630696556569E-3</v>
      </c>
      <c r="E90" s="101">
        <f t="shared" si="5"/>
        <v>9.1674630696556569E-3</v>
      </c>
      <c r="F90" s="100">
        <f t="shared" si="6"/>
        <v>0.1002817781945653</v>
      </c>
      <c r="G90" s="101">
        <f t="shared" si="7"/>
        <v>0.1002817781945653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738</v>
      </c>
      <c r="W90" s="116">
        <v>801</v>
      </c>
      <c r="X90" s="116">
        <v>824</v>
      </c>
      <c r="Y90" s="116">
        <v>829</v>
      </c>
      <c r="Z90" s="116">
        <v>847</v>
      </c>
    </row>
    <row r="91" spans="1:30" ht="15" customHeight="1" x14ac:dyDescent="0.25">
      <c r="A91" s="51" t="s">
        <v>7</v>
      </c>
      <c r="B91" s="51"/>
      <c r="C91" s="61" t="str">
        <f t="shared" si="3"/>
        <v>$641.8 mil</v>
      </c>
      <c r="D91" s="100">
        <f t="shared" si="4"/>
        <v>9.6617571548553993E-2</v>
      </c>
      <c r="E91" s="101">
        <f t="shared" si="5"/>
        <v>9.6617571548553993E-2</v>
      </c>
      <c r="F91" s="100">
        <f t="shared" si="6"/>
        <v>0.41240593840311668</v>
      </c>
      <c r="G91" s="101">
        <f t="shared" si="7"/>
        <v>0.41240593840311668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5621</v>
      </c>
      <c r="W91" s="116">
        <v>5691</v>
      </c>
      <c r="X91" s="116">
        <v>5841</v>
      </c>
      <c r="Y91" s="116">
        <v>5769</v>
      </c>
      <c r="Z91" s="116">
        <v>5947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356</v>
      </c>
      <c r="W93" s="116">
        <v>380</v>
      </c>
      <c r="X93" s="116">
        <v>398</v>
      </c>
      <c r="Y93" s="116">
        <v>422</v>
      </c>
      <c r="Z93" s="116">
        <v>425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1143</v>
      </c>
      <c r="W94" s="116">
        <v>1182</v>
      </c>
      <c r="X94" s="116">
        <v>1225</v>
      </c>
      <c r="Y94" s="116">
        <v>1261</v>
      </c>
      <c r="Z94" s="116">
        <v>1257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160</v>
      </c>
      <c r="W95" s="116">
        <v>174</v>
      </c>
      <c r="X95" s="116">
        <v>178</v>
      </c>
      <c r="Y95" s="116">
        <v>168</v>
      </c>
      <c r="Z95" s="116">
        <v>171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669</v>
      </c>
      <c r="W96" s="116">
        <v>729</v>
      </c>
      <c r="X96" s="116">
        <v>767</v>
      </c>
      <c r="Y96" s="116">
        <v>816</v>
      </c>
      <c r="Z96" s="116">
        <v>875</v>
      </c>
    </row>
    <row r="97" spans="1:32" ht="15" customHeight="1" x14ac:dyDescent="0.25">
      <c r="S97" s="119" t="s">
        <v>199</v>
      </c>
      <c r="T97" s="119"/>
      <c r="U97" s="116"/>
      <c r="V97" s="116">
        <v>836</v>
      </c>
      <c r="W97" s="116">
        <v>909</v>
      </c>
      <c r="X97" s="116">
        <v>904</v>
      </c>
      <c r="Y97" s="116">
        <v>898</v>
      </c>
      <c r="Z97" s="116">
        <v>907</v>
      </c>
    </row>
    <row r="98" spans="1:32" ht="15" customHeight="1" x14ac:dyDescent="0.25">
      <c r="S98" s="119" t="s">
        <v>200</v>
      </c>
      <c r="T98" s="119"/>
      <c r="U98" s="116"/>
      <c r="V98" s="116">
        <v>618</v>
      </c>
      <c r="W98" s="116">
        <v>613</v>
      </c>
      <c r="X98" s="116">
        <v>613</v>
      </c>
      <c r="Y98" s="116">
        <v>624</v>
      </c>
      <c r="Z98" s="116">
        <v>616</v>
      </c>
    </row>
    <row r="99" spans="1:32" ht="15" customHeight="1" x14ac:dyDescent="0.25">
      <c r="S99" s="119" t="s">
        <v>201</v>
      </c>
      <c r="T99" s="119"/>
      <c r="U99" s="116"/>
      <c r="V99" s="116">
        <v>47</v>
      </c>
      <c r="W99" s="116">
        <v>43</v>
      </c>
      <c r="X99" s="116">
        <v>55</v>
      </c>
      <c r="Y99" s="116">
        <v>44</v>
      </c>
      <c r="Z99" s="116">
        <v>45</v>
      </c>
    </row>
    <row r="100" spans="1:32" ht="15" customHeight="1" x14ac:dyDescent="0.25">
      <c r="S100" s="119" t="s">
        <v>59</v>
      </c>
      <c r="T100" s="119"/>
      <c r="U100" s="116"/>
      <c r="V100" s="116">
        <v>329</v>
      </c>
      <c r="W100" s="116">
        <v>369</v>
      </c>
      <c r="X100" s="116">
        <v>400</v>
      </c>
      <c r="Y100" s="116">
        <v>390</v>
      </c>
      <c r="Z100" s="116">
        <v>442</v>
      </c>
    </row>
    <row r="101" spans="1:32" x14ac:dyDescent="0.25">
      <c r="A101" s="20"/>
      <c r="S101" s="122" t="s">
        <v>54</v>
      </c>
      <c r="T101" s="122"/>
      <c r="U101" s="116"/>
      <c r="V101" s="116">
        <v>5301</v>
      </c>
      <c r="W101" s="116">
        <v>5408</v>
      </c>
      <c r="X101" s="116">
        <v>5510</v>
      </c>
      <c r="Y101" s="116">
        <v>5572</v>
      </c>
      <c r="Z101" s="116">
        <v>5663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9812</v>
      </c>
      <c r="W104" s="116">
        <v>10753</v>
      </c>
      <c r="X104" s="116">
        <v>11200</v>
      </c>
      <c r="Y104" s="116">
        <v>10871</v>
      </c>
      <c r="Z104" s="116">
        <v>11342</v>
      </c>
      <c r="AB104" s="113" t="str">
        <f>TEXT(Z104,"###,###")</f>
        <v>11,342</v>
      </c>
      <c r="AD104" s="134">
        <f>Z104/($Z$4)*100</f>
        <v>66.792297273423245</v>
      </c>
      <c r="AF104" s="113"/>
    </row>
    <row r="105" spans="1:32" x14ac:dyDescent="0.25">
      <c r="S105" s="119" t="s">
        <v>18</v>
      </c>
      <c r="T105" s="119"/>
      <c r="U105" s="116"/>
      <c r="V105" s="116">
        <v>3705</v>
      </c>
      <c r="W105" s="116">
        <v>3556</v>
      </c>
      <c r="X105" s="116">
        <v>3423</v>
      </c>
      <c r="Y105" s="116">
        <v>3634</v>
      </c>
      <c r="Z105" s="116">
        <v>3569</v>
      </c>
      <c r="AB105" s="113" t="str">
        <f>TEXT(Z105,"###,###")</f>
        <v>3,569</v>
      </c>
      <c r="AD105" s="134">
        <f>Z105/($Z$4)*100</f>
        <v>21.017607914728227</v>
      </c>
      <c r="AF105" s="113"/>
    </row>
    <row r="106" spans="1:32" x14ac:dyDescent="0.25">
      <c r="S106" s="122" t="s">
        <v>54</v>
      </c>
      <c r="T106" s="122"/>
      <c r="U106" s="124"/>
      <c r="V106" s="124">
        <v>13517</v>
      </c>
      <c r="W106" s="124">
        <v>14309</v>
      </c>
      <c r="X106" s="124">
        <v>14623</v>
      </c>
      <c r="Y106" s="124">
        <v>14505</v>
      </c>
      <c r="Z106" s="124">
        <v>14911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2461</v>
      </c>
      <c r="W108" s="116">
        <v>2684</v>
      </c>
      <c r="X108" s="116">
        <v>2862</v>
      </c>
      <c r="Y108" s="116">
        <v>2449</v>
      </c>
      <c r="Z108" s="116">
        <v>2527</v>
      </c>
      <c r="AB108" s="113" t="str">
        <f>TEXT(Z108,"###,###")</f>
        <v>2,527</v>
      </c>
      <c r="AD108" s="134">
        <f>Z108/($Z$4)*100</f>
        <v>14.881337965961958</v>
      </c>
      <c r="AF108" s="113"/>
    </row>
    <row r="109" spans="1:32" x14ac:dyDescent="0.25">
      <c r="S109" s="119" t="s">
        <v>21</v>
      </c>
      <c r="T109" s="119"/>
      <c r="U109" s="116"/>
      <c r="V109" s="116">
        <v>2612</v>
      </c>
      <c r="W109" s="116">
        <v>3018</v>
      </c>
      <c r="X109" s="116">
        <v>3129</v>
      </c>
      <c r="Y109" s="116">
        <v>2880</v>
      </c>
      <c r="Z109" s="116">
        <v>3094</v>
      </c>
      <c r="AB109" s="113" t="str">
        <f>TEXT(Z109,"###,###")</f>
        <v>3,094</v>
      </c>
      <c r="AD109" s="134">
        <f>Z109/($Z$4)*100</f>
        <v>18.220363936163945</v>
      </c>
      <c r="AF109" s="113"/>
    </row>
    <row r="110" spans="1:32" x14ac:dyDescent="0.25">
      <c r="S110" s="119" t="s">
        <v>22</v>
      </c>
      <c r="T110" s="119"/>
      <c r="U110" s="116"/>
      <c r="V110" s="116">
        <v>3297</v>
      </c>
      <c r="W110" s="116">
        <v>3390</v>
      </c>
      <c r="X110" s="116">
        <v>3379</v>
      </c>
      <c r="Y110" s="116">
        <v>3715</v>
      </c>
      <c r="Z110" s="116">
        <v>3725</v>
      </c>
      <c r="AB110" s="113" t="str">
        <f>TEXT(Z110,"###,###")</f>
        <v>3,725</v>
      </c>
      <c r="AD110" s="134">
        <f>Z110/($Z$4)*100</f>
        <v>21.936281726635652</v>
      </c>
      <c r="AF110" s="113"/>
    </row>
    <row r="111" spans="1:32" x14ac:dyDescent="0.25">
      <c r="S111" s="119" t="s">
        <v>23</v>
      </c>
      <c r="T111" s="119"/>
      <c r="U111" s="116"/>
      <c r="V111" s="116">
        <v>5141</v>
      </c>
      <c r="W111" s="116">
        <v>5217</v>
      </c>
      <c r="X111" s="116">
        <v>5263</v>
      </c>
      <c r="Y111" s="116">
        <v>5470</v>
      </c>
      <c r="Z111" s="116">
        <v>5530</v>
      </c>
      <c r="AB111" s="113" t="str">
        <f>TEXT(Z111,"###,###")</f>
        <v>5,530</v>
      </c>
      <c r="AD111" s="134">
        <f>Z111/($Z$4)*100</f>
        <v>32.565808845179909</v>
      </c>
      <c r="AF111" s="113"/>
    </row>
    <row r="112" spans="1:32" x14ac:dyDescent="0.25">
      <c r="S112" s="122" t="s">
        <v>54</v>
      </c>
      <c r="T112" s="122"/>
      <c r="U112" s="116"/>
      <c r="V112" s="116">
        <v>15701</v>
      </c>
      <c r="W112" s="116">
        <v>16370</v>
      </c>
      <c r="X112" s="116">
        <v>16795</v>
      </c>
      <c r="Y112" s="116">
        <v>16617</v>
      </c>
      <c r="Z112" s="116">
        <v>16980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45.49</v>
      </c>
      <c r="W118" s="135">
        <v>42.52</v>
      </c>
      <c r="X118" s="135">
        <v>42.77</v>
      </c>
      <c r="Y118" s="135">
        <v>42.65</v>
      </c>
      <c r="Z118" s="135">
        <v>42.73</v>
      </c>
      <c r="AB118" s="113" t="str">
        <f>TEXT(Z118,"##.0")</f>
        <v>42.7</v>
      </c>
    </row>
    <row r="120" spans="19:32" x14ac:dyDescent="0.25">
      <c r="S120" s="105" t="s">
        <v>102</v>
      </c>
      <c r="T120" s="116"/>
      <c r="U120" s="116"/>
      <c r="V120" s="116">
        <v>8658</v>
      </c>
      <c r="W120" s="116">
        <v>8760</v>
      </c>
      <c r="X120" s="116">
        <v>8993</v>
      </c>
      <c r="Y120" s="116">
        <v>9007</v>
      </c>
      <c r="Z120" s="116">
        <v>9220</v>
      </c>
      <c r="AB120" s="113" t="str">
        <f>TEXT(Z120,"###,###")</f>
        <v>9,220</v>
      </c>
    </row>
    <row r="121" spans="19:32" x14ac:dyDescent="0.25">
      <c r="S121" s="105" t="s">
        <v>103</v>
      </c>
      <c r="T121" s="116"/>
      <c r="U121" s="116"/>
      <c r="V121" s="116">
        <v>1218</v>
      </c>
      <c r="W121" s="116">
        <v>1207</v>
      </c>
      <c r="X121" s="116">
        <v>1256</v>
      </c>
      <c r="Y121" s="116">
        <v>1204</v>
      </c>
      <c r="Z121" s="116">
        <v>1233</v>
      </c>
      <c r="AB121" s="113" t="str">
        <f>TEXT(Z121,"###,###")</f>
        <v>1,233</v>
      </c>
    </row>
    <row r="122" spans="19:32" x14ac:dyDescent="0.25">
      <c r="S122" s="105" t="s">
        <v>104</v>
      </c>
      <c r="T122" s="116"/>
      <c r="U122" s="116"/>
      <c r="V122" s="116">
        <v>1038</v>
      </c>
      <c r="W122" s="116">
        <v>1132</v>
      </c>
      <c r="X122" s="116">
        <v>1101</v>
      </c>
      <c r="Y122" s="116">
        <v>1130</v>
      </c>
      <c r="Z122" s="116">
        <v>1153</v>
      </c>
      <c r="AB122" s="113" t="str">
        <f>TEXT(Z122,"###,###")</f>
        <v>1,153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9696</v>
      </c>
      <c r="W124" s="116">
        <v>9892</v>
      </c>
      <c r="X124" s="116">
        <v>10094</v>
      </c>
      <c r="Y124" s="116">
        <v>10137</v>
      </c>
      <c r="Z124" s="116">
        <v>10373</v>
      </c>
      <c r="AB124" s="113" t="str">
        <f>TEXT(Z124,"###,###")</f>
        <v>10,373</v>
      </c>
      <c r="AD124" s="131">
        <f>Z124/$Z$7*100</f>
        <v>89.337697011454651</v>
      </c>
    </row>
    <row r="125" spans="19:32" x14ac:dyDescent="0.25">
      <c r="S125" s="105" t="s">
        <v>106</v>
      </c>
      <c r="T125" s="116"/>
      <c r="U125" s="116"/>
      <c r="V125" s="116">
        <v>2256</v>
      </c>
      <c r="W125" s="116">
        <v>2339</v>
      </c>
      <c r="X125" s="116">
        <v>2357</v>
      </c>
      <c r="Y125" s="116">
        <v>2334</v>
      </c>
      <c r="Z125" s="116">
        <v>2386</v>
      </c>
      <c r="AB125" s="113" t="str">
        <f>TEXT(Z125,"###,###")</f>
        <v>2,386</v>
      </c>
      <c r="AD125" s="131">
        <f>Z125/$Z$7*100</f>
        <v>20.549478942382223</v>
      </c>
    </row>
    <row r="127" spans="19:32" x14ac:dyDescent="0.25">
      <c r="S127" s="105" t="s">
        <v>107</v>
      </c>
      <c r="T127" s="116"/>
      <c r="U127" s="116"/>
      <c r="V127" s="116">
        <v>5615</v>
      </c>
      <c r="W127" s="116">
        <v>5691</v>
      </c>
      <c r="X127" s="116">
        <v>5842</v>
      </c>
      <c r="Y127" s="116">
        <v>5766</v>
      </c>
      <c r="Z127" s="116">
        <v>5946</v>
      </c>
      <c r="AB127" s="113" t="str">
        <f>TEXT(Z127,"###,###")</f>
        <v>5,946</v>
      </c>
      <c r="AD127" s="131">
        <f>Z127/$Z$7*100</f>
        <v>51.210059426405998</v>
      </c>
    </row>
    <row r="128" spans="19:32" x14ac:dyDescent="0.25">
      <c r="S128" s="105" t="s">
        <v>108</v>
      </c>
      <c r="T128" s="116"/>
      <c r="U128" s="116"/>
      <c r="V128" s="116">
        <v>5297</v>
      </c>
      <c r="W128" s="116">
        <v>5408</v>
      </c>
      <c r="X128" s="116">
        <v>5514</v>
      </c>
      <c r="Y128" s="116">
        <v>5574</v>
      </c>
      <c r="Z128" s="116">
        <v>5666</v>
      </c>
      <c r="AB128" s="113" t="str">
        <f>TEXT(Z128,"###,###")</f>
        <v>5,666</v>
      </c>
      <c r="AD128" s="131">
        <f>Z128/$Z$7*100</f>
        <v>48.798553096201879</v>
      </c>
    </row>
    <row r="130" spans="19:20" x14ac:dyDescent="0.25">
      <c r="S130" s="105" t="s">
        <v>286</v>
      </c>
      <c r="T130" s="131">
        <v>79.40745844457841</v>
      </c>
    </row>
    <row r="131" spans="19:20" x14ac:dyDescent="0.25">
      <c r="S131" s="105" t="s">
        <v>287</v>
      </c>
      <c r="T131" s="131">
        <v>10.619240375505985</v>
      </c>
    </row>
    <row r="132" spans="19:20" x14ac:dyDescent="0.25">
      <c r="S132" s="105" t="s">
        <v>288</v>
      </c>
      <c r="T132" s="131">
        <v>9.9302385668762394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1E895-AE17-4D7E-8E39-6A4C4B0B2B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AC720E-72A3-4222-85DF-3D2924DA48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229D99-7E97-4D8D-A1A0-8D67417B59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CDE9FC-F3D2-480E-B97D-381ED12713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D0F80-7E5C-4D0E-81EB-73D1FA0C0BDE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144</v>
      </c>
      <c r="T1" s="103"/>
      <c r="U1" s="103"/>
      <c r="V1" s="103"/>
      <c r="W1" s="103"/>
      <c r="X1" s="103"/>
      <c r="Y1" s="104" t="s">
        <v>236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144</v>
      </c>
      <c r="Y3" s="109" t="s">
        <v>236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8.33 Hume,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132453</v>
      </c>
      <c r="W4" s="112">
        <v>143568</v>
      </c>
      <c r="X4" s="112">
        <v>152913</v>
      </c>
      <c r="Y4" s="112">
        <v>162890</v>
      </c>
      <c r="Z4" s="112">
        <v>166385</v>
      </c>
      <c r="AB4" s="113" t="str">
        <f>TEXT(Z4,"###,###")</f>
        <v>166,385</v>
      </c>
      <c r="AD4" s="114">
        <f>Z4/Y4-1</f>
        <v>2.1456197433850965E-2</v>
      </c>
      <c r="AF4" s="114">
        <f>Z4/V4-1</f>
        <v>0.25618143794402548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72440</v>
      </c>
      <c r="W5" s="112">
        <v>79050</v>
      </c>
      <c r="X5" s="112">
        <v>84768</v>
      </c>
      <c r="Y5" s="112">
        <v>89561</v>
      </c>
      <c r="Z5" s="112">
        <v>91738</v>
      </c>
      <c r="AB5" s="113" t="str">
        <f>TEXT(Z5,"###,###")</f>
        <v>91,738</v>
      </c>
      <c r="AD5" s="114">
        <f t="shared" ref="AD5:AD9" si="0">Z5/Y5-1</f>
        <v>2.4307455253961052E-2</v>
      </c>
      <c r="AF5" s="114">
        <f t="shared" ref="AF5:AF9" si="1">Z5/V5-1</f>
        <v>0.26639977912755386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60013</v>
      </c>
      <c r="W6" s="112">
        <v>64518</v>
      </c>
      <c r="X6" s="112">
        <v>68145</v>
      </c>
      <c r="Y6" s="112">
        <v>73330</v>
      </c>
      <c r="Z6" s="112">
        <v>74649</v>
      </c>
      <c r="AB6" s="113" t="str">
        <f>TEXT(Z6,"###,###")</f>
        <v>74,649</v>
      </c>
      <c r="AD6" s="114">
        <f t="shared" si="0"/>
        <v>1.7987181235510796E-2</v>
      </c>
      <c r="AF6" s="114">
        <f t="shared" si="1"/>
        <v>0.24388049255994537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98212</v>
      </c>
      <c r="W7" s="112">
        <v>103805</v>
      </c>
      <c r="X7" s="112">
        <v>109882</v>
      </c>
      <c r="Y7" s="112">
        <v>116092</v>
      </c>
      <c r="Z7" s="112">
        <v>120992</v>
      </c>
      <c r="AB7" s="113" t="str">
        <f>TEXT(Z7,"###,###")</f>
        <v>120,992</v>
      </c>
      <c r="AD7" s="114">
        <f t="shared" si="0"/>
        <v>4.2207904076077662E-2</v>
      </c>
      <c r="AF7" s="114">
        <f t="shared" si="1"/>
        <v>0.23194721622612313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166,385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120,992</v>
      </c>
      <c r="P8" s="71"/>
      <c r="S8" s="111" t="s">
        <v>86</v>
      </c>
      <c r="T8" s="112"/>
      <c r="U8" s="112"/>
      <c r="V8" s="112">
        <v>42402</v>
      </c>
      <c r="W8" s="112">
        <v>42512</v>
      </c>
      <c r="X8" s="112">
        <v>43815.15</v>
      </c>
      <c r="Y8" s="112">
        <v>44356.31</v>
      </c>
      <c r="Z8" s="112">
        <v>44540.03</v>
      </c>
      <c r="AB8" s="113" t="str">
        <f>TEXT(Z8,"$###,###")</f>
        <v>$44,540</v>
      </c>
      <c r="AD8" s="114">
        <f t="shared" si="0"/>
        <v>4.1419135180542632E-3</v>
      </c>
      <c r="AF8" s="114">
        <f t="shared" si="1"/>
        <v>5.0422857412386168E-2</v>
      </c>
    </row>
    <row r="9" spans="1:32" x14ac:dyDescent="0.25">
      <c r="A9" s="32" t="s">
        <v>15</v>
      </c>
      <c r="B9" s="75"/>
      <c r="C9" s="76"/>
      <c r="D9" s="77">
        <f>AD104</f>
        <v>81.91002794723083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54.992892092039149</v>
      </c>
      <c r="P9" s="78" t="s">
        <v>87</v>
      </c>
      <c r="S9" s="111" t="s">
        <v>7</v>
      </c>
      <c r="T9" s="112"/>
      <c r="U9" s="112"/>
      <c r="V9" s="112">
        <v>4857066795</v>
      </c>
      <c r="W9" s="112">
        <v>5221793272</v>
      </c>
      <c r="X9" s="112">
        <v>5718826827</v>
      </c>
      <c r="Y9" s="112">
        <v>6245269251</v>
      </c>
      <c r="Z9" s="112">
        <v>6685795129</v>
      </c>
      <c r="AB9" s="113" t="str">
        <f>TEXT(Z9/1000000,"$#,###.0")&amp;" mil"</f>
        <v>$6,685.8 mil</v>
      </c>
      <c r="AD9" s="114">
        <f t="shared" si="0"/>
        <v>7.0537531737236536E-2</v>
      </c>
      <c r="AF9" s="114">
        <f t="shared" si="1"/>
        <v>0.37650878836637447</v>
      </c>
    </row>
    <row r="10" spans="1:32" x14ac:dyDescent="0.25">
      <c r="A10" s="32" t="s">
        <v>18</v>
      </c>
      <c r="B10" s="75"/>
      <c r="C10" s="76"/>
      <c r="D10" s="77">
        <f>AD105</f>
        <v>11.557532229467801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45.004628405183816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84.832055011901602</v>
      </c>
      <c r="P11" s="78" t="s">
        <v>87</v>
      </c>
      <c r="S11" s="111" t="s">
        <v>30</v>
      </c>
      <c r="T11" s="116"/>
      <c r="U11" s="116"/>
      <c r="V11" s="116">
        <v>118743</v>
      </c>
      <c r="W11" s="116">
        <v>128485</v>
      </c>
      <c r="X11" s="116">
        <v>136759</v>
      </c>
      <c r="Y11" s="116">
        <v>145495</v>
      </c>
      <c r="Z11" s="116">
        <v>148034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8.0220179846601436</v>
      </c>
      <c r="P12" s="78" t="s">
        <v>87</v>
      </c>
      <c r="S12" s="111" t="s">
        <v>31</v>
      </c>
      <c r="T12" s="116"/>
      <c r="U12" s="116"/>
      <c r="V12" s="116">
        <v>13710</v>
      </c>
      <c r="W12" s="116">
        <v>15083</v>
      </c>
      <c r="X12" s="116">
        <v>16154</v>
      </c>
      <c r="Y12" s="116">
        <v>17394</v>
      </c>
      <c r="Z12" s="116">
        <v>18353</v>
      </c>
    </row>
    <row r="13" spans="1:32" ht="15" customHeight="1" x14ac:dyDescent="0.25">
      <c r="A13" s="32" t="s">
        <v>20</v>
      </c>
      <c r="B13" s="76"/>
      <c r="C13" s="76"/>
      <c r="D13" s="77">
        <f>AD108</f>
        <v>16.062746040808968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7.1426209997355201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11.901313219340686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21.423806232532979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16.129538860831687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463</v>
      </c>
      <c r="Z15" s="116">
        <v>458</v>
      </c>
      <c r="AB15" s="121">
        <f t="shared" ref="AB15:AB34" si="2">IF(Z15="np",0,Z15/$Z$34)</f>
        <v>2.7526519818493254E-3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43.349460588394386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83.870461139168313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151</v>
      </c>
      <c r="Z16" s="116">
        <v>157</v>
      </c>
      <c r="AB16" s="121">
        <f t="shared" si="2"/>
        <v>9.4359467500075122E-4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11594</v>
      </c>
      <c r="Z17" s="116">
        <v>11453</v>
      </c>
      <c r="AB17" s="121">
        <f t="shared" si="2"/>
        <v>6.8834330017729969E-2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1133</v>
      </c>
      <c r="Z18" s="116">
        <v>1137</v>
      </c>
      <c r="AB18" s="121">
        <f t="shared" si="2"/>
        <v>6.8335486972984343E-3</v>
      </c>
    </row>
    <row r="19" spans="1:28" x14ac:dyDescent="0.25">
      <c r="A19" s="67" t="str">
        <f>$S$1&amp;" ("&amp;$V$2&amp;" to "&amp;$Z$2&amp;")"</f>
        <v>Hume (2015-16 to 2019-20)</v>
      </c>
      <c r="B19" s="67"/>
      <c r="C19" s="67"/>
      <c r="D19" s="67"/>
      <c r="E19" s="67"/>
      <c r="F19" s="67"/>
      <c r="G19" s="67" t="str">
        <f>$S$1&amp;" ("&amp;$V$2&amp;" to "&amp;$Z$2&amp;")"</f>
        <v>Hume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13133</v>
      </c>
      <c r="Z19" s="116">
        <v>13351</v>
      </c>
      <c r="AB19" s="121">
        <f t="shared" si="2"/>
        <v>8.0241608318057517E-2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6678</v>
      </c>
      <c r="Z20" s="116">
        <v>6509</v>
      </c>
      <c r="AB20" s="121">
        <f t="shared" si="2"/>
        <v>3.9120112990954713E-2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15060</v>
      </c>
      <c r="Z21" s="116">
        <v>15516</v>
      </c>
      <c r="AB21" s="121">
        <f t="shared" si="2"/>
        <v>9.3253598581602912E-2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11179</v>
      </c>
      <c r="Z22" s="116">
        <v>12012</v>
      </c>
      <c r="AB22" s="121">
        <f t="shared" si="2"/>
        <v>7.219400787330589E-2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13432</v>
      </c>
      <c r="Z23" s="116">
        <v>14061</v>
      </c>
      <c r="AB23" s="121">
        <f t="shared" si="2"/>
        <v>8.4508819905640534E-2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1871</v>
      </c>
      <c r="Z24" s="116">
        <v>1905</v>
      </c>
      <c r="AB24" s="121">
        <f t="shared" si="2"/>
        <v>1.1449349400486824E-2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6686</v>
      </c>
      <c r="Z25" s="116">
        <v>6985</v>
      </c>
      <c r="AB25" s="121">
        <f t="shared" si="2"/>
        <v>4.1980947801785018E-2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2774</v>
      </c>
      <c r="Z26" s="116">
        <v>2633</v>
      </c>
      <c r="AB26" s="121">
        <f t="shared" si="2"/>
        <v>1.5824743817050815E-2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9167</v>
      </c>
      <c r="Z27" s="116">
        <v>9406</v>
      </c>
      <c r="AB27" s="121">
        <f t="shared" si="2"/>
        <v>5.6531538299726534E-2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20564</v>
      </c>
      <c r="Z28" s="116">
        <v>20681</v>
      </c>
      <c r="AB28" s="121">
        <f t="shared" si="2"/>
        <v>0.12429606034197795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11763</v>
      </c>
      <c r="Z29" s="116">
        <v>8944</v>
      </c>
      <c r="AB29" s="121">
        <f t="shared" si="2"/>
        <v>5.3754845689214771E-2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6830</v>
      </c>
      <c r="Z30" s="116">
        <v>9375</v>
      </c>
      <c r="AB30" s="121">
        <f t="shared" si="2"/>
        <v>5.6345223427592635E-2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16766</v>
      </c>
      <c r="Z31" s="116">
        <v>18126</v>
      </c>
      <c r="AB31" s="121">
        <f t="shared" si="2"/>
        <v>0.10894010878384469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2244</v>
      </c>
      <c r="Z32" s="116">
        <v>2483</v>
      </c>
      <c r="AB32" s="121">
        <f t="shared" si="2"/>
        <v>1.4923220242209333E-2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5584</v>
      </c>
      <c r="Z33" s="116">
        <v>6121</v>
      </c>
      <c r="AB33" s="121">
        <f t="shared" si="2"/>
        <v>3.6788172010698082E-2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162885</v>
      </c>
      <c r="Z34" s="124">
        <v>166385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101469</v>
      </c>
      <c r="AB37" s="136">
        <f>Z37/Z40*100</f>
        <v>83.870461139168313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19514</v>
      </c>
      <c r="AB38" s="136">
        <f>Z38/Z40*100</f>
        <v>16.129538860831687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120983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19</v>
      </c>
      <c r="W44" s="116">
        <v>11</v>
      </c>
      <c r="X44" s="116">
        <v>20</v>
      </c>
      <c r="Y44" s="116">
        <v>23</v>
      </c>
      <c r="Z44" s="116">
        <v>18</v>
      </c>
    </row>
    <row r="45" spans="19:32" x14ac:dyDescent="0.25">
      <c r="S45" s="119" t="s">
        <v>38</v>
      </c>
      <c r="T45" s="119"/>
      <c r="U45" s="116"/>
      <c r="V45" s="116">
        <v>1102</v>
      </c>
      <c r="W45" s="116">
        <v>1168</v>
      </c>
      <c r="X45" s="116">
        <v>1341</v>
      </c>
      <c r="Y45" s="116">
        <v>1415</v>
      </c>
      <c r="Z45" s="116">
        <v>1444</v>
      </c>
    </row>
    <row r="46" spans="19:32" x14ac:dyDescent="0.25">
      <c r="S46" s="119" t="s">
        <v>39</v>
      </c>
      <c r="T46" s="119"/>
      <c r="U46" s="116"/>
      <c r="V46" s="116">
        <v>4346</v>
      </c>
      <c r="W46" s="116">
        <v>4539</v>
      </c>
      <c r="X46" s="116">
        <v>4670</v>
      </c>
      <c r="Y46" s="116">
        <v>5078</v>
      </c>
      <c r="Z46" s="116">
        <v>5082</v>
      </c>
    </row>
    <row r="47" spans="19:32" x14ac:dyDescent="0.25">
      <c r="S47" s="119" t="s">
        <v>40</v>
      </c>
      <c r="T47" s="119"/>
      <c r="U47" s="116"/>
      <c r="V47" s="116">
        <v>7926</v>
      </c>
      <c r="W47" s="116">
        <v>8588</v>
      </c>
      <c r="X47" s="116">
        <v>9439</v>
      </c>
      <c r="Y47" s="116">
        <v>9858</v>
      </c>
      <c r="Z47" s="116">
        <v>9758</v>
      </c>
    </row>
    <row r="48" spans="19:32" x14ac:dyDescent="0.25">
      <c r="S48" s="119" t="s">
        <v>41</v>
      </c>
      <c r="T48" s="119"/>
      <c r="U48" s="116"/>
      <c r="V48" s="116">
        <v>10457</v>
      </c>
      <c r="W48" s="116">
        <v>11588</v>
      </c>
      <c r="X48" s="116">
        <v>12486</v>
      </c>
      <c r="Y48" s="116">
        <v>13376</v>
      </c>
      <c r="Z48" s="116">
        <v>13554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9762</v>
      </c>
      <c r="W49" s="116">
        <v>11103</v>
      </c>
      <c r="X49" s="116">
        <v>12296</v>
      </c>
      <c r="Y49" s="116">
        <v>13043</v>
      </c>
      <c r="Z49" s="116">
        <v>13580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Hume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8453</v>
      </c>
      <c r="W50" s="116">
        <v>9401</v>
      </c>
      <c r="X50" s="116">
        <v>10221</v>
      </c>
      <c r="Y50" s="116">
        <v>11351</v>
      </c>
      <c r="Z50" s="116">
        <v>12213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7063</v>
      </c>
      <c r="W51" s="116">
        <v>7690</v>
      </c>
      <c r="X51" s="116">
        <v>8243</v>
      </c>
      <c r="Y51" s="116">
        <v>8619</v>
      </c>
      <c r="Z51" s="116">
        <v>8984</v>
      </c>
    </row>
    <row r="52" spans="1:26" ht="15" customHeight="1" x14ac:dyDescent="0.25">
      <c r="S52" s="119" t="s">
        <v>45</v>
      </c>
      <c r="T52" s="119"/>
      <c r="U52" s="116"/>
      <c r="V52" s="116">
        <v>6909</v>
      </c>
      <c r="W52" s="116">
        <v>7298</v>
      </c>
      <c r="X52" s="116">
        <v>7596</v>
      </c>
      <c r="Y52" s="116">
        <v>7542</v>
      </c>
      <c r="Z52" s="116">
        <v>7513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6310</v>
      </c>
      <c r="W53" s="116">
        <v>6716</v>
      </c>
      <c r="X53" s="116">
        <v>6694</v>
      </c>
      <c r="Y53" s="116">
        <v>6857</v>
      </c>
      <c r="Z53" s="116">
        <v>6848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4894</v>
      </c>
      <c r="W54" s="116">
        <v>5285</v>
      </c>
      <c r="X54" s="116">
        <v>5754</v>
      </c>
      <c r="Y54" s="116">
        <v>6015</v>
      </c>
      <c r="Z54" s="116">
        <v>6063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3090</v>
      </c>
      <c r="W55" s="116">
        <v>3393</v>
      </c>
      <c r="X55" s="116">
        <v>3547</v>
      </c>
      <c r="Y55" s="116">
        <v>3731</v>
      </c>
      <c r="Z55" s="116">
        <v>3976</v>
      </c>
    </row>
    <row r="56" spans="1:26" ht="15" customHeight="1" x14ac:dyDescent="0.25">
      <c r="S56" s="119" t="s">
        <v>49</v>
      </c>
      <c r="T56" s="119"/>
      <c r="U56" s="116"/>
      <c r="V56" s="116">
        <v>1430</v>
      </c>
      <c r="W56" s="116">
        <v>1492</v>
      </c>
      <c r="X56" s="116">
        <v>1570</v>
      </c>
      <c r="Y56" s="116">
        <v>1742</v>
      </c>
      <c r="Z56" s="116">
        <v>1786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417</v>
      </c>
      <c r="W57" s="116">
        <v>517</v>
      </c>
      <c r="X57" s="116">
        <v>566</v>
      </c>
      <c r="Y57" s="116">
        <v>628</v>
      </c>
      <c r="Z57" s="116">
        <v>630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149</v>
      </c>
      <c r="W58" s="116">
        <v>158</v>
      </c>
      <c r="X58" s="116">
        <v>158</v>
      </c>
      <c r="Y58" s="116">
        <v>164</v>
      </c>
      <c r="Z58" s="116">
        <v>192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65</v>
      </c>
      <c r="W59" s="116">
        <v>67</v>
      </c>
      <c r="X59" s="116">
        <v>79</v>
      </c>
      <c r="Y59" s="116">
        <v>77</v>
      </c>
      <c r="Z59" s="116">
        <v>71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42</v>
      </c>
      <c r="W60" s="116">
        <v>35</v>
      </c>
      <c r="X60" s="116">
        <v>42</v>
      </c>
      <c r="Y60" s="116">
        <v>33</v>
      </c>
      <c r="Z60" s="116">
        <v>30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72440</v>
      </c>
      <c r="W61" s="116">
        <v>79050</v>
      </c>
      <c r="X61" s="116">
        <v>84768</v>
      </c>
      <c r="Y61" s="116">
        <v>89563</v>
      </c>
      <c r="Z61" s="116">
        <v>91737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29</v>
      </c>
      <c r="W63" s="116">
        <v>27</v>
      </c>
      <c r="X63" s="116">
        <v>24</v>
      </c>
      <c r="Y63" s="116">
        <v>23</v>
      </c>
      <c r="Z63" s="116">
        <v>29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1464</v>
      </c>
      <c r="W64" s="116">
        <v>1422</v>
      </c>
      <c r="X64" s="116">
        <v>1479</v>
      </c>
      <c r="Y64" s="116">
        <v>1597</v>
      </c>
      <c r="Z64" s="116">
        <v>1535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Hume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4107</v>
      </c>
      <c r="W65" s="116">
        <v>4345</v>
      </c>
      <c r="X65" s="116">
        <v>4616</v>
      </c>
      <c r="Y65" s="116">
        <v>4983</v>
      </c>
      <c r="Z65" s="116">
        <v>4437</v>
      </c>
    </row>
    <row r="66" spans="1:26" x14ac:dyDescent="0.25">
      <c r="S66" s="119" t="s">
        <v>40</v>
      </c>
      <c r="T66" s="119"/>
      <c r="U66" s="116"/>
      <c r="V66" s="116">
        <v>6955</v>
      </c>
      <c r="W66" s="116">
        <v>7740</v>
      </c>
      <c r="X66" s="116">
        <v>8158</v>
      </c>
      <c r="Y66" s="116">
        <v>8799</v>
      </c>
      <c r="Z66" s="116">
        <v>8668</v>
      </c>
    </row>
    <row r="67" spans="1:26" x14ac:dyDescent="0.25">
      <c r="S67" s="119" t="s">
        <v>41</v>
      </c>
      <c r="T67" s="119"/>
      <c r="U67" s="116"/>
      <c r="V67" s="116">
        <v>8469</v>
      </c>
      <c r="W67" s="116">
        <v>9288</v>
      </c>
      <c r="X67" s="116">
        <v>9940</v>
      </c>
      <c r="Y67" s="116">
        <v>10725</v>
      </c>
      <c r="Z67" s="116">
        <v>11033</v>
      </c>
    </row>
    <row r="68" spans="1:26" x14ac:dyDescent="0.25">
      <c r="S68" s="119" t="s">
        <v>42</v>
      </c>
      <c r="T68" s="119"/>
      <c r="U68" s="116"/>
      <c r="V68" s="116">
        <v>7501</v>
      </c>
      <c r="W68" s="116">
        <v>8224</v>
      </c>
      <c r="X68" s="116">
        <v>9109</v>
      </c>
      <c r="Y68" s="116">
        <v>10031</v>
      </c>
      <c r="Z68" s="116">
        <v>10550</v>
      </c>
    </row>
    <row r="69" spans="1:26" x14ac:dyDescent="0.25">
      <c r="S69" s="119" t="s">
        <v>43</v>
      </c>
      <c r="T69" s="119"/>
      <c r="U69" s="116"/>
      <c r="V69" s="116">
        <v>6186</v>
      </c>
      <c r="W69" s="116">
        <v>6955</v>
      </c>
      <c r="X69" s="116">
        <v>7600</v>
      </c>
      <c r="Y69" s="116">
        <v>8268</v>
      </c>
      <c r="Z69" s="116">
        <v>8924</v>
      </c>
    </row>
    <row r="70" spans="1:26" x14ac:dyDescent="0.25">
      <c r="S70" s="119" t="s">
        <v>44</v>
      </c>
      <c r="T70" s="119"/>
      <c r="U70" s="116"/>
      <c r="V70" s="116">
        <v>5835</v>
      </c>
      <c r="W70" s="116">
        <v>6030</v>
      </c>
      <c r="X70" s="116">
        <v>6077</v>
      </c>
      <c r="Y70" s="116">
        <v>6631</v>
      </c>
      <c r="Z70" s="116">
        <v>6910</v>
      </c>
    </row>
    <row r="71" spans="1:26" x14ac:dyDescent="0.25">
      <c r="S71" s="119" t="s">
        <v>45</v>
      </c>
      <c r="T71" s="119"/>
      <c r="U71" s="116"/>
      <c r="V71" s="116">
        <v>5993</v>
      </c>
      <c r="W71" s="116">
        <v>6387</v>
      </c>
      <c r="X71" s="116">
        <v>6401</v>
      </c>
      <c r="Y71" s="116">
        <v>6639</v>
      </c>
      <c r="Z71" s="116">
        <v>6673</v>
      </c>
    </row>
    <row r="72" spans="1:26" x14ac:dyDescent="0.25">
      <c r="S72" s="119" t="s">
        <v>46</v>
      </c>
      <c r="T72" s="119"/>
      <c r="U72" s="116"/>
      <c r="V72" s="116">
        <v>5468</v>
      </c>
      <c r="W72" s="116">
        <v>5599</v>
      </c>
      <c r="X72" s="116">
        <v>5635</v>
      </c>
      <c r="Y72" s="116">
        <v>5976</v>
      </c>
      <c r="Z72" s="116">
        <v>5967</v>
      </c>
    </row>
    <row r="73" spans="1:26" x14ac:dyDescent="0.25">
      <c r="S73" s="119" t="s">
        <v>47</v>
      </c>
      <c r="T73" s="119"/>
      <c r="U73" s="116"/>
      <c r="V73" s="116">
        <v>4108</v>
      </c>
      <c r="W73" s="116">
        <v>4360</v>
      </c>
      <c r="X73" s="116">
        <v>4627</v>
      </c>
      <c r="Y73" s="116">
        <v>4840</v>
      </c>
      <c r="Z73" s="116">
        <v>4921</v>
      </c>
    </row>
    <row r="74" spans="1:26" x14ac:dyDescent="0.25">
      <c r="S74" s="119" t="s">
        <v>48</v>
      </c>
      <c r="T74" s="119"/>
      <c r="U74" s="116"/>
      <c r="V74" s="116">
        <v>2436</v>
      </c>
      <c r="W74" s="116">
        <v>2621</v>
      </c>
      <c r="X74" s="116">
        <v>2781</v>
      </c>
      <c r="Y74" s="116">
        <v>3013</v>
      </c>
      <c r="Z74" s="116">
        <v>3087</v>
      </c>
    </row>
    <row r="75" spans="1:26" x14ac:dyDescent="0.25">
      <c r="S75" s="119" t="s">
        <v>49</v>
      </c>
      <c r="T75" s="119"/>
      <c r="U75" s="116"/>
      <c r="V75" s="116">
        <v>946</v>
      </c>
      <c r="W75" s="116">
        <v>981</v>
      </c>
      <c r="X75" s="116">
        <v>1047</v>
      </c>
      <c r="Y75" s="116">
        <v>1148</v>
      </c>
      <c r="Z75" s="116">
        <v>1249</v>
      </c>
    </row>
    <row r="76" spans="1:26" x14ac:dyDescent="0.25">
      <c r="S76" s="119" t="s">
        <v>50</v>
      </c>
      <c r="T76" s="119"/>
      <c r="U76" s="116"/>
      <c r="V76" s="116">
        <v>253</v>
      </c>
      <c r="W76" s="116">
        <v>284</v>
      </c>
      <c r="X76" s="116">
        <v>346</v>
      </c>
      <c r="Y76" s="116">
        <v>388</v>
      </c>
      <c r="Z76" s="116">
        <v>394</v>
      </c>
    </row>
    <row r="77" spans="1:26" x14ac:dyDescent="0.25">
      <c r="S77" s="119" t="s">
        <v>51</v>
      </c>
      <c r="T77" s="119"/>
      <c r="U77" s="116"/>
      <c r="V77" s="116">
        <v>92</v>
      </c>
      <c r="W77" s="116">
        <v>112</v>
      </c>
      <c r="X77" s="116">
        <v>102</v>
      </c>
      <c r="Y77" s="116">
        <v>123</v>
      </c>
      <c r="Z77" s="116">
        <v>122</v>
      </c>
    </row>
    <row r="78" spans="1:26" x14ac:dyDescent="0.25">
      <c r="S78" s="119" t="s">
        <v>52</v>
      </c>
      <c r="T78" s="119"/>
      <c r="U78" s="116"/>
      <c r="V78" s="116">
        <v>82</v>
      </c>
      <c r="W78" s="116">
        <v>77</v>
      </c>
      <c r="X78" s="116">
        <v>92</v>
      </c>
      <c r="Y78" s="116">
        <v>70</v>
      </c>
      <c r="Z78" s="116">
        <v>67</v>
      </c>
    </row>
    <row r="79" spans="1:26" x14ac:dyDescent="0.25">
      <c r="S79" s="119" t="s">
        <v>53</v>
      </c>
      <c r="T79" s="119"/>
      <c r="U79" s="116"/>
      <c r="V79" s="116">
        <v>67</v>
      </c>
      <c r="W79" s="116">
        <v>66</v>
      </c>
      <c r="X79" s="116">
        <v>63</v>
      </c>
      <c r="Y79" s="116">
        <v>68</v>
      </c>
      <c r="Z79" s="116">
        <v>68</v>
      </c>
    </row>
    <row r="80" spans="1:26" x14ac:dyDescent="0.25">
      <c r="S80" s="122" t="s">
        <v>54</v>
      </c>
      <c r="T80" s="122"/>
      <c r="U80" s="116"/>
      <c r="V80" s="116">
        <v>60013</v>
      </c>
      <c r="W80" s="116">
        <v>64518</v>
      </c>
      <c r="X80" s="116">
        <v>68145</v>
      </c>
      <c r="Y80" s="116">
        <v>73328</v>
      </c>
      <c r="Z80" s="116">
        <v>74651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Hume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5726</v>
      </c>
      <c r="W83" s="116">
        <v>6175</v>
      </c>
      <c r="X83" s="116">
        <v>6704</v>
      </c>
      <c r="Y83" s="116">
        <v>6931</v>
      </c>
      <c r="Z83" s="116">
        <v>7544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5167</v>
      </c>
      <c r="W84" s="116">
        <v>5671</v>
      </c>
      <c r="X84" s="116">
        <v>6182</v>
      </c>
      <c r="Y84" s="116">
        <v>6751</v>
      </c>
      <c r="Z84" s="116">
        <v>7051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9494</v>
      </c>
      <c r="W85" s="116">
        <v>10059</v>
      </c>
      <c r="X85" s="116">
        <v>10933</v>
      </c>
      <c r="Y85" s="116">
        <v>11401</v>
      </c>
      <c r="Z85" s="116">
        <v>11698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166,385</v>
      </c>
      <c r="D86" s="100">
        <f t="shared" ref="D86:D91" si="4">AD4</f>
        <v>2.1456197433850965E-2</v>
      </c>
      <c r="E86" s="101">
        <f t="shared" ref="E86:E91" si="5">AD4</f>
        <v>2.1456197433850965E-2</v>
      </c>
      <c r="F86" s="100">
        <f t="shared" ref="F86:F91" si="6">AF4</f>
        <v>0.25618143794402548</v>
      </c>
      <c r="G86" s="101">
        <f t="shared" ref="G86:G91" si="7">AF4</f>
        <v>0.25618143794402548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2817</v>
      </c>
      <c r="W86" s="116">
        <v>3027</v>
      </c>
      <c r="X86" s="116">
        <v>3318</v>
      </c>
      <c r="Y86" s="116">
        <v>3524</v>
      </c>
      <c r="Z86" s="116">
        <v>3897</v>
      </c>
    </row>
    <row r="87" spans="1:30" ht="15" customHeight="1" x14ac:dyDescent="0.25">
      <c r="A87" s="102" t="s">
        <v>4</v>
      </c>
      <c r="B87" s="51"/>
      <c r="C87" s="61" t="str">
        <f t="shared" si="3"/>
        <v>91,738</v>
      </c>
      <c r="D87" s="100">
        <f t="shared" si="4"/>
        <v>2.4307455253961052E-2</v>
      </c>
      <c r="E87" s="101">
        <f t="shared" si="5"/>
        <v>2.4307455253961052E-2</v>
      </c>
      <c r="F87" s="100">
        <f t="shared" si="6"/>
        <v>0.26639977912755386</v>
      </c>
      <c r="G87" s="101">
        <f t="shared" si="7"/>
        <v>0.26639977912755386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3331</v>
      </c>
      <c r="W87" s="116">
        <v>3473</v>
      </c>
      <c r="X87" s="116">
        <v>3610</v>
      </c>
      <c r="Y87" s="116">
        <v>3743</v>
      </c>
      <c r="Z87" s="116">
        <v>3806</v>
      </c>
    </row>
    <row r="88" spans="1:30" ht="15" customHeight="1" x14ac:dyDescent="0.25">
      <c r="A88" s="102" t="s">
        <v>5</v>
      </c>
      <c r="B88" s="51"/>
      <c r="C88" s="61" t="str">
        <f t="shared" si="3"/>
        <v>74,649</v>
      </c>
      <c r="D88" s="100">
        <f t="shared" si="4"/>
        <v>1.7987181235510796E-2</v>
      </c>
      <c r="E88" s="101">
        <f t="shared" si="5"/>
        <v>1.7987181235510796E-2</v>
      </c>
      <c r="F88" s="100">
        <f t="shared" si="6"/>
        <v>0.24388049255994537</v>
      </c>
      <c r="G88" s="101">
        <f t="shared" si="7"/>
        <v>0.24388049255994537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2734</v>
      </c>
      <c r="W88" s="116">
        <v>2861</v>
      </c>
      <c r="X88" s="116">
        <v>3039</v>
      </c>
      <c r="Y88" s="116">
        <v>3146</v>
      </c>
      <c r="Z88" s="116">
        <v>3211</v>
      </c>
    </row>
    <row r="89" spans="1:30" ht="15" customHeight="1" x14ac:dyDescent="0.25">
      <c r="A89" s="51" t="s">
        <v>6</v>
      </c>
      <c r="B89" s="51"/>
      <c r="C89" s="61" t="str">
        <f t="shared" si="3"/>
        <v>120,992</v>
      </c>
      <c r="D89" s="100">
        <f t="shared" si="4"/>
        <v>4.2207904076077662E-2</v>
      </c>
      <c r="E89" s="101">
        <f t="shared" si="5"/>
        <v>4.2207904076077662E-2</v>
      </c>
      <c r="F89" s="100">
        <f t="shared" si="6"/>
        <v>0.23194721622612313</v>
      </c>
      <c r="G89" s="101">
        <f t="shared" si="7"/>
        <v>0.23194721622612313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6629</v>
      </c>
      <c r="W89" s="116">
        <v>7042</v>
      </c>
      <c r="X89" s="116">
        <v>7402</v>
      </c>
      <c r="Y89" s="116">
        <v>7808</v>
      </c>
      <c r="Z89" s="116">
        <v>7849</v>
      </c>
    </row>
    <row r="90" spans="1:30" ht="15" customHeight="1" x14ac:dyDescent="0.25">
      <c r="A90" s="51" t="s">
        <v>100</v>
      </c>
      <c r="B90" s="51"/>
      <c r="C90" s="61" t="str">
        <f t="shared" si="3"/>
        <v>$44,540</v>
      </c>
      <c r="D90" s="100">
        <f t="shared" si="4"/>
        <v>4.1419135180542632E-3</v>
      </c>
      <c r="E90" s="101">
        <f t="shared" si="5"/>
        <v>4.1419135180542632E-3</v>
      </c>
      <c r="F90" s="100">
        <f t="shared" si="6"/>
        <v>5.0422857412386168E-2</v>
      </c>
      <c r="G90" s="101">
        <f t="shared" si="7"/>
        <v>5.0422857412386168E-2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6524</v>
      </c>
      <c r="W90" s="116">
        <v>7021</v>
      </c>
      <c r="X90" s="116">
        <v>7599</v>
      </c>
      <c r="Y90" s="116">
        <v>8251</v>
      </c>
      <c r="Z90" s="116">
        <v>8545</v>
      </c>
    </row>
    <row r="91" spans="1:30" ht="15" customHeight="1" x14ac:dyDescent="0.25">
      <c r="A91" s="51" t="s">
        <v>7</v>
      </c>
      <c r="B91" s="51"/>
      <c r="C91" s="61" t="str">
        <f t="shared" si="3"/>
        <v>$6,685.8 mil</v>
      </c>
      <c r="D91" s="100">
        <f t="shared" si="4"/>
        <v>7.0537531737236536E-2</v>
      </c>
      <c r="E91" s="101">
        <f t="shared" si="5"/>
        <v>7.0537531737236536E-2</v>
      </c>
      <c r="F91" s="100">
        <f t="shared" si="6"/>
        <v>0.37650878836637447</v>
      </c>
      <c r="G91" s="101">
        <f t="shared" si="7"/>
        <v>0.37650878836637447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53722</v>
      </c>
      <c r="W91" s="116">
        <v>57035</v>
      </c>
      <c r="X91" s="116">
        <v>60630</v>
      </c>
      <c r="Y91" s="116">
        <v>63828</v>
      </c>
      <c r="Z91" s="116">
        <v>66537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3817</v>
      </c>
      <c r="W93" s="116">
        <v>4218</v>
      </c>
      <c r="X93" s="116">
        <v>4624</v>
      </c>
      <c r="Y93" s="116">
        <v>4906</v>
      </c>
      <c r="Z93" s="116">
        <v>5132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6816</v>
      </c>
      <c r="W94" s="116">
        <v>7461</v>
      </c>
      <c r="X94" s="116">
        <v>8125</v>
      </c>
      <c r="Y94" s="116">
        <v>8873</v>
      </c>
      <c r="Z94" s="116">
        <v>9525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1431</v>
      </c>
      <c r="W95" s="116">
        <v>1551</v>
      </c>
      <c r="X95" s="116">
        <v>1674</v>
      </c>
      <c r="Y95" s="116">
        <v>1834</v>
      </c>
      <c r="Z95" s="116">
        <v>1965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6312</v>
      </c>
      <c r="W96" s="116">
        <v>6926</v>
      </c>
      <c r="X96" s="116">
        <v>7737</v>
      </c>
      <c r="Y96" s="116">
        <v>8641</v>
      </c>
      <c r="Z96" s="116">
        <v>9247</v>
      </c>
    </row>
    <row r="97" spans="1:32" ht="15" customHeight="1" x14ac:dyDescent="0.25">
      <c r="S97" s="119" t="s">
        <v>199</v>
      </c>
      <c r="T97" s="119"/>
      <c r="U97" s="116"/>
      <c r="V97" s="116">
        <v>8853</v>
      </c>
      <c r="W97" s="116">
        <v>9354</v>
      </c>
      <c r="X97" s="116">
        <v>9605</v>
      </c>
      <c r="Y97" s="116">
        <v>9847</v>
      </c>
      <c r="Z97" s="116">
        <v>9984</v>
      </c>
    </row>
    <row r="98" spans="1:32" ht="15" customHeight="1" x14ac:dyDescent="0.25">
      <c r="S98" s="119" t="s">
        <v>200</v>
      </c>
      <c r="T98" s="119"/>
      <c r="U98" s="116"/>
      <c r="V98" s="116">
        <v>5190</v>
      </c>
      <c r="W98" s="116">
        <v>5406</v>
      </c>
      <c r="X98" s="116">
        <v>5692</v>
      </c>
      <c r="Y98" s="116">
        <v>5866</v>
      </c>
      <c r="Z98" s="116">
        <v>5950</v>
      </c>
    </row>
    <row r="99" spans="1:32" ht="15" customHeight="1" x14ac:dyDescent="0.25">
      <c r="S99" s="119" t="s">
        <v>201</v>
      </c>
      <c r="T99" s="119"/>
      <c r="U99" s="116"/>
      <c r="V99" s="116">
        <v>714</v>
      </c>
      <c r="W99" s="116">
        <v>786</v>
      </c>
      <c r="X99" s="116">
        <v>865</v>
      </c>
      <c r="Y99" s="116">
        <v>921</v>
      </c>
      <c r="Z99" s="116">
        <v>934</v>
      </c>
    </row>
    <row r="100" spans="1:32" ht="15" customHeight="1" x14ac:dyDescent="0.25">
      <c r="S100" s="119" t="s">
        <v>59</v>
      </c>
      <c r="T100" s="119"/>
      <c r="U100" s="116"/>
      <c r="V100" s="116">
        <v>2954</v>
      </c>
      <c r="W100" s="116">
        <v>3156</v>
      </c>
      <c r="X100" s="116">
        <v>3561</v>
      </c>
      <c r="Y100" s="116">
        <v>4041</v>
      </c>
      <c r="Z100" s="116">
        <v>4237</v>
      </c>
    </row>
    <row r="101" spans="1:32" x14ac:dyDescent="0.25">
      <c r="A101" s="20"/>
      <c r="S101" s="122" t="s">
        <v>54</v>
      </c>
      <c r="T101" s="122"/>
      <c r="U101" s="116"/>
      <c r="V101" s="116">
        <v>44490</v>
      </c>
      <c r="W101" s="116">
        <v>46770</v>
      </c>
      <c r="X101" s="116">
        <v>49252</v>
      </c>
      <c r="Y101" s="116">
        <v>52260</v>
      </c>
      <c r="Z101" s="116">
        <v>54446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103344</v>
      </c>
      <c r="W104" s="116">
        <v>115093</v>
      </c>
      <c r="X104" s="116">
        <v>123690</v>
      </c>
      <c r="Y104" s="116">
        <v>131733</v>
      </c>
      <c r="Z104" s="116">
        <v>136286</v>
      </c>
      <c r="AB104" s="113" t="str">
        <f>TEXT(Z104,"###,###")</f>
        <v>136,286</v>
      </c>
      <c r="AD104" s="134">
        <f>Z104/($Z$4)*100</f>
        <v>81.91002794723083</v>
      </c>
      <c r="AF104" s="113"/>
    </row>
    <row r="105" spans="1:32" x14ac:dyDescent="0.25">
      <c r="S105" s="119" t="s">
        <v>18</v>
      </c>
      <c r="T105" s="119"/>
      <c r="U105" s="116"/>
      <c r="V105" s="116">
        <v>16684</v>
      </c>
      <c r="W105" s="116">
        <v>17265</v>
      </c>
      <c r="X105" s="116">
        <v>17667</v>
      </c>
      <c r="Y105" s="116">
        <v>19883</v>
      </c>
      <c r="Z105" s="116">
        <v>19230</v>
      </c>
      <c r="AB105" s="113" t="str">
        <f>TEXT(Z105,"###,###")</f>
        <v>19,230</v>
      </c>
      <c r="AD105" s="134">
        <f>Z105/($Z$4)*100</f>
        <v>11.557532229467801</v>
      </c>
      <c r="AF105" s="113"/>
    </row>
    <row r="106" spans="1:32" x14ac:dyDescent="0.25">
      <c r="S106" s="122" t="s">
        <v>54</v>
      </c>
      <c r="T106" s="122"/>
      <c r="U106" s="124"/>
      <c r="V106" s="124">
        <v>120028</v>
      </c>
      <c r="W106" s="124">
        <v>132358</v>
      </c>
      <c r="X106" s="124">
        <v>141357</v>
      </c>
      <c r="Y106" s="124">
        <v>151616</v>
      </c>
      <c r="Z106" s="124">
        <v>155516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17274</v>
      </c>
      <c r="W108" s="116">
        <v>19995</v>
      </c>
      <c r="X108" s="116">
        <v>26491</v>
      </c>
      <c r="Y108" s="116">
        <v>25043</v>
      </c>
      <c r="Z108" s="116">
        <v>26726</v>
      </c>
      <c r="AB108" s="113" t="str">
        <f>TEXT(Z108,"###,###")</f>
        <v>26,726</v>
      </c>
      <c r="AD108" s="134">
        <f>Z108/($Z$4)*100</f>
        <v>16.062746040808968</v>
      </c>
      <c r="AF108" s="113"/>
    </row>
    <row r="109" spans="1:32" x14ac:dyDescent="0.25">
      <c r="S109" s="119" t="s">
        <v>21</v>
      </c>
      <c r="T109" s="119"/>
      <c r="U109" s="116"/>
      <c r="V109" s="116">
        <v>17114</v>
      </c>
      <c r="W109" s="116">
        <v>18602</v>
      </c>
      <c r="X109" s="116">
        <v>19284</v>
      </c>
      <c r="Y109" s="116">
        <v>19116</v>
      </c>
      <c r="Z109" s="116">
        <v>19802</v>
      </c>
      <c r="AB109" s="113" t="str">
        <f>TEXT(Z109,"###,###")</f>
        <v>19,802</v>
      </c>
      <c r="AD109" s="134">
        <f>Z109/($Z$4)*100</f>
        <v>11.901313219340686</v>
      </c>
      <c r="AF109" s="113"/>
    </row>
    <row r="110" spans="1:32" x14ac:dyDescent="0.25">
      <c r="S110" s="119" t="s">
        <v>22</v>
      </c>
      <c r="T110" s="119"/>
      <c r="U110" s="116"/>
      <c r="V110" s="116">
        <v>28936</v>
      </c>
      <c r="W110" s="116">
        <v>32342</v>
      </c>
      <c r="X110" s="116">
        <v>31619</v>
      </c>
      <c r="Y110" s="116">
        <v>36863</v>
      </c>
      <c r="Z110" s="116">
        <v>35646</v>
      </c>
      <c r="AB110" s="113" t="str">
        <f>TEXT(Z110,"###,###")</f>
        <v>35,646</v>
      </c>
      <c r="AD110" s="134">
        <f>Z110/($Z$4)*100</f>
        <v>21.423806232532979</v>
      </c>
      <c r="AF110" s="113"/>
    </row>
    <row r="111" spans="1:32" x14ac:dyDescent="0.25">
      <c r="S111" s="119" t="s">
        <v>23</v>
      </c>
      <c r="T111" s="119"/>
      <c r="U111" s="116"/>
      <c r="V111" s="116">
        <v>56704</v>
      </c>
      <c r="W111" s="116">
        <v>61419</v>
      </c>
      <c r="X111" s="116">
        <v>63963</v>
      </c>
      <c r="Y111" s="116">
        <v>70589</v>
      </c>
      <c r="Z111" s="116">
        <v>72127</v>
      </c>
      <c r="AB111" s="113" t="str">
        <f>TEXT(Z111,"###,###")</f>
        <v>72,127</v>
      </c>
      <c r="AD111" s="134">
        <f>Z111/($Z$4)*100</f>
        <v>43.349460588394386</v>
      </c>
      <c r="AF111" s="113"/>
    </row>
    <row r="112" spans="1:32" x14ac:dyDescent="0.25">
      <c r="S112" s="122" t="s">
        <v>54</v>
      </c>
      <c r="T112" s="122"/>
      <c r="U112" s="116"/>
      <c r="V112" s="116">
        <v>132453</v>
      </c>
      <c r="W112" s="116">
        <v>143568</v>
      </c>
      <c r="X112" s="116">
        <v>152913</v>
      </c>
      <c r="Y112" s="116">
        <v>162888</v>
      </c>
      <c r="Z112" s="116">
        <v>166388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39.840000000000003</v>
      </c>
      <c r="W118" s="135">
        <v>38.729999999999997</v>
      </c>
      <c r="X118" s="135">
        <v>38.64</v>
      </c>
      <c r="Y118" s="135">
        <v>38.47</v>
      </c>
      <c r="Z118" s="135">
        <v>38.54</v>
      </c>
      <c r="AB118" s="113" t="str">
        <f>TEXT(Z118,"##.0")</f>
        <v>38.5</v>
      </c>
    </row>
    <row r="120" spans="19:32" x14ac:dyDescent="0.25">
      <c r="S120" s="105" t="s">
        <v>102</v>
      </c>
      <c r="T120" s="116"/>
      <c r="U120" s="116"/>
      <c r="V120" s="116">
        <v>84502</v>
      </c>
      <c r="W120" s="116">
        <v>88722</v>
      </c>
      <c r="X120" s="116">
        <v>93728</v>
      </c>
      <c r="Y120" s="116">
        <v>98697</v>
      </c>
      <c r="Z120" s="116">
        <v>102640</v>
      </c>
      <c r="AB120" s="113" t="str">
        <f>TEXT(Z120,"###,###")</f>
        <v>102,640</v>
      </c>
    </row>
    <row r="121" spans="19:32" x14ac:dyDescent="0.25">
      <c r="S121" s="105" t="s">
        <v>103</v>
      </c>
      <c r="T121" s="116"/>
      <c r="U121" s="116"/>
      <c r="V121" s="116">
        <v>8002</v>
      </c>
      <c r="W121" s="116">
        <v>8316</v>
      </c>
      <c r="X121" s="116">
        <v>8792</v>
      </c>
      <c r="Y121" s="116">
        <v>9242</v>
      </c>
      <c r="Z121" s="116">
        <v>9706</v>
      </c>
      <c r="AB121" s="113" t="str">
        <f>TEXT(Z121,"###,###")</f>
        <v>9,706</v>
      </c>
    </row>
    <row r="122" spans="19:32" x14ac:dyDescent="0.25">
      <c r="S122" s="105" t="s">
        <v>104</v>
      </c>
      <c r="T122" s="116"/>
      <c r="U122" s="116"/>
      <c r="V122" s="116">
        <v>5709</v>
      </c>
      <c r="W122" s="116">
        <v>6767</v>
      </c>
      <c r="X122" s="116">
        <v>7359</v>
      </c>
      <c r="Y122" s="116">
        <v>8146</v>
      </c>
      <c r="Z122" s="116">
        <v>8642</v>
      </c>
      <c r="AB122" s="113" t="str">
        <f>TEXT(Z122,"###,###")</f>
        <v>8,642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90211</v>
      </c>
      <c r="W124" s="116">
        <v>95489</v>
      </c>
      <c r="X124" s="116">
        <v>101087</v>
      </c>
      <c r="Y124" s="116">
        <v>106843</v>
      </c>
      <c r="Z124" s="116">
        <v>111282</v>
      </c>
      <c r="AB124" s="113" t="str">
        <f>TEXT(Z124,"###,###")</f>
        <v>111,282</v>
      </c>
      <c r="AD124" s="131">
        <f>Z124/$Z$7*100</f>
        <v>91.974676011637129</v>
      </c>
    </row>
    <row r="125" spans="19:32" x14ac:dyDescent="0.25">
      <c r="S125" s="105" t="s">
        <v>106</v>
      </c>
      <c r="T125" s="116"/>
      <c r="U125" s="116"/>
      <c r="V125" s="116">
        <v>13711</v>
      </c>
      <c r="W125" s="116">
        <v>15083</v>
      </c>
      <c r="X125" s="116">
        <v>16151</v>
      </c>
      <c r="Y125" s="116">
        <v>17388</v>
      </c>
      <c r="Z125" s="116">
        <v>18348</v>
      </c>
      <c r="AB125" s="113" t="str">
        <f>TEXT(Z125,"###,###")</f>
        <v>18,348</v>
      </c>
      <c r="AD125" s="131">
        <f>Z125/$Z$7*100</f>
        <v>15.164638984395662</v>
      </c>
    </row>
    <row r="127" spans="19:32" x14ac:dyDescent="0.25">
      <c r="S127" s="105" t="s">
        <v>107</v>
      </c>
      <c r="T127" s="116"/>
      <c r="U127" s="116"/>
      <c r="V127" s="116">
        <v>53722</v>
      </c>
      <c r="W127" s="116">
        <v>57035</v>
      </c>
      <c r="X127" s="116">
        <v>60630</v>
      </c>
      <c r="Y127" s="116">
        <v>63830</v>
      </c>
      <c r="Z127" s="116">
        <v>66537</v>
      </c>
      <c r="AB127" s="113" t="str">
        <f>TEXT(Z127,"###,###")</f>
        <v>66,537</v>
      </c>
      <c r="AD127" s="131">
        <f>Z127/$Z$7*100</f>
        <v>54.992892092039149</v>
      </c>
    </row>
    <row r="128" spans="19:32" x14ac:dyDescent="0.25">
      <c r="S128" s="105" t="s">
        <v>108</v>
      </c>
      <c r="T128" s="116"/>
      <c r="U128" s="116"/>
      <c r="V128" s="116">
        <v>44490</v>
      </c>
      <c r="W128" s="116">
        <v>46770</v>
      </c>
      <c r="X128" s="116">
        <v>49252</v>
      </c>
      <c r="Y128" s="116">
        <v>52258</v>
      </c>
      <c r="Z128" s="116">
        <v>54452</v>
      </c>
      <c r="AB128" s="113" t="str">
        <f>TEXT(Z128,"###,###")</f>
        <v>54,452</v>
      </c>
      <c r="AD128" s="131">
        <f>Z128/$Z$7*100</f>
        <v>45.004628405183816</v>
      </c>
    </row>
    <row r="130" spans="19:20" x14ac:dyDescent="0.25">
      <c r="S130" s="105" t="s">
        <v>286</v>
      </c>
      <c r="T130" s="131">
        <v>84.832055011901602</v>
      </c>
    </row>
    <row r="131" spans="19:20" x14ac:dyDescent="0.25">
      <c r="S131" s="105" t="s">
        <v>287</v>
      </c>
      <c r="T131" s="131">
        <v>8.0220179846601436</v>
      </c>
    </row>
    <row r="132" spans="19:20" x14ac:dyDescent="0.25">
      <c r="S132" s="105" t="s">
        <v>288</v>
      </c>
      <c r="T132" s="131">
        <v>7.1426209997355201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880AA0-C752-48DB-BAFC-A01D231E4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42C55E0-A1AF-4F21-BD67-654EAA3AB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2ACC7E8-0FEC-4E89-B321-FCA9DC4F7C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09B1478-6CBE-483B-9DD3-CED1657E7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3280-7A40-4FFC-BDAA-7B3C55934D95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145</v>
      </c>
      <c r="T1" s="103"/>
      <c r="U1" s="103"/>
      <c r="V1" s="103"/>
      <c r="W1" s="103"/>
      <c r="X1" s="103"/>
      <c r="Y1" s="104" t="s">
        <v>237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145</v>
      </c>
      <c r="Y3" s="109" t="s">
        <v>237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8.34 Indigo,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12496</v>
      </c>
      <c r="W4" s="112">
        <v>13092</v>
      </c>
      <c r="X4" s="112">
        <v>13773</v>
      </c>
      <c r="Y4" s="112">
        <v>14131</v>
      </c>
      <c r="Z4" s="112">
        <v>14261</v>
      </c>
      <c r="AB4" s="113" t="str">
        <f>TEXT(Z4,"###,###")</f>
        <v>14,261</v>
      </c>
      <c r="AD4" s="114">
        <f>Z4/Y4-1</f>
        <v>9.1996320147194055E-3</v>
      </c>
      <c r="AF4" s="114">
        <f>Z4/V4-1</f>
        <v>0.14124519846350836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6114</v>
      </c>
      <c r="W5" s="112">
        <v>6451</v>
      </c>
      <c r="X5" s="112">
        <v>6810</v>
      </c>
      <c r="Y5" s="112">
        <v>6843</v>
      </c>
      <c r="Z5" s="112">
        <v>6944</v>
      </c>
      <c r="AB5" s="113" t="str">
        <f>TEXT(Z5,"###,###")</f>
        <v>6,944</v>
      </c>
      <c r="AD5" s="114">
        <f t="shared" ref="AD5:AD9" si="0">Z5/Y5-1</f>
        <v>1.4759608358906995E-2</v>
      </c>
      <c r="AF5" s="114">
        <f t="shared" ref="AF5:AF9" si="1">Z5/V5-1</f>
        <v>0.13575400719659791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6377</v>
      </c>
      <c r="W6" s="112">
        <v>6641</v>
      </c>
      <c r="X6" s="112">
        <v>6966</v>
      </c>
      <c r="Y6" s="112">
        <v>7282</v>
      </c>
      <c r="Z6" s="112">
        <v>7316</v>
      </c>
      <c r="AB6" s="113" t="str">
        <f>TEXT(Z6,"###,###")</f>
        <v>7,316</v>
      </c>
      <c r="AD6" s="114">
        <f t="shared" si="0"/>
        <v>4.6690469651193833E-3</v>
      </c>
      <c r="AF6" s="114">
        <f t="shared" si="1"/>
        <v>0.14724792222047989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8779</v>
      </c>
      <c r="W7" s="112">
        <v>8974</v>
      </c>
      <c r="X7" s="112">
        <v>9529</v>
      </c>
      <c r="Y7" s="112">
        <v>9503</v>
      </c>
      <c r="Z7" s="112">
        <v>9857</v>
      </c>
      <c r="AB7" s="113" t="str">
        <f>TEXT(Z7,"###,###")</f>
        <v>9,857</v>
      </c>
      <c r="AD7" s="114">
        <f t="shared" si="0"/>
        <v>3.725139429653801E-2</v>
      </c>
      <c r="AF7" s="114">
        <f t="shared" si="1"/>
        <v>0.12279302881877197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14,261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9,857</v>
      </c>
      <c r="P8" s="71"/>
      <c r="S8" s="111" t="s">
        <v>86</v>
      </c>
      <c r="T8" s="112"/>
      <c r="U8" s="112"/>
      <c r="V8" s="112">
        <v>38774.74</v>
      </c>
      <c r="W8" s="112">
        <v>37907</v>
      </c>
      <c r="X8" s="112">
        <v>39232.559999999998</v>
      </c>
      <c r="Y8" s="112">
        <v>39078.120000000003</v>
      </c>
      <c r="Z8" s="112">
        <v>40388.910000000003</v>
      </c>
      <c r="AB8" s="113" t="str">
        <f>TEXT(Z8,"$###,###")</f>
        <v>$40,389</v>
      </c>
      <c r="AD8" s="114">
        <f t="shared" si="0"/>
        <v>3.3542811169012143E-2</v>
      </c>
      <c r="AF8" s="114">
        <f t="shared" si="1"/>
        <v>4.1629421628617047E-2</v>
      </c>
    </row>
    <row r="9" spans="1:32" x14ac:dyDescent="0.25">
      <c r="A9" s="32" t="s">
        <v>15</v>
      </c>
      <c r="B9" s="75"/>
      <c r="C9" s="76"/>
      <c r="D9" s="77">
        <f>AD104</f>
        <v>68.129864665871949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50.451455818200266</v>
      </c>
      <c r="P9" s="78" t="s">
        <v>87</v>
      </c>
      <c r="S9" s="111" t="s">
        <v>7</v>
      </c>
      <c r="T9" s="112"/>
      <c r="U9" s="112"/>
      <c r="V9" s="112">
        <v>415582203</v>
      </c>
      <c r="W9" s="112">
        <v>434339494</v>
      </c>
      <c r="X9" s="112">
        <v>471670933</v>
      </c>
      <c r="Y9" s="112">
        <v>483557067</v>
      </c>
      <c r="Z9" s="112">
        <v>518745476</v>
      </c>
      <c r="AB9" s="113" t="str">
        <f>TEXT(Z9/1000000,"$#,###.0")&amp;" mil"</f>
        <v>$518.7 mil</v>
      </c>
      <c r="AD9" s="114">
        <f t="shared" si="0"/>
        <v>7.27699198324403E-2</v>
      </c>
      <c r="AF9" s="114">
        <f t="shared" si="1"/>
        <v>0.24823794728283888</v>
      </c>
    </row>
    <row r="10" spans="1:32" x14ac:dyDescent="0.25">
      <c r="A10" s="32" t="s">
        <v>18</v>
      </c>
      <c r="B10" s="75"/>
      <c r="C10" s="76"/>
      <c r="D10" s="77">
        <f>AD105</f>
        <v>19.746160858284835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49.548544181799734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75.509789996956471</v>
      </c>
      <c r="P11" s="78" t="s">
        <v>87</v>
      </c>
      <c r="S11" s="111" t="s">
        <v>30</v>
      </c>
      <c r="T11" s="116"/>
      <c r="U11" s="116"/>
      <c r="V11" s="116">
        <v>10390</v>
      </c>
      <c r="W11" s="116">
        <v>10912</v>
      </c>
      <c r="X11" s="116">
        <v>11394</v>
      </c>
      <c r="Y11" s="116">
        <v>11850</v>
      </c>
      <c r="Z11" s="116">
        <v>11844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12.539312163944405</v>
      </c>
      <c r="P12" s="78" t="s">
        <v>87</v>
      </c>
      <c r="S12" s="111" t="s">
        <v>31</v>
      </c>
      <c r="T12" s="116"/>
      <c r="U12" s="116"/>
      <c r="V12" s="116">
        <v>2104</v>
      </c>
      <c r="W12" s="116">
        <v>2180</v>
      </c>
      <c r="X12" s="116">
        <v>2382</v>
      </c>
      <c r="Y12" s="116">
        <v>2278</v>
      </c>
      <c r="Z12" s="116">
        <v>2421</v>
      </c>
    </row>
    <row r="13" spans="1:32" ht="15" customHeight="1" x14ac:dyDescent="0.25">
      <c r="A13" s="32" t="s">
        <v>20</v>
      </c>
      <c r="B13" s="76"/>
      <c r="C13" s="76"/>
      <c r="D13" s="77">
        <f>AD108</f>
        <v>17.425145501717974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12.001623211930609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15.889488815651076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21.534254259869574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17.642284670792328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807</v>
      </c>
      <c r="Z15" s="116">
        <v>839</v>
      </c>
      <c r="AB15" s="121">
        <f t="shared" ref="AB15:AB34" si="2">IF(Z15="np",0,Z15/$Z$34)</f>
        <v>5.8823529411764705E-2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32.73963957646729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82.357715329207664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34</v>
      </c>
      <c r="Z16" s="116">
        <v>42</v>
      </c>
      <c r="AB16" s="121">
        <f t="shared" si="2"/>
        <v>2.9446820444506768E-3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1288</v>
      </c>
      <c r="Z17" s="116">
        <v>1249</v>
      </c>
      <c r="AB17" s="121">
        <f t="shared" si="2"/>
        <v>8.7569235083783212E-2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102</v>
      </c>
      <c r="Z18" s="116">
        <v>112</v>
      </c>
      <c r="AB18" s="121">
        <f t="shared" si="2"/>
        <v>7.8524854518684708E-3</v>
      </c>
    </row>
    <row r="19" spans="1:28" x14ac:dyDescent="0.25">
      <c r="A19" s="67" t="str">
        <f>$S$1&amp;" ("&amp;$V$2&amp;" to "&amp;$Z$2&amp;")"</f>
        <v>Indigo (2015-16 to 2019-20)</v>
      </c>
      <c r="B19" s="67"/>
      <c r="C19" s="67"/>
      <c r="D19" s="67"/>
      <c r="E19" s="67"/>
      <c r="F19" s="67"/>
      <c r="G19" s="67" t="str">
        <f>$S$1&amp;" ("&amp;$V$2&amp;" to "&amp;$Z$2&amp;")"</f>
        <v>Indigo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904</v>
      </c>
      <c r="Z19" s="116">
        <v>960</v>
      </c>
      <c r="AB19" s="121">
        <f t="shared" si="2"/>
        <v>6.7307018158872606E-2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414</v>
      </c>
      <c r="Z20" s="116">
        <v>388</v>
      </c>
      <c r="AB20" s="121">
        <f t="shared" si="2"/>
        <v>2.7203253172544347E-2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1200</v>
      </c>
      <c r="Z21" s="116">
        <v>1193</v>
      </c>
      <c r="AB21" s="121">
        <f t="shared" si="2"/>
        <v>8.3642992357848986E-2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907</v>
      </c>
      <c r="Z22" s="116">
        <v>997</v>
      </c>
      <c r="AB22" s="121">
        <f t="shared" si="2"/>
        <v>6.9901142817079154E-2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546</v>
      </c>
      <c r="Z23" s="116">
        <v>544</v>
      </c>
      <c r="AB23" s="121">
        <f t="shared" si="2"/>
        <v>3.8140643623361142E-2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61</v>
      </c>
      <c r="Z24" s="116">
        <v>67</v>
      </c>
      <c r="AB24" s="121">
        <f t="shared" si="2"/>
        <v>4.6974689756713178E-3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357</v>
      </c>
      <c r="Z25" s="116">
        <v>357</v>
      </c>
      <c r="AB25" s="121">
        <f t="shared" si="2"/>
        <v>2.5029797377830752E-2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168</v>
      </c>
      <c r="Z26" s="116">
        <v>168</v>
      </c>
      <c r="AB26" s="121">
        <f t="shared" si="2"/>
        <v>1.1778728177802707E-2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690</v>
      </c>
      <c r="Z27" s="116">
        <v>716</v>
      </c>
      <c r="AB27" s="121">
        <f t="shared" si="2"/>
        <v>5.0199817710159154E-2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733</v>
      </c>
      <c r="Z28" s="116">
        <v>761</v>
      </c>
      <c r="AB28" s="121">
        <f t="shared" si="2"/>
        <v>5.3354834186356309E-2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1365</v>
      </c>
      <c r="Z29" s="116">
        <v>959</v>
      </c>
      <c r="AB29" s="121">
        <f t="shared" si="2"/>
        <v>6.7236906681623784E-2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982</v>
      </c>
      <c r="Z30" s="116">
        <v>1240</v>
      </c>
      <c r="AB30" s="121">
        <f t="shared" si="2"/>
        <v>8.6938231788543791E-2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1801</v>
      </c>
      <c r="Z31" s="116">
        <v>1810</v>
      </c>
      <c r="AB31" s="121">
        <f t="shared" si="2"/>
        <v>0.1269017738203744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266</v>
      </c>
      <c r="Z32" s="116">
        <v>283</v>
      </c>
      <c r="AB32" s="121">
        <f t="shared" si="2"/>
        <v>1.9841548061417653E-2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409</v>
      </c>
      <c r="Z33" s="116">
        <v>416</v>
      </c>
      <c r="AB33" s="121">
        <f t="shared" si="2"/>
        <v>2.9166374535511463E-2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14129</v>
      </c>
      <c r="Z34" s="124">
        <v>14263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8118</v>
      </c>
      <c r="AB37" s="136">
        <f>Z37/Z40*100</f>
        <v>82.357715329207664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1739</v>
      </c>
      <c r="AB38" s="136">
        <f>Z38/Z40*100</f>
        <v>17.642284670792328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9857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3</v>
      </c>
      <c r="Y44" s="116">
        <v>7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151</v>
      </c>
      <c r="W45" s="116">
        <v>147</v>
      </c>
      <c r="X45" s="116">
        <v>191</v>
      </c>
      <c r="Y45" s="116">
        <v>201</v>
      </c>
      <c r="Z45" s="116">
        <v>188</v>
      </c>
    </row>
    <row r="46" spans="19:32" x14ac:dyDescent="0.25">
      <c r="S46" s="119" t="s">
        <v>39</v>
      </c>
      <c r="T46" s="119"/>
      <c r="U46" s="116"/>
      <c r="V46" s="116">
        <v>353</v>
      </c>
      <c r="W46" s="116">
        <v>383</v>
      </c>
      <c r="X46" s="116">
        <v>396</v>
      </c>
      <c r="Y46" s="116">
        <v>392</v>
      </c>
      <c r="Z46" s="116">
        <v>420</v>
      </c>
    </row>
    <row r="47" spans="19:32" x14ac:dyDescent="0.25">
      <c r="S47" s="119" t="s">
        <v>40</v>
      </c>
      <c r="T47" s="119"/>
      <c r="U47" s="116"/>
      <c r="V47" s="116">
        <v>492</v>
      </c>
      <c r="W47" s="116">
        <v>483</v>
      </c>
      <c r="X47" s="116">
        <v>430</v>
      </c>
      <c r="Y47" s="116">
        <v>499</v>
      </c>
      <c r="Z47" s="116">
        <v>475</v>
      </c>
    </row>
    <row r="48" spans="19:32" x14ac:dyDescent="0.25">
      <c r="S48" s="119" t="s">
        <v>41</v>
      </c>
      <c r="T48" s="119"/>
      <c r="U48" s="116"/>
      <c r="V48" s="116">
        <v>484</v>
      </c>
      <c r="W48" s="116">
        <v>491</v>
      </c>
      <c r="X48" s="116">
        <v>537</v>
      </c>
      <c r="Y48" s="116">
        <v>599</v>
      </c>
      <c r="Z48" s="116">
        <v>579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435</v>
      </c>
      <c r="W49" s="116">
        <v>496</v>
      </c>
      <c r="X49" s="116">
        <v>531</v>
      </c>
      <c r="Y49" s="116">
        <v>504</v>
      </c>
      <c r="Z49" s="116">
        <v>534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Indigo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466</v>
      </c>
      <c r="W50" s="116">
        <v>509</v>
      </c>
      <c r="X50" s="116">
        <v>501</v>
      </c>
      <c r="Y50" s="116">
        <v>532</v>
      </c>
      <c r="Z50" s="116">
        <v>558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622</v>
      </c>
      <c r="W51" s="116">
        <v>594</v>
      </c>
      <c r="X51" s="116">
        <v>643</v>
      </c>
      <c r="Y51" s="116">
        <v>664</v>
      </c>
      <c r="Z51" s="116">
        <v>628</v>
      </c>
    </row>
    <row r="52" spans="1:26" ht="15" customHeight="1" x14ac:dyDescent="0.25">
      <c r="S52" s="119" t="s">
        <v>45</v>
      </c>
      <c r="T52" s="119"/>
      <c r="U52" s="116"/>
      <c r="V52" s="116">
        <v>647</v>
      </c>
      <c r="W52" s="116">
        <v>721</v>
      </c>
      <c r="X52" s="116">
        <v>755</v>
      </c>
      <c r="Y52" s="116">
        <v>696</v>
      </c>
      <c r="Z52" s="116">
        <v>704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679</v>
      </c>
      <c r="W53" s="116">
        <v>701</v>
      </c>
      <c r="X53" s="116">
        <v>733</v>
      </c>
      <c r="Y53" s="116">
        <v>698</v>
      </c>
      <c r="Z53" s="116">
        <v>704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648</v>
      </c>
      <c r="W54" s="116">
        <v>717</v>
      </c>
      <c r="X54" s="116">
        <v>748</v>
      </c>
      <c r="Y54" s="116">
        <v>728</v>
      </c>
      <c r="Z54" s="116">
        <v>757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555</v>
      </c>
      <c r="W55" s="116">
        <v>578</v>
      </c>
      <c r="X55" s="116">
        <v>615</v>
      </c>
      <c r="Y55" s="116">
        <v>616</v>
      </c>
      <c r="Z55" s="116">
        <v>648</v>
      </c>
    </row>
    <row r="56" spans="1:26" ht="15" customHeight="1" x14ac:dyDescent="0.25">
      <c r="S56" s="119" t="s">
        <v>49</v>
      </c>
      <c r="T56" s="119"/>
      <c r="U56" s="116"/>
      <c r="V56" s="116">
        <v>330</v>
      </c>
      <c r="W56" s="116">
        <v>353</v>
      </c>
      <c r="X56" s="116">
        <v>366</v>
      </c>
      <c r="Y56" s="116">
        <v>407</v>
      </c>
      <c r="Z56" s="116">
        <v>414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129</v>
      </c>
      <c r="W57" s="116">
        <v>160</v>
      </c>
      <c r="X57" s="116">
        <v>177</v>
      </c>
      <c r="Y57" s="116">
        <v>162</v>
      </c>
      <c r="Z57" s="116">
        <v>165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76</v>
      </c>
      <c r="W58" s="116">
        <v>63</v>
      </c>
      <c r="X58" s="116">
        <v>78</v>
      </c>
      <c r="Y58" s="116">
        <v>81</v>
      </c>
      <c r="Z58" s="116">
        <v>103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37</v>
      </c>
      <c r="W59" s="116">
        <v>29</v>
      </c>
      <c r="X59" s="116">
        <v>37</v>
      </c>
      <c r="Y59" s="116">
        <v>35</v>
      </c>
      <c r="Z59" s="116">
        <v>48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13</v>
      </c>
      <c r="W60" s="116">
        <v>23</v>
      </c>
      <c r="X60" s="116">
        <v>24</v>
      </c>
      <c r="Y60" s="116">
        <v>22</v>
      </c>
      <c r="Z60" s="116">
        <v>19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6116</v>
      </c>
      <c r="W61" s="116">
        <v>6451</v>
      </c>
      <c r="X61" s="116">
        <v>6809</v>
      </c>
      <c r="Y61" s="116">
        <v>6846</v>
      </c>
      <c r="Z61" s="116">
        <v>6944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</v>
      </c>
      <c r="W63" s="116">
        <v>9</v>
      </c>
      <c r="X63" s="116">
        <v>6</v>
      </c>
      <c r="Y63" s="116">
        <v>12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166</v>
      </c>
      <c r="W64" s="116">
        <v>198</v>
      </c>
      <c r="X64" s="116">
        <v>186</v>
      </c>
      <c r="Y64" s="116">
        <v>238</v>
      </c>
      <c r="Z64" s="116">
        <v>269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Indigo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473</v>
      </c>
      <c r="W65" s="116">
        <v>424</v>
      </c>
      <c r="X65" s="116">
        <v>465</v>
      </c>
      <c r="Y65" s="116">
        <v>477</v>
      </c>
      <c r="Z65" s="116">
        <v>432</v>
      </c>
    </row>
    <row r="66" spans="1:26" x14ac:dyDescent="0.25">
      <c r="S66" s="119" t="s">
        <v>40</v>
      </c>
      <c r="T66" s="119"/>
      <c r="U66" s="116"/>
      <c r="V66" s="116">
        <v>451</v>
      </c>
      <c r="W66" s="116">
        <v>520</v>
      </c>
      <c r="X66" s="116">
        <v>563</v>
      </c>
      <c r="Y66" s="116">
        <v>523</v>
      </c>
      <c r="Z66" s="116">
        <v>538</v>
      </c>
    </row>
    <row r="67" spans="1:26" x14ac:dyDescent="0.25">
      <c r="S67" s="119" t="s">
        <v>41</v>
      </c>
      <c r="T67" s="119"/>
      <c r="U67" s="116"/>
      <c r="V67" s="116">
        <v>458</v>
      </c>
      <c r="W67" s="116">
        <v>464</v>
      </c>
      <c r="X67" s="116">
        <v>491</v>
      </c>
      <c r="Y67" s="116">
        <v>582</v>
      </c>
      <c r="Z67" s="116">
        <v>549</v>
      </c>
    </row>
    <row r="68" spans="1:26" x14ac:dyDescent="0.25">
      <c r="S68" s="119" t="s">
        <v>42</v>
      </c>
      <c r="T68" s="119"/>
      <c r="U68" s="116"/>
      <c r="V68" s="116">
        <v>454</v>
      </c>
      <c r="W68" s="116">
        <v>450</v>
      </c>
      <c r="X68" s="116">
        <v>458</v>
      </c>
      <c r="Y68" s="116">
        <v>495</v>
      </c>
      <c r="Z68" s="116">
        <v>544</v>
      </c>
    </row>
    <row r="69" spans="1:26" x14ac:dyDescent="0.25">
      <c r="S69" s="119" t="s">
        <v>43</v>
      </c>
      <c r="T69" s="119"/>
      <c r="U69" s="116"/>
      <c r="V69" s="116">
        <v>572</v>
      </c>
      <c r="W69" s="116">
        <v>618</v>
      </c>
      <c r="X69" s="116">
        <v>593</v>
      </c>
      <c r="Y69" s="116">
        <v>656</v>
      </c>
      <c r="Z69" s="116">
        <v>605</v>
      </c>
    </row>
    <row r="70" spans="1:26" x14ac:dyDescent="0.25">
      <c r="S70" s="119" t="s">
        <v>44</v>
      </c>
      <c r="T70" s="119"/>
      <c r="U70" s="116"/>
      <c r="V70" s="116">
        <v>655</v>
      </c>
      <c r="W70" s="116">
        <v>664</v>
      </c>
      <c r="X70" s="116">
        <v>725</v>
      </c>
      <c r="Y70" s="116">
        <v>706</v>
      </c>
      <c r="Z70" s="116">
        <v>712</v>
      </c>
    </row>
    <row r="71" spans="1:26" x14ac:dyDescent="0.25">
      <c r="S71" s="119" t="s">
        <v>45</v>
      </c>
      <c r="T71" s="119"/>
      <c r="U71" s="116"/>
      <c r="V71" s="116">
        <v>766</v>
      </c>
      <c r="W71" s="116">
        <v>781</v>
      </c>
      <c r="X71" s="116">
        <v>812</v>
      </c>
      <c r="Y71" s="116">
        <v>850</v>
      </c>
      <c r="Z71" s="116">
        <v>854</v>
      </c>
    </row>
    <row r="72" spans="1:26" x14ac:dyDescent="0.25">
      <c r="S72" s="119" t="s">
        <v>46</v>
      </c>
      <c r="T72" s="119"/>
      <c r="U72" s="116"/>
      <c r="V72" s="116">
        <v>748</v>
      </c>
      <c r="W72" s="116">
        <v>765</v>
      </c>
      <c r="X72" s="116">
        <v>756</v>
      </c>
      <c r="Y72" s="116">
        <v>782</v>
      </c>
      <c r="Z72" s="116">
        <v>755</v>
      </c>
    </row>
    <row r="73" spans="1:26" x14ac:dyDescent="0.25">
      <c r="S73" s="119" t="s">
        <v>47</v>
      </c>
      <c r="T73" s="119"/>
      <c r="U73" s="116"/>
      <c r="V73" s="116">
        <v>731</v>
      </c>
      <c r="W73" s="116">
        <v>789</v>
      </c>
      <c r="X73" s="116">
        <v>786</v>
      </c>
      <c r="Y73" s="116">
        <v>784</v>
      </c>
      <c r="Z73" s="116">
        <v>792</v>
      </c>
    </row>
    <row r="74" spans="1:26" x14ac:dyDescent="0.25">
      <c r="S74" s="119" t="s">
        <v>48</v>
      </c>
      <c r="T74" s="119"/>
      <c r="U74" s="116"/>
      <c r="V74" s="116">
        <v>527</v>
      </c>
      <c r="W74" s="116">
        <v>557</v>
      </c>
      <c r="X74" s="116">
        <v>656</v>
      </c>
      <c r="Y74" s="116">
        <v>675</v>
      </c>
      <c r="Z74" s="116">
        <v>700</v>
      </c>
    </row>
    <row r="75" spans="1:26" x14ac:dyDescent="0.25">
      <c r="S75" s="119" t="s">
        <v>49</v>
      </c>
      <c r="T75" s="119"/>
      <c r="U75" s="116"/>
      <c r="V75" s="116">
        <v>225</v>
      </c>
      <c r="W75" s="116">
        <v>229</v>
      </c>
      <c r="X75" s="116">
        <v>255</v>
      </c>
      <c r="Y75" s="116">
        <v>326</v>
      </c>
      <c r="Z75" s="116">
        <v>316</v>
      </c>
    </row>
    <row r="76" spans="1:26" x14ac:dyDescent="0.25">
      <c r="S76" s="119" t="s">
        <v>50</v>
      </c>
      <c r="T76" s="119"/>
      <c r="U76" s="116"/>
      <c r="V76" s="116">
        <v>70</v>
      </c>
      <c r="W76" s="116">
        <v>95</v>
      </c>
      <c r="X76" s="116">
        <v>117</v>
      </c>
      <c r="Y76" s="116">
        <v>101</v>
      </c>
      <c r="Z76" s="116">
        <v>131</v>
      </c>
    </row>
    <row r="77" spans="1:26" x14ac:dyDescent="0.25">
      <c r="S77" s="119" t="s">
        <v>51</v>
      </c>
      <c r="T77" s="119"/>
      <c r="U77" s="116"/>
      <c r="V77" s="116">
        <v>38</v>
      </c>
      <c r="W77" s="116">
        <v>35</v>
      </c>
      <c r="X77" s="116">
        <v>47</v>
      </c>
      <c r="Y77" s="116">
        <v>47</v>
      </c>
      <c r="Z77" s="116">
        <v>62</v>
      </c>
    </row>
    <row r="78" spans="1:26" x14ac:dyDescent="0.25">
      <c r="S78" s="119" t="s">
        <v>52</v>
      </c>
      <c r="T78" s="119"/>
      <c r="U78" s="116"/>
      <c r="V78" s="116">
        <v>30</v>
      </c>
      <c r="W78" s="116">
        <v>30</v>
      </c>
      <c r="X78" s="116">
        <v>28</v>
      </c>
      <c r="Y78" s="116">
        <v>28</v>
      </c>
      <c r="Z78" s="116">
        <v>22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13</v>
      </c>
      <c r="X79" s="116">
        <v>13</v>
      </c>
      <c r="Y79" s="116">
        <v>13</v>
      </c>
      <c r="Z79" s="116">
        <v>15</v>
      </c>
    </row>
    <row r="80" spans="1:26" x14ac:dyDescent="0.25">
      <c r="S80" s="122" t="s">
        <v>54</v>
      </c>
      <c r="T80" s="122"/>
      <c r="U80" s="116"/>
      <c r="V80" s="116">
        <v>6382</v>
      </c>
      <c r="W80" s="116">
        <v>6641</v>
      </c>
      <c r="X80" s="116">
        <v>6965</v>
      </c>
      <c r="Y80" s="116">
        <v>7286</v>
      </c>
      <c r="Z80" s="116">
        <v>7317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Indigo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473</v>
      </c>
      <c r="W83" s="116">
        <v>465</v>
      </c>
      <c r="X83" s="116">
        <v>522</v>
      </c>
      <c r="Y83" s="116">
        <v>545</v>
      </c>
      <c r="Z83" s="116">
        <v>576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496</v>
      </c>
      <c r="W84" s="116">
        <v>517</v>
      </c>
      <c r="X84" s="116">
        <v>536</v>
      </c>
      <c r="Y84" s="116">
        <v>531</v>
      </c>
      <c r="Z84" s="116">
        <v>546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752</v>
      </c>
      <c r="W85" s="116">
        <v>813</v>
      </c>
      <c r="X85" s="116">
        <v>858</v>
      </c>
      <c r="Y85" s="116">
        <v>877</v>
      </c>
      <c r="Z85" s="116">
        <v>877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14,261</v>
      </c>
      <c r="D86" s="100">
        <f t="shared" ref="D86:D91" si="4">AD4</f>
        <v>9.1996320147194055E-3</v>
      </c>
      <c r="E86" s="101">
        <f t="shared" ref="E86:E91" si="5">AD4</f>
        <v>9.1996320147194055E-3</v>
      </c>
      <c r="F86" s="100">
        <f t="shared" ref="F86:F91" si="6">AF4</f>
        <v>0.14124519846350836</v>
      </c>
      <c r="G86" s="101">
        <f t="shared" ref="G86:G91" si="7">AF4</f>
        <v>0.14124519846350836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236</v>
      </c>
      <c r="W86" s="116">
        <v>242</v>
      </c>
      <c r="X86" s="116">
        <v>256</v>
      </c>
      <c r="Y86" s="116">
        <v>272</v>
      </c>
      <c r="Z86" s="116">
        <v>294</v>
      </c>
    </row>
    <row r="87" spans="1:30" ht="15" customHeight="1" x14ac:dyDescent="0.25">
      <c r="A87" s="102" t="s">
        <v>4</v>
      </c>
      <c r="B87" s="51"/>
      <c r="C87" s="61" t="str">
        <f t="shared" si="3"/>
        <v>6,944</v>
      </c>
      <c r="D87" s="100">
        <f t="shared" si="4"/>
        <v>1.4759608358906995E-2</v>
      </c>
      <c r="E87" s="101">
        <f t="shared" si="5"/>
        <v>1.4759608358906995E-2</v>
      </c>
      <c r="F87" s="100">
        <f t="shared" si="6"/>
        <v>0.13575400719659791</v>
      </c>
      <c r="G87" s="101">
        <f t="shared" si="7"/>
        <v>0.13575400719659791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138</v>
      </c>
      <c r="W87" s="116">
        <v>140</v>
      </c>
      <c r="X87" s="116">
        <v>141</v>
      </c>
      <c r="Y87" s="116">
        <v>138</v>
      </c>
      <c r="Z87" s="116">
        <v>158</v>
      </c>
    </row>
    <row r="88" spans="1:30" ht="15" customHeight="1" x14ac:dyDescent="0.25">
      <c r="A88" s="102" t="s">
        <v>5</v>
      </c>
      <c r="B88" s="51"/>
      <c r="C88" s="61" t="str">
        <f t="shared" si="3"/>
        <v>7,316</v>
      </c>
      <c r="D88" s="100">
        <f t="shared" si="4"/>
        <v>4.6690469651193833E-3</v>
      </c>
      <c r="E88" s="101">
        <f t="shared" si="5"/>
        <v>4.6690469651193833E-3</v>
      </c>
      <c r="F88" s="100">
        <f t="shared" si="6"/>
        <v>0.14724792222047989</v>
      </c>
      <c r="G88" s="101">
        <f t="shared" si="7"/>
        <v>0.14724792222047989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172</v>
      </c>
      <c r="W88" s="116">
        <v>175</v>
      </c>
      <c r="X88" s="116">
        <v>176</v>
      </c>
      <c r="Y88" s="116">
        <v>187</v>
      </c>
      <c r="Z88" s="116">
        <v>188</v>
      </c>
    </row>
    <row r="89" spans="1:30" ht="15" customHeight="1" x14ac:dyDescent="0.25">
      <c r="A89" s="51" t="s">
        <v>6</v>
      </c>
      <c r="B89" s="51"/>
      <c r="C89" s="61" t="str">
        <f t="shared" si="3"/>
        <v>9,857</v>
      </c>
      <c r="D89" s="100">
        <f t="shared" si="4"/>
        <v>3.725139429653801E-2</v>
      </c>
      <c r="E89" s="101">
        <f t="shared" si="5"/>
        <v>3.725139429653801E-2</v>
      </c>
      <c r="F89" s="100">
        <f t="shared" si="6"/>
        <v>0.12279302881877197</v>
      </c>
      <c r="G89" s="101">
        <f t="shared" si="7"/>
        <v>0.12279302881877197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437</v>
      </c>
      <c r="W89" s="116">
        <v>453</v>
      </c>
      <c r="X89" s="116">
        <v>477</v>
      </c>
      <c r="Y89" s="116">
        <v>462</v>
      </c>
      <c r="Z89" s="116">
        <v>483</v>
      </c>
    </row>
    <row r="90" spans="1:30" ht="15" customHeight="1" x14ac:dyDescent="0.25">
      <c r="A90" s="51" t="s">
        <v>100</v>
      </c>
      <c r="B90" s="51"/>
      <c r="C90" s="61" t="str">
        <f t="shared" si="3"/>
        <v>$40,389</v>
      </c>
      <c r="D90" s="100">
        <f t="shared" si="4"/>
        <v>3.3542811169012143E-2</v>
      </c>
      <c r="E90" s="101">
        <f t="shared" si="5"/>
        <v>3.3542811169012143E-2</v>
      </c>
      <c r="F90" s="100">
        <f t="shared" si="6"/>
        <v>4.1629421628617047E-2</v>
      </c>
      <c r="G90" s="101">
        <f t="shared" si="7"/>
        <v>4.1629421628617047E-2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622</v>
      </c>
      <c r="W90" s="116">
        <v>632</v>
      </c>
      <c r="X90" s="116">
        <v>662</v>
      </c>
      <c r="Y90" s="116">
        <v>653</v>
      </c>
      <c r="Z90" s="116">
        <v>656</v>
      </c>
    </row>
    <row r="91" spans="1:30" ht="15" customHeight="1" x14ac:dyDescent="0.25">
      <c r="A91" s="51" t="s">
        <v>7</v>
      </c>
      <c r="B91" s="51"/>
      <c r="C91" s="61" t="str">
        <f t="shared" si="3"/>
        <v>$518.7 mil</v>
      </c>
      <c r="D91" s="100">
        <f t="shared" si="4"/>
        <v>7.27699198324403E-2</v>
      </c>
      <c r="E91" s="101">
        <f t="shared" si="5"/>
        <v>7.27699198324403E-2</v>
      </c>
      <c r="F91" s="100">
        <f t="shared" si="6"/>
        <v>0.24823794728283888</v>
      </c>
      <c r="G91" s="101">
        <f t="shared" si="7"/>
        <v>0.24823794728283888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4435</v>
      </c>
      <c r="W91" s="116">
        <v>4545</v>
      </c>
      <c r="X91" s="116">
        <v>4827</v>
      </c>
      <c r="Y91" s="116">
        <v>4751</v>
      </c>
      <c r="Z91" s="116">
        <v>4974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297</v>
      </c>
      <c r="W93" s="116">
        <v>305</v>
      </c>
      <c r="X93" s="116">
        <v>354</v>
      </c>
      <c r="Y93" s="116">
        <v>373</v>
      </c>
      <c r="Z93" s="116">
        <v>413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1014</v>
      </c>
      <c r="W94" s="116">
        <v>1013</v>
      </c>
      <c r="X94" s="116">
        <v>1078</v>
      </c>
      <c r="Y94" s="116">
        <v>1104</v>
      </c>
      <c r="Z94" s="116">
        <v>1145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149</v>
      </c>
      <c r="W95" s="116">
        <v>150</v>
      </c>
      <c r="X95" s="116">
        <v>165</v>
      </c>
      <c r="Y95" s="116">
        <v>161</v>
      </c>
      <c r="Z95" s="116">
        <v>159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555</v>
      </c>
      <c r="W96" s="116">
        <v>572</v>
      </c>
      <c r="X96" s="116">
        <v>630</v>
      </c>
      <c r="Y96" s="116">
        <v>648</v>
      </c>
      <c r="Z96" s="116">
        <v>669</v>
      </c>
    </row>
    <row r="97" spans="1:32" ht="15" customHeight="1" x14ac:dyDescent="0.25">
      <c r="S97" s="119" t="s">
        <v>199</v>
      </c>
      <c r="T97" s="119"/>
      <c r="U97" s="116"/>
      <c r="V97" s="116">
        <v>642</v>
      </c>
      <c r="W97" s="116">
        <v>700</v>
      </c>
      <c r="X97" s="116">
        <v>749</v>
      </c>
      <c r="Y97" s="116">
        <v>710</v>
      </c>
      <c r="Z97" s="116">
        <v>706</v>
      </c>
    </row>
    <row r="98" spans="1:32" ht="15" customHeight="1" x14ac:dyDescent="0.25">
      <c r="S98" s="119" t="s">
        <v>200</v>
      </c>
      <c r="T98" s="119"/>
      <c r="U98" s="116"/>
      <c r="V98" s="116">
        <v>405</v>
      </c>
      <c r="W98" s="116">
        <v>432</v>
      </c>
      <c r="X98" s="116">
        <v>438</v>
      </c>
      <c r="Y98" s="116">
        <v>454</v>
      </c>
      <c r="Z98" s="116">
        <v>439</v>
      </c>
    </row>
    <row r="99" spans="1:32" ht="15" customHeight="1" x14ac:dyDescent="0.25">
      <c r="S99" s="119" t="s">
        <v>201</v>
      </c>
      <c r="T99" s="119"/>
      <c r="U99" s="116"/>
      <c r="V99" s="116">
        <v>33</v>
      </c>
      <c r="W99" s="116">
        <v>41</v>
      </c>
      <c r="X99" s="116">
        <v>36</v>
      </c>
      <c r="Y99" s="116">
        <v>44</v>
      </c>
      <c r="Z99" s="116">
        <v>45</v>
      </c>
    </row>
    <row r="100" spans="1:32" ht="15" customHeight="1" x14ac:dyDescent="0.25">
      <c r="S100" s="119" t="s">
        <v>59</v>
      </c>
      <c r="T100" s="119"/>
      <c r="U100" s="116"/>
      <c r="V100" s="116">
        <v>321</v>
      </c>
      <c r="W100" s="116">
        <v>339</v>
      </c>
      <c r="X100" s="116">
        <v>366</v>
      </c>
      <c r="Y100" s="116">
        <v>389</v>
      </c>
      <c r="Z100" s="116">
        <v>382</v>
      </c>
    </row>
    <row r="101" spans="1:32" x14ac:dyDescent="0.25">
      <c r="A101" s="20"/>
      <c r="S101" s="122" t="s">
        <v>54</v>
      </c>
      <c r="T101" s="122"/>
      <c r="U101" s="116"/>
      <c r="V101" s="116">
        <v>4344</v>
      </c>
      <c r="W101" s="116">
        <v>4429</v>
      </c>
      <c r="X101" s="116">
        <v>4704</v>
      </c>
      <c r="Y101" s="116">
        <v>4751</v>
      </c>
      <c r="Z101" s="116">
        <v>4886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8025</v>
      </c>
      <c r="W104" s="116">
        <v>8744</v>
      </c>
      <c r="X104" s="116">
        <v>9036</v>
      </c>
      <c r="Y104" s="116">
        <v>9370</v>
      </c>
      <c r="Z104" s="116">
        <v>9716</v>
      </c>
      <c r="AB104" s="113" t="str">
        <f>TEXT(Z104,"###,###")</f>
        <v>9,716</v>
      </c>
      <c r="AD104" s="134">
        <f>Z104/($Z$4)*100</f>
        <v>68.129864665871949</v>
      </c>
      <c r="AF104" s="113"/>
    </row>
    <row r="105" spans="1:32" x14ac:dyDescent="0.25">
      <c r="S105" s="119" t="s">
        <v>18</v>
      </c>
      <c r="T105" s="119"/>
      <c r="U105" s="116"/>
      <c r="V105" s="116">
        <v>2668</v>
      </c>
      <c r="W105" s="116">
        <v>2713</v>
      </c>
      <c r="X105" s="116">
        <v>2819</v>
      </c>
      <c r="Y105" s="116">
        <v>3065</v>
      </c>
      <c r="Z105" s="116">
        <v>2816</v>
      </c>
      <c r="AB105" s="113" t="str">
        <f>TEXT(Z105,"###,###")</f>
        <v>2,816</v>
      </c>
      <c r="AD105" s="134">
        <f>Z105/($Z$4)*100</f>
        <v>19.746160858284835</v>
      </c>
      <c r="AF105" s="113"/>
    </row>
    <row r="106" spans="1:32" x14ac:dyDescent="0.25">
      <c r="S106" s="122" t="s">
        <v>54</v>
      </c>
      <c r="T106" s="122"/>
      <c r="U106" s="124"/>
      <c r="V106" s="124">
        <v>10693</v>
      </c>
      <c r="W106" s="124">
        <v>11457</v>
      </c>
      <c r="X106" s="124">
        <v>11855</v>
      </c>
      <c r="Y106" s="124">
        <v>12435</v>
      </c>
      <c r="Z106" s="124">
        <v>12532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1966</v>
      </c>
      <c r="W108" s="116">
        <v>2230</v>
      </c>
      <c r="X108" s="116">
        <v>2448</v>
      </c>
      <c r="Y108" s="116">
        <v>2371</v>
      </c>
      <c r="Z108" s="116">
        <v>2485</v>
      </c>
      <c r="AB108" s="113" t="str">
        <f>TEXT(Z108,"###,###")</f>
        <v>2,485</v>
      </c>
      <c r="AD108" s="134">
        <f>Z108/($Z$4)*100</f>
        <v>17.425145501717974</v>
      </c>
      <c r="AF108" s="113"/>
    </row>
    <row r="109" spans="1:32" x14ac:dyDescent="0.25">
      <c r="S109" s="119" t="s">
        <v>21</v>
      </c>
      <c r="T109" s="119"/>
      <c r="U109" s="116"/>
      <c r="V109" s="116">
        <v>2008</v>
      </c>
      <c r="W109" s="116">
        <v>2204</v>
      </c>
      <c r="X109" s="116">
        <v>2179</v>
      </c>
      <c r="Y109" s="116">
        <v>2185</v>
      </c>
      <c r="Z109" s="116">
        <v>2266</v>
      </c>
      <c r="AB109" s="113" t="str">
        <f>TEXT(Z109,"###,###")</f>
        <v>2,266</v>
      </c>
      <c r="AD109" s="134">
        <f>Z109/($Z$4)*100</f>
        <v>15.889488815651076</v>
      </c>
      <c r="AF109" s="113"/>
    </row>
    <row r="110" spans="1:32" x14ac:dyDescent="0.25">
      <c r="S110" s="119" t="s">
        <v>22</v>
      </c>
      <c r="T110" s="119"/>
      <c r="U110" s="116"/>
      <c r="V110" s="116">
        <v>2433</v>
      </c>
      <c r="W110" s="116">
        <v>2628</v>
      </c>
      <c r="X110" s="116">
        <v>2655</v>
      </c>
      <c r="Y110" s="116">
        <v>3089</v>
      </c>
      <c r="Z110" s="116">
        <v>3071</v>
      </c>
      <c r="AB110" s="113" t="str">
        <f>TEXT(Z110,"###,###")</f>
        <v>3,071</v>
      </c>
      <c r="AD110" s="134">
        <f>Z110/($Z$4)*100</f>
        <v>21.534254259869574</v>
      </c>
      <c r="AF110" s="113"/>
    </row>
    <row r="111" spans="1:32" x14ac:dyDescent="0.25">
      <c r="S111" s="119" t="s">
        <v>23</v>
      </c>
      <c r="T111" s="119"/>
      <c r="U111" s="116"/>
      <c r="V111" s="116">
        <v>4282</v>
      </c>
      <c r="W111" s="116">
        <v>4395</v>
      </c>
      <c r="X111" s="116">
        <v>4575</v>
      </c>
      <c r="Y111" s="116">
        <v>4793</v>
      </c>
      <c r="Z111" s="116">
        <v>4669</v>
      </c>
      <c r="AB111" s="113" t="str">
        <f>TEXT(Z111,"###,###")</f>
        <v>4,669</v>
      </c>
      <c r="AD111" s="134">
        <f>Z111/($Z$4)*100</f>
        <v>32.73963957646729</v>
      </c>
      <c r="AF111" s="113"/>
    </row>
    <row r="112" spans="1:32" x14ac:dyDescent="0.25">
      <c r="S112" s="122" t="s">
        <v>54</v>
      </c>
      <c r="T112" s="122"/>
      <c r="U112" s="116"/>
      <c r="V112" s="116">
        <v>12496</v>
      </c>
      <c r="W112" s="116">
        <v>13092</v>
      </c>
      <c r="X112" s="116">
        <v>13773</v>
      </c>
      <c r="Y112" s="116">
        <v>14128</v>
      </c>
      <c r="Z112" s="116">
        <v>14259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46.72</v>
      </c>
      <c r="W118" s="135">
        <v>44.9</v>
      </c>
      <c r="X118" s="135">
        <v>45.1</v>
      </c>
      <c r="Y118" s="135">
        <v>44.87</v>
      </c>
      <c r="Z118" s="135">
        <v>45.22</v>
      </c>
      <c r="AB118" s="113" t="str">
        <f>TEXT(Z118,"##.0")</f>
        <v>45.2</v>
      </c>
    </row>
    <row r="120" spans="19:32" x14ac:dyDescent="0.25">
      <c r="S120" s="105" t="s">
        <v>102</v>
      </c>
      <c r="T120" s="116"/>
      <c r="U120" s="116"/>
      <c r="V120" s="116">
        <v>6667</v>
      </c>
      <c r="W120" s="116">
        <v>6794</v>
      </c>
      <c r="X120" s="116">
        <v>7150</v>
      </c>
      <c r="Y120" s="116">
        <v>7223</v>
      </c>
      <c r="Z120" s="116">
        <v>7443</v>
      </c>
      <c r="AB120" s="113" t="str">
        <f>TEXT(Z120,"###,###")</f>
        <v>7,443</v>
      </c>
    </row>
    <row r="121" spans="19:32" x14ac:dyDescent="0.25">
      <c r="S121" s="105" t="s">
        <v>103</v>
      </c>
      <c r="T121" s="116"/>
      <c r="U121" s="116"/>
      <c r="V121" s="116">
        <v>1086</v>
      </c>
      <c r="W121" s="116">
        <v>1106</v>
      </c>
      <c r="X121" s="116">
        <v>1206</v>
      </c>
      <c r="Y121" s="116">
        <v>1107</v>
      </c>
      <c r="Z121" s="116">
        <v>1236</v>
      </c>
      <c r="AB121" s="113" t="str">
        <f>TEXT(Z121,"###,###")</f>
        <v>1,236</v>
      </c>
    </row>
    <row r="122" spans="19:32" x14ac:dyDescent="0.25">
      <c r="S122" s="105" t="s">
        <v>104</v>
      </c>
      <c r="T122" s="116"/>
      <c r="U122" s="116"/>
      <c r="V122" s="116">
        <v>1018</v>
      </c>
      <c r="W122" s="116">
        <v>1074</v>
      </c>
      <c r="X122" s="116">
        <v>1174</v>
      </c>
      <c r="Y122" s="116">
        <v>1172</v>
      </c>
      <c r="Z122" s="116">
        <v>1183</v>
      </c>
      <c r="AB122" s="113" t="str">
        <f>TEXT(Z122,"###,###")</f>
        <v>1,183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7685</v>
      </c>
      <c r="W124" s="116">
        <v>7868</v>
      </c>
      <c r="X124" s="116">
        <v>8324</v>
      </c>
      <c r="Y124" s="116">
        <v>8395</v>
      </c>
      <c r="Z124" s="116">
        <v>8626</v>
      </c>
      <c r="AB124" s="113" t="str">
        <f>TEXT(Z124,"###,###")</f>
        <v>8,626</v>
      </c>
      <c r="AD124" s="131">
        <f>Z124/$Z$7*100</f>
        <v>87.511413208887092</v>
      </c>
    </row>
    <row r="125" spans="19:32" x14ac:dyDescent="0.25">
      <c r="S125" s="105" t="s">
        <v>106</v>
      </c>
      <c r="T125" s="116"/>
      <c r="U125" s="116"/>
      <c r="V125" s="116">
        <v>2104</v>
      </c>
      <c r="W125" s="116">
        <v>2180</v>
      </c>
      <c r="X125" s="116">
        <v>2380</v>
      </c>
      <c r="Y125" s="116">
        <v>2279</v>
      </c>
      <c r="Z125" s="116">
        <v>2419</v>
      </c>
      <c r="AB125" s="113" t="str">
        <f>TEXT(Z125,"###,###")</f>
        <v>2,419</v>
      </c>
      <c r="AD125" s="131">
        <f>Z125/$Z$7*100</f>
        <v>24.540935375875012</v>
      </c>
    </row>
    <row r="127" spans="19:32" x14ac:dyDescent="0.25">
      <c r="S127" s="105" t="s">
        <v>107</v>
      </c>
      <c r="T127" s="116"/>
      <c r="U127" s="116"/>
      <c r="V127" s="116">
        <v>4430</v>
      </c>
      <c r="W127" s="116">
        <v>4545</v>
      </c>
      <c r="X127" s="116">
        <v>4826</v>
      </c>
      <c r="Y127" s="116">
        <v>4752</v>
      </c>
      <c r="Z127" s="116">
        <v>4973</v>
      </c>
      <c r="AB127" s="113" t="str">
        <f>TEXT(Z127,"###,###")</f>
        <v>4,973</v>
      </c>
      <c r="AD127" s="131">
        <f>Z127/$Z$7*100</f>
        <v>50.451455818200266</v>
      </c>
    </row>
    <row r="128" spans="19:32" x14ac:dyDescent="0.25">
      <c r="S128" s="105" t="s">
        <v>108</v>
      </c>
      <c r="T128" s="116"/>
      <c r="U128" s="116"/>
      <c r="V128" s="116">
        <v>4344</v>
      </c>
      <c r="W128" s="116">
        <v>4429</v>
      </c>
      <c r="X128" s="116">
        <v>4706</v>
      </c>
      <c r="Y128" s="116">
        <v>4748</v>
      </c>
      <c r="Z128" s="116">
        <v>4884</v>
      </c>
      <c r="AB128" s="113" t="str">
        <f>TEXT(Z128,"###,###")</f>
        <v>4,884</v>
      </c>
      <c r="AD128" s="131">
        <f>Z128/$Z$7*100</f>
        <v>49.548544181799734</v>
      </c>
    </row>
    <row r="130" spans="19:20" x14ac:dyDescent="0.25">
      <c r="S130" s="105" t="s">
        <v>286</v>
      </c>
      <c r="T130" s="131">
        <v>75.509789996956471</v>
      </c>
    </row>
    <row r="131" spans="19:20" x14ac:dyDescent="0.25">
      <c r="S131" s="105" t="s">
        <v>287</v>
      </c>
      <c r="T131" s="131">
        <v>12.539312163944405</v>
      </c>
    </row>
    <row r="132" spans="19:20" x14ac:dyDescent="0.25">
      <c r="S132" s="105" t="s">
        <v>288</v>
      </c>
      <c r="T132" s="131">
        <v>12.001623211930609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91743B3-3513-4A07-9F53-7759D22E91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C1D9A9-96FF-4456-AF9F-56B8E1ACC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A87887-3076-4F02-82EF-92F5A6B80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6DCEEE-CDA0-4565-96A2-CA22129C1D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DE3B2-9332-4E5B-A19F-41973B78CCF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146</v>
      </c>
      <c r="T1" s="103"/>
      <c r="U1" s="103"/>
      <c r="V1" s="103"/>
      <c r="W1" s="103"/>
      <c r="X1" s="103"/>
      <c r="Y1" s="104" t="s">
        <v>238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146</v>
      </c>
      <c r="Y3" s="109" t="s">
        <v>238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8.35 Kingston,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118586</v>
      </c>
      <c r="W4" s="112">
        <v>122791</v>
      </c>
      <c r="X4" s="112">
        <v>125896</v>
      </c>
      <c r="Y4" s="112">
        <v>129427</v>
      </c>
      <c r="Z4" s="112">
        <v>128054</v>
      </c>
      <c r="AB4" s="113" t="str">
        <f>TEXT(Z4,"###,###")</f>
        <v>128,054</v>
      </c>
      <c r="AD4" s="114">
        <f>Z4/Y4-1</f>
        <v>-1.0608296568722086E-2</v>
      </c>
      <c r="AF4" s="114">
        <f>Z4/V4-1</f>
        <v>7.9840790649823745E-2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59303</v>
      </c>
      <c r="W5" s="112">
        <v>61715</v>
      </c>
      <c r="X5" s="112">
        <v>63113</v>
      </c>
      <c r="Y5" s="112">
        <v>63997</v>
      </c>
      <c r="Z5" s="112">
        <v>63512</v>
      </c>
      <c r="AB5" s="113" t="str">
        <f>TEXT(Z5,"###,###")</f>
        <v>63,512</v>
      </c>
      <c r="AD5" s="114">
        <f t="shared" ref="AD5:AD9" si="0">Z5/Y5-1</f>
        <v>-7.5784802412612873E-3</v>
      </c>
      <c r="AF5" s="114">
        <f t="shared" ref="AF5:AF9" si="1">Z5/V5-1</f>
        <v>7.0974486956814964E-2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59283</v>
      </c>
      <c r="W6" s="112">
        <v>61076</v>
      </c>
      <c r="X6" s="112">
        <v>62782</v>
      </c>
      <c r="Y6" s="112">
        <v>65433</v>
      </c>
      <c r="Z6" s="112">
        <v>64544</v>
      </c>
      <c r="AB6" s="113" t="str">
        <f>TEXT(Z6,"###,###")</f>
        <v>64,544</v>
      </c>
      <c r="AD6" s="114">
        <f t="shared" si="0"/>
        <v>-1.3586416639921772E-2</v>
      </c>
      <c r="AF6" s="114">
        <f t="shared" si="1"/>
        <v>8.8743822006308815E-2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87289</v>
      </c>
      <c r="W7" s="112">
        <v>89028</v>
      </c>
      <c r="X7" s="112">
        <v>90968</v>
      </c>
      <c r="Y7" s="112">
        <v>92742</v>
      </c>
      <c r="Z7" s="112">
        <v>93698</v>
      </c>
      <c r="AB7" s="113" t="str">
        <f>TEXT(Z7,"###,###")</f>
        <v>93,698</v>
      </c>
      <c r="AD7" s="114">
        <f t="shared" si="0"/>
        <v>1.0308166742144964E-2</v>
      </c>
      <c r="AF7" s="114">
        <f t="shared" si="1"/>
        <v>7.3422768046374598E-2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128,054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93,698</v>
      </c>
      <c r="P8" s="71"/>
      <c r="S8" s="111" t="s">
        <v>86</v>
      </c>
      <c r="T8" s="112"/>
      <c r="U8" s="112"/>
      <c r="V8" s="112">
        <v>45917.81</v>
      </c>
      <c r="W8" s="112">
        <v>46758</v>
      </c>
      <c r="X8" s="112">
        <v>48312</v>
      </c>
      <c r="Y8" s="112">
        <v>49561</v>
      </c>
      <c r="Z8" s="112">
        <v>50686.63</v>
      </c>
      <c r="AB8" s="113" t="str">
        <f>TEXT(Z8,"$###,###")</f>
        <v>$50,687</v>
      </c>
      <c r="AD8" s="114">
        <f t="shared" si="0"/>
        <v>2.2712011460624293E-2</v>
      </c>
      <c r="AF8" s="114">
        <f t="shared" si="1"/>
        <v>0.10385556279796448</v>
      </c>
    </row>
    <row r="9" spans="1:32" x14ac:dyDescent="0.25">
      <c r="A9" s="32" t="s">
        <v>15</v>
      </c>
      <c r="B9" s="75"/>
      <c r="C9" s="76"/>
      <c r="D9" s="77">
        <f>AD104</f>
        <v>78.723038718040826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50.316975815919228</v>
      </c>
      <c r="P9" s="78" t="s">
        <v>87</v>
      </c>
      <c r="S9" s="111" t="s">
        <v>7</v>
      </c>
      <c r="T9" s="112"/>
      <c r="U9" s="112"/>
      <c r="V9" s="112">
        <v>5128385885</v>
      </c>
      <c r="W9" s="112">
        <v>5388441213</v>
      </c>
      <c r="X9" s="112">
        <v>5735981088</v>
      </c>
      <c r="Y9" s="112">
        <v>6054789985</v>
      </c>
      <c r="Z9" s="112">
        <v>6322418733</v>
      </c>
      <c r="AB9" s="113" t="str">
        <f>TEXT(Z9/1000000,"$#,###.0")&amp;" mil"</f>
        <v>$6,322.4 mil</v>
      </c>
      <c r="AD9" s="114">
        <f t="shared" si="0"/>
        <v>4.4201161173718306E-2</v>
      </c>
      <c r="AF9" s="114">
        <f t="shared" si="1"/>
        <v>0.23282819873060312</v>
      </c>
    </row>
    <row r="10" spans="1:32" x14ac:dyDescent="0.25">
      <c r="A10" s="32" t="s">
        <v>18</v>
      </c>
      <c r="B10" s="75"/>
      <c r="C10" s="76"/>
      <c r="D10" s="77">
        <f>AD105</f>
        <v>14.853889765255282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49.678755149522935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86.248372430574832</v>
      </c>
      <c r="P11" s="78" t="s">
        <v>87</v>
      </c>
      <c r="S11" s="111" t="s">
        <v>30</v>
      </c>
      <c r="T11" s="116"/>
      <c r="U11" s="116"/>
      <c r="V11" s="116">
        <v>107058</v>
      </c>
      <c r="W11" s="116">
        <v>110884</v>
      </c>
      <c r="X11" s="116">
        <v>113583</v>
      </c>
      <c r="Y11" s="116">
        <v>116766</v>
      </c>
      <c r="Z11" s="116">
        <v>115167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6.5828512881811783</v>
      </c>
      <c r="P12" s="78" t="s">
        <v>87</v>
      </c>
      <c r="S12" s="111" t="s">
        <v>31</v>
      </c>
      <c r="T12" s="116"/>
      <c r="U12" s="116"/>
      <c r="V12" s="116">
        <v>11528</v>
      </c>
      <c r="W12" s="116">
        <v>11907</v>
      </c>
      <c r="X12" s="116">
        <v>12313</v>
      </c>
      <c r="Y12" s="116">
        <v>12665</v>
      </c>
      <c r="Z12" s="116">
        <v>12887</v>
      </c>
    </row>
    <row r="13" spans="1:32" ht="15" customHeight="1" x14ac:dyDescent="0.25">
      <c r="A13" s="32" t="s">
        <v>20</v>
      </c>
      <c r="B13" s="76"/>
      <c r="C13" s="76"/>
      <c r="D13" s="77">
        <f>AD108</f>
        <v>15.856591750355321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7.1773143503596666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13.338903899917224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21.856404329423523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15.272471130653804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472</v>
      </c>
      <c r="Z15" s="116">
        <v>415</v>
      </c>
      <c r="AB15" s="121">
        <f t="shared" ref="AB15:AB34" si="2">IF(Z15="np",0,Z15/$Z$34)</f>
        <v>3.240845587373978E-3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42.076780108391773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84.727528869346202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126</v>
      </c>
      <c r="Z16" s="116">
        <v>170</v>
      </c>
      <c r="AB16" s="121">
        <f t="shared" si="2"/>
        <v>1.327575300851991E-3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8564</v>
      </c>
      <c r="Z17" s="116">
        <v>8088</v>
      </c>
      <c r="AB17" s="121">
        <f t="shared" si="2"/>
        <v>6.3161347254652375E-2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821</v>
      </c>
      <c r="Z18" s="116">
        <v>833</v>
      </c>
      <c r="AB18" s="121">
        <f t="shared" si="2"/>
        <v>6.5051189741747555E-3</v>
      </c>
    </row>
    <row r="19" spans="1:28" x14ac:dyDescent="0.25">
      <c r="A19" s="67" t="str">
        <f>$S$1&amp;" ("&amp;$V$2&amp;" to "&amp;$Z$2&amp;")"</f>
        <v>Kingston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Kingston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9147</v>
      </c>
      <c r="Z19" s="116">
        <v>9197</v>
      </c>
      <c r="AB19" s="121">
        <f t="shared" si="2"/>
        <v>7.1821823776092711E-2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6999</v>
      </c>
      <c r="Z20" s="116">
        <v>6524</v>
      </c>
      <c r="AB20" s="121">
        <f t="shared" si="2"/>
        <v>5.0947654486814056E-2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12219</v>
      </c>
      <c r="Z21" s="116">
        <v>12432</v>
      </c>
      <c r="AB21" s="121">
        <f t="shared" si="2"/>
        <v>9.7084800824658535E-2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8077</v>
      </c>
      <c r="Z22" s="116">
        <v>7969</v>
      </c>
      <c r="AB22" s="121">
        <f t="shared" si="2"/>
        <v>6.2232044544055974E-2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3758</v>
      </c>
      <c r="Z23" s="116">
        <v>3835</v>
      </c>
      <c r="AB23" s="121">
        <f t="shared" si="2"/>
        <v>2.9948536933925796E-2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2458</v>
      </c>
      <c r="Z24" s="116">
        <v>2459</v>
      </c>
      <c r="AB24" s="121">
        <f t="shared" si="2"/>
        <v>1.9202986263500268E-2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6348</v>
      </c>
      <c r="Z25" s="116">
        <v>6596</v>
      </c>
      <c r="AB25" s="121">
        <f t="shared" si="2"/>
        <v>5.1509921673057249E-2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2511</v>
      </c>
      <c r="Z26" s="116">
        <v>2598</v>
      </c>
      <c r="AB26" s="121">
        <f t="shared" si="2"/>
        <v>2.0288474303608663E-2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12163</v>
      </c>
      <c r="Z27" s="116">
        <v>12091</v>
      </c>
      <c r="AB27" s="121">
        <f t="shared" si="2"/>
        <v>9.4421840956478958E-2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12218</v>
      </c>
      <c r="Z28" s="116">
        <v>12156</v>
      </c>
      <c r="AB28" s="121">
        <f t="shared" si="2"/>
        <v>9.4929443277392958E-2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9170</v>
      </c>
      <c r="Z29" s="116">
        <v>5708</v>
      </c>
      <c r="AB29" s="121">
        <f t="shared" si="2"/>
        <v>4.4575293042724499E-2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8116</v>
      </c>
      <c r="Z30" s="116">
        <v>10633</v>
      </c>
      <c r="AB30" s="121">
        <f t="shared" si="2"/>
        <v>8.3035930435054237E-2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14483</v>
      </c>
      <c r="Z31" s="116">
        <v>14822</v>
      </c>
      <c r="AB31" s="121">
        <f t="shared" si="2"/>
        <v>0.11574894770134242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3059</v>
      </c>
      <c r="Z32" s="116">
        <v>3100</v>
      </c>
      <c r="AB32" s="121">
        <f t="shared" si="2"/>
        <v>2.4208726074359834E-2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4310</v>
      </c>
      <c r="Z33" s="116">
        <v>4594</v>
      </c>
      <c r="AB33" s="121">
        <f t="shared" si="2"/>
        <v>3.5875770188906156E-2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129427</v>
      </c>
      <c r="Z34" s="124">
        <v>128053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79388</v>
      </c>
      <c r="AB37" s="136">
        <f>Z37/Z40*100</f>
        <v>84.727528869346202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14310</v>
      </c>
      <c r="AB38" s="136">
        <f>Z38/Z40*100</f>
        <v>15.272471130653804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93698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37</v>
      </c>
      <c r="W44" s="116">
        <v>38</v>
      </c>
      <c r="X44" s="116">
        <v>25</v>
      </c>
      <c r="Y44" s="116">
        <v>26</v>
      </c>
      <c r="Z44" s="116">
        <v>19</v>
      </c>
    </row>
    <row r="45" spans="19:32" x14ac:dyDescent="0.25">
      <c r="S45" s="119" t="s">
        <v>38</v>
      </c>
      <c r="T45" s="119"/>
      <c r="U45" s="116"/>
      <c r="V45" s="116">
        <v>793</v>
      </c>
      <c r="W45" s="116">
        <v>829</v>
      </c>
      <c r="X45" s="116">
        <v>893</v>
      </c>
      <c r="Y45" s="116">
        <v>987</v>
      </c>
      <c r="Z45" s="116">
        <v>1002</v>
      </c>
    </row>
    <row r="46" spans="19:32" x14ac:dyDescent="0.25">
      <c r="S46" s="119" t="s">
        <v>39</v>
      </c>
      <c r="T46" s="119"/>
      <c r="U46" s="116"/>
      <c r="V46" s="116">
        <v>3013</v>
      </c>
      <c r="W46" s="116">
        <v>2998</v>
      </c>
      <c r="X46" s="116">
        <v>3008</v>
      </c>
      <c r="Y46" s="116">
        <v>2986</v>
      </c>
      <c r="Z46" s="116">
        <v>2972</v>
      </c>
    </row>
    <row r="47" spans="19:32" x14ac:dyDescent="0.25">
      <c r="S47" s="119" t="s">
        <v>40</v>
      </c>
      <c r="T47" s="119"/>
      <c r="U47" s="116"/>
      <c r="V47" s="116">
        <v>5319</v>
      </c>
      <c r="W47" s="116">
        <v>5716</v>
      </c>
      <c r="X47" s="116">
        <v>5951</v>
      </c>
      <c r="Y47" s="116">
        <v>6169</v>
      </c>
      <c r="Z47" s="116">
        <v>5800</v>
      </c>
    </row>
    <row r="48" spans="19:32" x14ac:dyDescent="0.25">
      <c r="S48" s="119" t="s">
        <v>41</v>
      </c>
      <c r="T48" s="119"/>
      <c r="U48" s="116"/>
      <c r="V48" s="116">
        <v>6869</v>
      </c>
      <c r="W48" s="116">
        <v>7338</v>
      </c>
      <c r="X48" s="116">
        <v>7520</v>
      </c>
      <c r="Y48" s="116">
        <v>7658</v>
      </c>
      <c r="Z48" s="116">
        <v>7778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6976</v>
      </c>
      <c r="W49" s="116">
        <v>7103</v>
      </c>
      <c r="X49" s="116">
        <v>7066</v>
      </c>
      <c r="Y49" s="116">
        <v>7246</v>
      </c>
      <c r="Z49" s="116">
        <v>7248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Kingston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6679</v>
      </c>
      <c r="W50" s="116">
        <v>7015</v>
      </c>
      <c r="X50" s="116">
        <v>7318</v>
      </c>
      <c r="Y50" s="116">
        <v>7378</v>
      </c>
      <c r="Z50" s="116">
        <v>7202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6735</v>
      </c>
      <c r="W51" s="116">
        <v>6876</v>
      </c>
      <c r="X51" s="116">
        <v>6763</v>
      </c>
      <c r="Y51" s="116">
        <v>6657</v>
      </c>
      <c r="Z51" s="116">
        <v>6589</v>
      </c>
    </row>
    <row r="52" spans="1:26" ht="15" customHeight="1" x14ac:dyDescent="0.25">
      <c r="S52" s="119" t="s">
        <v>45</v>
      </c>
      <c r="T52" s="119"/>
      <c r="U52" s="116"/>
      <c r="V52" s="116">
        <v>6321</v>
      </c>
      <c r="W52" s="116">
        <v>6638</v>
      </c>
      <c r="X52" s="116">
        <v>6915</v>
      </c>
      <c r="Y52" s="116">
        <v>6853</v>
      </c>
      <c r="Z52" s="116">
        <v>6775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5501</v>
      </c>
      <c r="W53" s="116">
        <v>5636</v>
      </c>
      <c r="X53" s="116">
        <v>5660</v>
      </c>
      <c r="Y53" s="116">
        <v>5775</v>
      </c>
      <c r="Z53" s="116">
        <v>5797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4618</v>
      </c>
      <c r="W54" s="116">
        <v>4790</v>
      </c>
      <c r="X54" s="116">
        <v>5015</v>
      </c>
      <c r="Y54" s="116">
        <v>4950</v>
      </c>
      <c r="Z54" s="116">
        <v>4984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3351</v>
      </c>
      <c r="W55" s="116">
        <v>3522</v>
      </c>
      <c r="X55" s="116">
        <v>3673</v>
      </c>
      <c r="Y55" s="116">
        <v>3871</v>
      </c>
      <c r="Z55" s="116">
        <v>3874</v>
      </c>
    </row>
    <row r="56" spans="1:26" ht="15" customHeight="1" x14ac:dyDescent="0.25">
      <c r="S56" s="119" t="s">
        <v>49</v>
      </c>
      <c r="T56" s="119"/>
      <c r="U56" s="116"/>
      <c r="V56" s="116">
        <v>1754</v>
      </c>
      <c r="W56" s="116">
        <v>1817</v>
      </c>
      <c r="X56" s="116">
        <v>1863</v>
      </c>
      <c r="Y56" s="116">
        <v>1919</v>
      </c>
      <c r="Z56" s="116">
        <v>1999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726</v>
      </c>
      <c r="W57" s="116">
        <v>771</v>
      </c>
      <c r="X57" s="116">
        <v>774</v>
      </c>
      <c r="Y57" s="116">
        <v>863</v>
      </c>
      <c r="Z57" s="116">
        <v>827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326</v>
      </c>
      <c r="W58" s="116">
        <v>338</v>
      </c>
      <c r="X58" s="116">
        <v>337</v>
      </c>
      <c r="Y58" s="116">
        <v>347</v>
      </c>
      <c r="Z58" s="116">
        <v>360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172</v>
      </c>
      <c r="W59" s="116">
        <v>178</v>
      </c>
      <c r="X59" s="116">
        <v>187</v>
      </c>
      <c r="Y59" s="116">
        <v>182</v>
      </c>
      <c r="Z59" s="116">
        <v>169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118</v>
      </c>
      <c r="W60" s="116">
        <v>110</v>
      </c>
      <c r="X60" s="116">
        <v>116</v>
      </c>
      <c r="Y60" s="116">
        <v>121</v>
      </c>
      <c r="Z60" s="116">
        <v>117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59303</v>
      </c>
      <c r="W61" s="116">
        <v>61715</v>
      </c>
      <c r="X61" s="116">
        <v>63113</v>
      </c>
      <c r="Y61" s="116">
        <v>64000</v>
      </c>
      <c r="Z61" s="116">
        <v>63512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24</v>
      </c>
      <c r="W63" s="116">
        <v>27</v>
      </c>
      <c r="X63" s="116">
        <v>28</v>
      </c>
      <c r="Y63" s="116">
        <v>20</v>
      </c>
      <c r="Z63" s="116">
        <v>22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1038</v>
      </c>
      <c r="W64" s="116">
        <v>1083</v>
      </c>
      <c r="X64" s="116">
        <v>1079</v>
      </c>
      <c r="Y64" s="116">
        <v>1320</v>
      </c>
      <c r="Z64" s="116">
        <v>1212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Kingston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3098</v>
      </c>
      <c r="W65" s="116">
        <v>3214</v>
      </c>
      <c r="X65" s="116">
        <v>3310</v>
      </c>
      <c r="Y65" s="116">
        <v>3600</v>
      </c>
      <c r="Z65" s="116">
        <v>3348</v>
      </c>
    </row>
    <row r="66" spans="1:26" x14ac:dyDescent="0.25">
      <c r="S66" s="119" t="s">
        <v>40</v>
      </c>
      <c r="T66" s="119"/>
      <c r="U66" s="116"/>
      <c r="V66" s="116">
        <v>5360</v>
      </c>
      <c r="W66" s="116">
        <v>5587</v>
      </c>
      <c r="X66" s="116">
        <v>5682</v>
      </c>
      <c r="Y66" s="116">
        <v>5898</v>
      </c>
      <c r="Z66" s="116">
        <v>5808</v>
      </c>
    </row>
    <row r="67" spans="1:26" x14ac:dyDescent="0.25">
      <c r="S67" s="119" t="s">
        <v>41</v>
      </c>
      <c r="T67" s="119"/>
      <c r="U67" s="116"/>
      <c r="V67" s="116">
        <v>6886</v>
      </c>
      <c r="W67" s="116">
        <v>6935</v>
      </c>
      <c r="X67" s="116">
        <v>7141</v>
      </c>
      <c r="Y67" s="116">
        <v>7490</v>
      </c>
      <c r="Z67" s="116">
        <v>7328</v>
      </c>
    </row>
    <row r="68" spans="1:26" x14ac:dyDescent="0.25">
      <c r="S68" s="119" t="s">
        <v>42</v>
      </c>
      <c r="T68" s="119"/>
      <c r="U68" s="116"/>
      <c r="V68" s="116">
        <v>6699</v>
      </c>
      <c r="W68" s="116">
        <v>7011</v>
      </c>
      <c r="X68" s="116">
        <v>7103</v>
      </c>
      <c r="Y68" s="116">
        <v>7296</v>
      </c>
      <c r="Z68" s="116">
        <v>7194</v>
      </c>
    </row>
    <row r="69" spans="1:26" x14ac:dyDescent="0.25">
      <c r="S69" s="119" t="s">
        <v>43</v>
      </c>
      <c r="T69" s="119"/>
      <c r="U69" s="116"/>
      <c r="V69" s="116">
        <v>6518</v>
      </c>
      <c r="W69" s="116">
        <v>6621</v>
      </c>
      <c r="X69" s="116">
        <v>7102</v>
      </c>
      <c r="Y69" s="116">
        <v>7332</v>
      </c>
      <c r="Z69" s="116">
        <v>7421</v>
      </c>
    </row>
    <row r="70" spans="1:26" x14ac:dyDescent="0.25">
      <c r="S70" s="119" t="s">
        <v>44</v>
      </c>
      <c r="T70" s="119"/>
      <c r="U70" s="116"/>
      <c r="V70" s="116">
        <v>6769</v>
      </c>
      <c r="W70" s="116">
        <v>6730</v>
      </c>
      <c r="X70" s="116">
        <v>6761</v>
      </c>
      <c r="Y70" s="116">
        <v>6812</v>
      </c>
      <c r="Z70" s="116">
        <v>6666</v>
      </c>
    </row>
    <row r="71" spans="1:26" x14ac:dyDescent="0.25">
      <c r="S71" s="119" t="s">
        <v>45</v>
      </c>
      <c r="T71" s="119"/>
      <c r="U71" s="116"/>
      <c r="V71" s="116">
        <v>6689</v>
      </c>
      <c r="W71" s="116">
        <v>7069</v>
      </c>
      <c r="X71" s="116">
        <v>7329</v>
      </c>
      <c r="Y71" s="116">
        <v>7556</v>
      </c>
      <c r="Z71" s="116">
        <v>7266</v>
      </c>
    </row>
    <row r="72" spans="1:26" x14ac:dyDescent="0.25">
      <c r="S72" s="119" t="s">
        <v>46</v>
      </c>
      <c r="T72" s="119"/>
      <c r="U72" s="116"/>
      <c r="V72" s="116">
        <v>5637</v>
      </c>
      <c r="W72" s="116">
        <v>5729</v>
      </c>
      <c r="X72" s="116">
        <v>5924</v>
      </c>
      <c r="Y72" s="116">
        <v>6297</v>
      </c>
      <c r="Z72" s="116">
        <v>6364</v>
      </c>
    </row>
    <row r="73" spans="1:26" x14ac:dyDescent="0.25">
      <c r="S73" s="119" t="s">
        <v>47</v>
      </c>
      <c r="T73" s="119"/>
      <c r="U73" s="116"/>
      <c r="V73" s="116">
        <v>4688</v>
      </c>
      <c r="W73" s="116">
        <v>4909</v>
      </c>
      <c r="X73" s="116">
        <v>4952</v>
      </c>
      <c r="Y73" s="116">
        <v>5135</v>
      </c>
      <c r="Z73" s="116">
        <v>5095</v>
      </c>
    </row>
    <row r="74" spans="1:26" x14ac:dyDescent="0.25">
      <c r="S74" s="119" t="s">
        <v>48</v>
      </c>
      <c r="T74" s="119"/>
      <c r="U74" s="116"/>
      <c r="V74" s="116">
        <v>3209</v>
      </c>
      <c r="W74" s="116">
        <v>3372</v>
      </c>
      <c r="X74" s="116">
        <v>3426</v>
      </c>
      <c r="Y74" s="116">
        <v>3592</v>
      </c>
      <c r="Z74" s="116">
        <v>3650</v>
      </c>
    </row>
    <row r="75" spans="1:26" x14ac:dyDescent="0.25">
      <c r="S75" s="119" t="s">
        <v>49</v>
      </c>
      <c r="T75" s="119"/>
      <c r="U75" s="116"/>
      <c r="V75" s="116">
        <v>1565</v>
      </c>
      <c r="W75" s="116">
        <v>1659</v>
      </c>
      <c r="X75" s="116">
        <v>1686</v>
      </c>
      <c r="Y75" s="116">
        <v>1767</v>
      </c>
      <c r="Z75" s="116">
        <v>1828</v>
      </c>
    </row>
    <row r="76" spans="1:26" x14ac:dyDescent="0.25">
      <c r="S76" s="119" t="s">
        <v>50</v>
      </c>
      <c r="T76" s="119"/>
      <c r="U76" s="116"/>
      <c r="V76" s="116">
        <v>484</v>
      </c>
      <c r="W76" s="116">
        <v>548</v>
      </c>
      <c r="X76" s="116">
        <v>632</v>
      </c>
      <c r="Y76" s="116">
        <v>734</v>
      </c>
      <c r="Z76" s="116">
        <v>748</v>
      </c>
    </row>
    <row r="77" spans="1:26" x14ac:dyDescent="0.25">
      <c r="S77" s="119" t="s">
        <v>51</v>
      </c>
      <c r="T77" s="119"/>
      <c r="U77" s="116"/>
      <c r="V77" s="116">
        <v>269</v>
      </c>
      <c r="W77" s="116">
        <v>265</v>
      </c>
      <c r="X77" s="116">
        <v>242</v>
      </c>
      <c r="Y77" s="116">
        <v>236</v>
      </c>
      <c r="Z77" s="116">
        <v>247</v>
      </c>
    </row>
    <row r="78" spans="1:26" x14ac:dyDescent="0.25">
      <c r="S78" s="119" t="s">
        <v>52</v>
      </c>
      <c r="T78" s="119"/>
      <c r="U78" s="116"/>
      <c r="V78" s="116">
        <v>163</v>
      </c>
      <c r="W78" s="116">
        <v>135</v>
      </c>
      <c r="X78" s="116">
        <v>164</v>
      </c>
      <c r="Y78" s="116">
        <v>180</v>
      </c>
      <c r="Z78" s="116">
        <v>174</v>
      </c>
    </row>
    <row r="79" spans="1:26" x14ac:dyDescent="0.25">
      <c r="S79" s="119" t="s">
        <v>53</v>
      </c>
      <c r="T79" s="119"/>
      <c r="U79" s="116"/>
      <c r="V79" s="116">
        <v>180</v>
      </c>
      <c r="W79" s="116">
        <v>182</v>
      </c>
      <c r="X79" s="116">
        <v>180</v>
      </c>
      <c r="Y79" s="116">
        <v>171</v>
      </c>
      <c r="Z79" s="116">
        <v>169</v>
      </c>
    </row>
    <row r="80" spans="1:26" x14ac:dyDescent="0.25">
      <c r="S80" s="122" t="s">
        <v>54</v>
      </c>
      <c r="T80" s="122"/>
      <c r="U80" s="116"/>
      <c r="V80" s="116">
        <v>59283</v>
      </c>
      <c r="W80" s="116">
        <v>61076</v>
      </c>
      <c r="X80" s="116">
        <v>62782</v>
      </c>
      <c r="Y80" s="116">
        <v>65430</v>
      </c>
      <c r="Z80" s="116">
        <v>64544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Kingston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6865</v>
      </c>
      <c r="W83" s="116">
        <v>7101</v>
      </c>
      <c r="X83" s="116">
        <v>7304</v>
      </c>
      <c r="Y83" s="116">
        <v>7456</v>
      </c>
      <c r="Z83" s="116">
        <v>7665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7735</v>
      </c>
      <c r="W84" s="116">
        <v>8111</v>
      </c>
      <c r="X84" s="116">
        <v>8419</v>
      </c>
      <c r="Y84" s="116">
        <v>8813</v>
      </c>
      <c r="Z84" s="116">
        <v>9048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7190</v>
      </c>
      <c r="W85" s="116">
        <v>7332</v>
      </c>
      <c r="X85" s="116">
        <v>7511</v>
      </c>
      <c r="Y85" s="116">
        <v>7595</v>
      </c>
      <c r="Z85" s="116">
        <v>7461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128,054</v>
      </c>
      <c r="D86" s="100">
        <f t="shared" ref="D86:D91" si="4">AD4</f>
        <v>-1.0608296568722086E-2</v>
      </c>
      <c r="E86" s="101">
        <f t="shared" ref="E86:E91" si="5">AD4</f>
        <v>-1.0608296568722086E-2</v>
      </c>
      <c r="F86" s="100">
        <f t="shared" ref="F86:F91" si="6">AF4</f>
        <v>7.9840790649823745E-2</v>
      </c>
      <c r="G86" s="101">
        <f t="shared" ref="G86:G91" si="7">AF4</f>
        <v>7.9840790649823745E-2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2158</v>
      </c>
      <c r="W86" s="116">
        <v>2277</v>
      </c>
      <c r="X86" s="116">
        <v>2356</v>
      </c>
      <c r="Y86" s="116">
        <v>2430</v>
      </c>
      <c r="Z86" s="116">
        <v>2536</v>
      </c>
    </row>
    <row r="87" spans="1:30" ht="15" customHeight="1" x14ac:dyDescent="0.25">
      <c r="A87" s="102" t="s">
        <v>4</v>
      </c>
      <c r="B87" s="51"/>
      <c r="C87" s="61" t="str">
        <f t="shared" si="3"/>
        <v>63,512</v>
      </c>
      <c r="D87" s="100">
        <f t="shared" si="4"/>
        <v>-7.5784802412612873E-3</v>
      </c>
      <c r="E87" s="101">
        <f t="shared" si="5"/>
        <v>-7.5784802412612873E-3</v>
      </c>
      <c r="F87" s="100">
        <f t="shared" si="6"/>
        <v>7.0974486956814964E-2</v>
      </c>
      <c r="G87" s="101">
        <f t="shared" si="7"/>
        <v>7.0974486956814964E-2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2820</v>
      </c>
      <c r="W87" s="116">
        <v>2890</v>
      </c>
      <c r="X87" s="116">
        <v>2965</v>
      </c>
      <c r="Y87" s="116">
        <v>2934</v>
      </c>
      <c r="Z87" s="116">
        <v>2955</v>
      </c>
    </row>
    <row r="88" spans="1:30" ht="15" customHeight="1" x14ac:dyDescent="0.25">
      <c r="A88" s="102" t="s">
        <v>5</v>
      </c>
      <c r="B88" s="51"/>
      <c r="C88" s="61" t="str">
        <f t="shared" si="3"/>
        <v>64,544</v>
      </c>
      <c r="D88" s="100">
        <f t="shared" si="4"/>
        <v>-1.3586416639921772E-2</v>
      </c>
      <c r="E88" s="101">
        <f t="shared" si="5"/>
        <v>-1.3586416639921772E-2</v>
      </c>
      <c r="F88" s="100">
        <f t="shared" si="6"/>
        <v>8.8743822006308815E-2</v>
      </c>
      <c r="G88" s="101">
        <f t="shared" si="7"/>
        <v>8.8743822006308815E-2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2814</v>
      </c>
      <c r="W88" s="116">
        <v>2874</v>
      </c>
      <c r="X88" s="116">
        <v>2960</v>
      </c>
      <c r="Y88" s="116">
        <v>3007</v>
      </c>
      <c r="Z88" s="116">
        <v>2989</v>
      </c>
    </row>
    <row r="89" spans="1:30" ht="15" customHeight="1" x14ac:dyDescent="0.25">
      <c r="A89" s="51" t="s">
        <v>6</v>
      </c>
      <c r="B89" s="51"/>
      <c r="C89" s="61" t="str">
        <f t="shared" si="3"/>
        <v>93,698</v>
      </c>
      <c r="D89" s="100">
        <f t="shared" si="4"/>
        <v>1.0308166742144964E-2</v>
      </c>
      <c r="E89" s="101">
        <f t="shared" si="5"/>
        <v>1.0308166742144964E-2</v>
      </c>
      <c r="F89" s="100">
        <f t="shared" si="6"/>
        <v>7.3422768046374598E-2</v>
      </c>
      <c r="G89" s="101">
        <f t="shared" si="7"/>
        <v>7.3422768046374598E-2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2394</v>
      </c>
      <c r="W89" s="116">
        <v>2414</v>
      </c>
      <c r="X89" s="116">
        <v>2512</v>
      </c>
      <c r="Y89" s="116">
        <v>2468</v>
      </c>
      <c r="Z89" s="116">
        <v>2460</v>
      </c>
    </row>
    <row r="90" spans="1:30" ht="15" customHeight="1" x14ac:dyDescent="0.25">
      <c r="A90" s="51" t="s">
        <v>100</v>
      </c>
      <c r="B90" s="51"/>
      <c r="C90" s="61" t="str">
        <f t="shared" si="3"/>
        <v>$50,687</v>
      </c>
      <c r="D90" s="100">
        <f t="shared" si="4"/>
        <v>2.2712011460624293E-2</v>
      </c>
      <c r="E90" s="101">
        <f t="shared" si="5"/>
        <v>2.2712011460624293E-2</v>
      </c>
      <c r="F90" s="100">
        <f t="shared" si="6"/>
        <v>0.10385556279796448</v>
      </c>
      <c r="G90" s="101">
        <f t="shared" si="7"/>
        <v>0.10385556279796448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3135</v>
      </c>
      <c r="W90" s="116">
        <v>3281</v>
      </c>
      <c r="X90" s="116">
        <v>3481</v>
      </c>
      <c r="Y90" s="116">
        <v>3468</v>
      </c>
      <c r="Z90" s="116">
        <v>3447</v>
      </c>
    </row>
    <row r="91" spans="1:30" ht="15" customHeight="1" x14ac:dyDescent="0.25">
      <c r="A91" s="51" t="s">
        <v>7</v>
      </c>
      <c r="B91" s="51"/>
      <c r="C91" s="61" t="str">
        <f t="shared" si="3"/>
        <v>$6,322.4 mil</v>
      </c>
      <c r="D91" s="100">
        <f t="shared" si="4"/>
        <v>4.4201161173718306E-2</v>
      </c>
      <c r="E91" s="101">
        <f t="shared" si="5"/>
        <v>4.4201161173718306E-2</v>
      </c>
      <c r="F91" s="100">
        <f t="shared" si="6"/>
        <v>0.23282819873060312</v>
      </c>
      <c r="G91" s="101">
        <f t="shared" si="7"/>
        <v>0.23282819873060312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44582</v>
      </c>
      <c r="W91" s="116">
        <v>45415</v>
      </c>
      <c r="X91" s="116">
        <v>46239</v>
      </c>
      <c r="Y91" s="116">
        <v>46770</v>
      </c>
      <c r="Z91" s="116">
        <v>47150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4207</v>
      </c>
      <c r="W93" s="116">
        <v>4551</v>
      </c>
      <c r="X93" s="116">
        <v>4833</v>
      </c>
      <c r="Y93" s="116">
        <v>5091</v>
      </c>
      <c r="Z93" s="116">
        <v>5260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9995</v>
      </c>
      <c r="W94" s="116">
        <v>10355</v>
      </c>
      <c r="X94" s="116">
        <v>10859</v>
      </c>
      <c r="Y94" s="116">
        <v>11443</v>
      </c>
      <c r="Z94" s="116">
        <v>11795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1183</v>
      </c>
      <c r="W95" s="116">
        <v>1187</v>
      </c>
      <c r="X95" s="116">
        <v>1278</v>
      </c>
      <c r="Y95" s="116">
        <v>1346</v>
      </c>
      <c r="Z95" s="116">
        <v>1401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4540</v>
      </c>
      <c r="W96" s="116">
        <v>4745</v>
      </c>
      <c r="X96" s="116">
        <v>4977</v>
      </c>
      <c r="Y96" s="116">
        <v>5274</v>
      </c>
      <c r="Z96" s="116">
        <v>5416</v>
      </c>
    </row>
    <row r="97" spans="1:32" ht="15" customHeight="1" x14ac:dyDescent="0.25">
      <c r="S97" s="119" t="s">
        <v>199</v>
      </c>
      <c r="T97" s="119"/>
      <c r="U97" s="116"/>
      <c r="V97" s="116">
        <v>8576</v>
      </c>
      <c r="W97" s="116">
        <v>9021</v>
      </c>
      <c r="X97" s="116">
        <v>9128</v>
      </c>
      <c r="Y97" s="116">
        <v>9158</v>
      </c>
      <c r="Z97" s="116">
        <v>8991</v>
      </c>
    </row>
    <row r="98" spans="1:32" ht="15" customHeight="1" x14ac:dyDescent="0.25">
      <c r="S98" s="119" t="s">
        <v>200</v>
      </c>
      <c r="T98" s="119"/>
      <c r="U98" s="116"/>
      <c r="V98" s="116">
        <v>4300</v>
      </c>
      <c r="W98" s="116">
        <v>4382</v>
      </c>
      <c r="X98" s="116">
        <v>4659</v>
      </c>
      <c r="Y98" s="116">
        <v>4724</v>
      </c>
      <c r="Z98" s="116">
        <v>4698</v>
      </c>
    </row>
    <row r="99" spans="1:32" ht="15" customHeight="1" x14ac:dyDescent="0.25">
      <c r="S99" s="119" t="s">
        <v>201</v>
      </c>
      <c r="T99" s="119"/>
      <c r="U99" s="116"/>
      <c r="V99" s="116">
        <v>377</v>
      </c>
      <c r="W99" s="116">
        <v>373</v>
      </c>
      <c r="X99" s="116">
        <v>386</v>
      </c>
      <c r="Y99" s="116">
        <v>379</v>
      </c>
      <c r="Z99" s="116">
        <v>415</v>
      </c>
    </row>
    <row r="100" spans="1:32" ht="15" customHeight="1" x14ac:dyDescent="0.25">
      <c r="S100" s="119" t="s">
        <v>59</v>
      </c>
      <c r="T100" s="119"/>
      <c r="U100" s="116"/>
      <c r="V100" s="116">
        <v>1516</v>
      </c>
      <c r="W100" s="116">
        <v>1619</v>
      </c>
      <c r="X100" s="116">
        <v>1652</v>
      </c>
      <c r="Y100" s="116">
        <v>1728</v>
      </c>
      <c r="Z100" s="116">
        <v>1783</v>
      </c>
    </row>
    <row r="101" spans="1:32" x14ac:dyDescent="0.25">
      <c r="A101" s="20"/>
      <c r="S101" s="122" t="s">
        <v>54</v>
      </c>
      <c r="T101" s="122"/>
      <c r="U101" s="116"/>
      <c r="V101" s="116">
        <v>42707</v>
      </c>
      <c r="W101" s="116">
        <v>43613</v>
      </c>
      <c r="X101" s="116">
        <v>44728</v>
      </c>
      <c r="Y101" s="116">
        <v>45975</v>
      </c>
      <c r="Z101" s="116">
        <v>46552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89381</v>
      </c>
      <c r="W104" s="116">
        <v>95320</v>
      </c>
      <c r="X104" s="116">
        <v>98340</v>
      </c>
      <c r="Y104" s="116">
        <v>100800</v>
      </c>
      <c r="Z104" s="116">
        <v>100808</v>
      </c>
      <c r="AB104" s="113" t="str">
        <f>TEXT(Z104,"###,###")</f>
        <v>100,808</v>
      </c>
      <c r="AD104" s="134">
        <f>Z104/($Z$4)*100</f>
        <v>78.723038718040826</v>
      </c>
      <c r="AF104" s="113"/>
    </row>
    <row r="105" spans="1:32" x14ac:dyDescent="0.25">
      <c r="S105" s="119" t="s">
        <v>18</v>
      </c>
      <c r="T105" s="119"/>
      <c r="U105" s="116"/>
      <c r="V105" s="116">
        <v>18919</v>
      </c>
      <c r="W105" s="116">
        <v>18795</v>
      </c>
      <c r="X105" s="116">
        <v>18558</v>
      </c>
      <c r="Y105" s="116">
        <v>20092</v>
      </c>
      <c r="Z105" s="116">
        <v>19021</v>
      </c>
      <c r="AB105" s="113" t="str">
        <f>TEXT(Z105,"###,###")</f>
        <v>19,021</v>
      </c>
      <c r="AD105" s="134">
        <f>Z105/($Z$4)*100</f>
        <v>14.853889765255282</v>
      </c>
      <c r="AF105" s="113"/>
    </row>
    <row r="106" spans="1:32" x14ac:dyDescent="0.25">
      <c r="S106" s="122" t="s">
        <v>54</v>
      </c>
      <c r="T106" s="122"/>
      <c r="U106" s="124"/>
      <c r="V106" s="124">
        <v>108300</v>
      </c>
      <c r="W106" s="124">
        <v>114115</v>
      </c>
      <c r="X106" s="124">
        <v>116898</v>
      </c>
      <c r="Y106" s="124">
        <v>120892</v>
      </c>
      <c r="Z106" s="124">
        <v>119829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16518</v>
      </c>
      <c r="W108" s="116">
        <v>18191</v>
      </c>
      <c r="X108" s="116">
        <v>21506</v>
      </c>
      <c r="Y108" s="116">
        <v>19507</v>
      </c>
      <c r="Z108" s="116">
        <v>20305</v>
      </c>
      <c r="AB108" s="113" t="str">
        <f>TEXT(Z108,"###,###")</f>
        <v>20,305</v>
      </c>
      <c r="AD108" s="134">
        <f>Z108/($Z$4)*100</f>
        <v>15.856591750355321</v>
      </c>
      <c r="AF108" s="113"/>
    </row>
    <row r="109" spans="1:32" x14ac:dyDescent="0.25">
      <c r="S109" s="119" t="s">
        <v>21</v>
      </c>
      <c r="T109" s="119"/>
      <c r="U109" s="116"/>
      <c r="V109" s="116">
        <v>16662</v>
      </c>
      <c r="W109" s="116">
        <v>17592</v>
      </c>
      <c r="X109" s="116">
        <v>17302</v>
      </c>
      <c r="Y109" s="116">
        <v>17276</v>
      </c>
      <c r="Z109" s="116">
        <v>17081</v>
      </c>
      <c r="AB109" s="113" t="str">
        <f>TEXT(Z109,"###,###")</f>
        <v>17,081</v>
      </c>
      <c r="AD109" s="134">
        <f>Z109/($Z$4)*100</f>
        <v>13.338903899917224</v>
      </c>
      <c r="AF109" s="113"/>
    </row>
    <row r="110" spans="1:32" x14ac:dyDescent="0.25">
      <c r="S110" s="119" t="s">
        <v>22</v>
      </c>
      <c r="T110" s="119"/>
      <c r="U110" s="116"/>
      <c r="V110" s="116">
        <v>27166</v>
      </c>
      <c r="W110" s="116">
        <v>28114</v>
      </c>
      <c r="X110" s="116">
        <v>27193</v>
      </c>
      <c r="Y110" s="116">
        <v>29692</v>
      </c>
      <c r="Z110" s="116">
        <v>27988</v>
      </c>
      <c r="AB110" s="113" t="str">
        <f>TEXT(Z110,"###,###")</f>
        <v>27,988</v>
      </c>
      <c r="AD110" s="134">
        <f>Z110/($Z$4)*100</f>
        <v>21.856404329423523</v>
      </c>
      <c r="AF110" s="113"/>
    </row>
    <row r="111" spans="1:32" x14ac:dyDescent="0.25">
      <c r="S111" s="119" t="s">
        <v>23</v>
      </c>
      <c r="T111" s="119"/>
      <c r="U111" s="116"/>
      <c r="V111" s="116">
        <v>47954</v>
      </c>
      <c r="W111" s="116">
        <v>50218</v>
      </c>
      <c r="X111" s="116">
        <v>50897</v>
      </c>
      <c r="Y111" s="116">
        <v>54414</v>
      </c>
      <c r="Z111" s="116">
        <v>53881</v>
      </c>
      <c r="AB111" s="113" t="str">
        <f>TEXT(Z111,"###,###")</f>
        <v>53,881</v>
      </c>
      <c r="AD111" s="134">
        <f>Z111/($Z$4)*100</f>
        <v>42.076780108391773</v>
      </c>
      <c r="AF111" s="113"/>
    </row>
    <row r="112" spans="1:32" x14ac:dyDescent="0.25">
      <c r="S112" s="122" t="s">
        <v>54</v>
      </c>
      <c r="T112" s="122"/>
      <c r="U112" s="116"/>
      <c r="V112" s="116">
        <v>118586</v>
      </c>
      <c r="W112" s="116">
        <v>122791</v>
      </c>
      <c r="X112" s="116">
        <v>125896</v>
      </c>
      <c r="Y112" s="116">
        <v>129427</v>
      </c>
      <c r="Z112" s="116">
        <v>128054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41.52</v>
      </c>
      <c r="W118" s="135">
        <v>41.55</v>
      </c>
      <c r="X118" s="135">
        <v>41.64</v>
      </c>
      <c r="Y118" s="135">
        <v>41.66</v>
      </c>
      <c r="Z118" s="135">
        <v>41.79</v>
      </c>
      <c r="AB118" s="113" t="str">
        <f>TEXT(Z118,"##.0")</f>
        <v>41.8</v>
      </c>
    </row>
    <row r="120" spans="19:32" x14ac:dyDescent="0.25">
      <c r="S120" s="105" t="s">
        <v>102</v>
      </c>
      <c r="T120" s="116"/>
      <c r="U120" s="116"/>
      <c r="V120" s="116">
        <v>75761</v>
      </c>
      <c r="W120" s="116">
        <v>77121</v>
      </c>
      <c r="X120" s="116">
        <v>78655</v>
      </c>
      <c r="Y120" s="116">
        <v>80079</v>
      </c>
      <c r="Z120" s="116">
        <v>80813</v>
      </c>
      <c r="AB120" s="113" t="str">
        <f>TEXT(Z120,"###,###")</f>
        <v>80,813</v>
      </c>
    </row>
    <row r="121" spans="19:32" x14ac:dyDescent="0.25">
      <c r="S121" s="105" t="s">
        <v>103</v>
      </c>
      <c r="T121" s="116"/>
      <c r="U121" s="116"/>
      <c r="V121" s="116">
        <v>5991</v>
      </c>
      <c r="W121" s="116">
        <v>6017</v>
      </c>
      <c r="X121" s="116">
        <v>6076</v>
      </c>
      <c r="Y121" s="116">
        <v>6110</v>
      </c>
      <c r="Z121" s="116">
        <v>6168</v>
      </c>
      <c r="AB121" s="113" t="str">
        <f>TEXT(Z121,"###,###")</f>
        <v>6,168</v>
      </c>
    </row>
    <row r="122" spans="19:32" x14ac:dyDescent="0.25">
      <c r="S122" s="105" t="s">
        <v>104</v>
      </c>
      <c r="T122" s="116"/>
      <c r="U122" s="116"/>
      <c r="V122" s="116">
        <v>5537</v>
      </c>
      <c r="W122" s="116">
        <v>5890</v>
      </c>
      <c r="X122" s="116">
        <v>6240</v>
      </c>
      <c r="Y122" s="116">
        <v>6556</v>
      </c>
      <c r="Z122" s="116">
        <v>6725</v>
      </c>
      <c r="AB122" s="113" t="str">
        <f>TEXT(Z122,"###,###")</f>
        <v>6,725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81298</v>
      </c>
      <c r="W124" s="116">
        <v>83011</v>
      </c>
      <c r="X124" s="116">
        <v>84895</v>
      </c>
      <c r="Y124" s="116">
        <v>86635</v>
      </c>
      <c r="Z124" s="116">
        <v>87538</v>
      </c>
      <c r="AB124" s="113" t="str">
        <f>TEXT(Z124,"###,###")</f>
        <v>87,538</v>
      </c>
      <c r="AD124" s="131">
        <f>Z124/$Z$7*100</f>
        <v>93.425686780934498</v>
      </c>
    </row>
    <row r="125" spans="19:32" x14ac:dyDescent="0.25">
      <c r="S125" s="105" t="s">
        <v>106</v>
      </c>
      <c r="T125" s="116"/>
      <c r="U125" s="116"/>
      <c r="V125" s="116">
        <v>11528</v>
      </c>
      <c r="W125" s="116">
        <v>11907</v>
      </c>
      <c r="X125" s="116">
        <v>12316</v>
      </c>
      <c r="Y125" s="116">
        <v>12666</v>
      </c>
      <c r="Z125" s="116">
        <v>12893</v>
      </c>
      <c r="AB125" s="113" t="str">
        <f>TEXT(Z125,"###,###")</f>
        <v>12,893</v>
      </c>
      <c r="AD125" s="131">
        <f>Z125/$Z$7*100</f>
        <v>13.760165638540844</v>
      </c>
    </row>
    <row r="127" spans="19:32" x14ac:dyDescent="0.25">
      <c r="S127" s="105" t="s">
        <v>107</v>
      </c>
      <c r="T127" s="116"/>
      <c r="U127" s="116"/>
      <c r="V127" s="116">
        <v>44582</v>
      </c>
      <c r="W127" s="116">
        <v>45415</v>
      </c>
      <c r="X127" s="116">
        <v>46239</v>
      </c>
      <c r="Y127" s="116">
        <v>46767</v>
      </c>
      <c r="Z127" s="116">
        <v>47146</v>
      </c>
      <c r="AB127" s="113" t="str">
        <f>TEXT(Z127,"###,###")</f>
        <v>47,146</v>
      </c>
      <c r="AD127" s="131">
        <f>Z127/$Z$7*100</f>
        <v>50.316975815919228</v>
      </c>
    </row>
    <row r="128" spans="19:32" x14ac:dyDescent="0.25">
      <c r="S128" s="105" t="s">
        <v>108</v>
      </c>
      <c r="T128" s="116"/>
      <c r="U128" s="116"/>
      <c r="V128" s="116">
        <v>42707</v>
      </c>
      <c r="W128" s="116">
        <v>43613</v>
      </c>
      <c r="X128" s="116">
        <v>44728</v>
      </c>
      <c r="Y128" s="116">
        <v>45976</v>
      </c>
      <c r="Z128" s="116">
        <v>46548</v>
      </c>
      <c r="AB128" s="113" t="str">
        <f>TEXT(Z128,"###,###")</f>
        <v>46,548</v>
      </c>
      <c r="AD128" s="131">
        <f>Z128/$Z$7*100</f>
        <v>49.678755149522935</v>
      </c>
    </row>
    <row r="130" spans="19:20" x14ac:dyDescent="0.25">
      <c r="S130" s="105" t="s">
        <v>286</v>
      </c>
      <c r="T130" s="131">
        <v>86.248372430574832</v>
      </c>
    </row>
    <row r="131" spans="19:20" x14ac:dyDescent="0.25">
      <c r="S131" s="105" t="s">
        <v>287</v>
      </c>
      <c r="T131" s="131">
        <v>6.5828512881811783</v>
      </c>
    </row>
    <row r="132" spans="19:20" x14ac:dyDescent="0.25">
      <c r="S132" s="105" t="s">
        <v>288</v>
      </c>
      <c r="T132" s="131">
        <v>7.1773143503596666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D6EEEF-643B-401C-95A0-C6903CC0D8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F3ABB7-3B84-4DAA-8641-32E1E9BB8D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48AF16F-F5BF-4ED6-9D11-26C547BAC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E64F050-FA82-4AEA-8357-8931BB79F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DF6E0-15FE-4B70-A5F9-7C47A38AEA3B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147</v>
      </c>
      <c r="T1" s="103"/>
      <c r="U1" s="103"/>
      <c r="V1" s="103"/>
      <c r="W1" s="103"/>
      <c r="X1" s="103"/>
      <c r="Y1" s="104" t="s">
        <v>239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147</v>
      </c>
      <c r="Y3" s="109" t="s">
        <v>239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8.36 Knox,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123146</v>
      </c>
      <c r="W4" s="112">
        <v>126578</v>
      </c>
      <c r="X4" s="112">
        <v>128334</v>
      </c>
      <c r="Y4" s="112">
        <v>131346</v>
      </c>
      <c r="Z4" s="112">
        <v>128298</v>
      </c>
      <c r="AB4" s="113" t="str">
        <f>TEXT(Z4,"###,###")</f>
        <v>128,298</v>
      </c>
      <c r="AD4" s="114">
        <f>Z4/Y4-1</f>
        <v>-2.3205883696496232E-2</v>
      </c>
      <c r="AF4" s="114">
        <f>Z4/V4-1</f>
        <v>4.1836519253569016E-2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62183</v>
      </c>
      <c r="W5" s="112">
        <v>64147</v>
      </c>
      <c r="X5" s="112">
        <v>65050</v>
      </c>
      <c r="Y5" s="112">
        <v>66055</v>
      </c>
      <c r="Z5" s="112">
        <v>64815</v>
      </c>
      <c r="AB5" s="113" t="str">
        <f>TEXT(Z5,"###,###")</f>
        <v>64,815</v>
      </c>
      <c r="AD5" s="114">
        <f t="shared" ref="AD5:AD9" si="0">Z5/Y5-1</f>
        <v>-1.8772235258496694E-2</v>
      </c>
      <c r="AF5" s="114">
        <f t="shared" ref="AF5:AF9" si="1">Z5/V5-1</f>
        <v>4.2326680925654836E-2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60963</v>
      </c>
      <c r="W6" s="112">
        <v>62431</v>
      </c>
      <c r="X6" s="112">
        <v>63283</v>
      </c>
      <c r="Y6" s="112">
        <v>65287</v>
      </c>
      <c r="Z6" s="112">
        <v>63476</v>
      </c>
      <c r="AB6" s="113" t="str">
        <f>TEXT(Z6,"###,###")</f>
        <v>63,476</v>
      </c>
      <c r="AD6" s="114">
        <f t="shared" si="0"/>
        <v>-2.7739059843460367E-2</v>
      </c>
      <c r="AF6" s="114">
        <f t="shared" si="1"/>
        <v>4.1221724652658276E-2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90882</v>
      </c>
      <c r="W7" s="112">
        <v>91900</v>
      </c>
      <c r="X7" s="112">
        <v>93272</v>
      </c>
      <c r="Y7" s="112">
        <v>94455</v>
      </c>
      <c r="Z7" s="112">
        <v>94626</v>
      </c>
      <c r="AB7" s="113" t="str">
        <f>TEXT(Z7,"###,###")</f>
        <v>94,626</v>
      </c>
      <c r="AD7" s="114">
        <f t="shared" si="0"/>
        <v>1.810385898046718E-3</v>
      </c>
      <c r="AF7" s="114">
        <f t="shared" si="1"/>
        <v>4.1196276490394146E-2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128,298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94,626</v>
      </c>
      <c r="P8" s="71"/>
      <c r="S8" s="111" t="s">
        <v>86</v>
      </c>
      <c r="T8" s="112"/>
      <c r="U8" s="112"/>
      <c r="V8" s="112">
        <v>43820.09</v>
      </c>
      <c r="W8" s="112">
        <v>44295.11</v>
      </c>
      <c r="X8" s="112">
        <v>46162</v>
      </c>
      <c r="Y8" s="112">
        <v>47024</v>
      </c>
      <c r="Z8" s="112">
        <v>48263.69</v>
      </c>
      <c r="AB8" s="113" t="str">
        <f>TEXT(Z8,"$###,###")</f>
        <v>$48,264</v>
      </c>
      <c r="AD8" s="114">
        <f t="shared" si="0"/>
        <v>2.6362921061585665E-2</v>
      </c>
      <c r="AF8" s="114">
        <f t="shared" si="1"/>
        <v>0.10140554252627054</v>
      </c>
    </row>
    <row r="9" spans="1:32" x14ac:dyDescent="0.25">
      <c r="A9" s="32" t="s">
        <v>15</v>
      </c>
      <c r="B9" s="75"/>
      <c r="C9" s="76"/>
      <c r="D9" s="77">
        <f>AD104</f>
        <v>80.179737797939183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51.226935514552032</v>
      </c>
      <c r="P9" s="78" t="s">
        <v>87</v>
      </c>
      <c r="S9" s="111" t="s">
        <v>7</v>
      </c>
      <c r="T9" s="112"/>
      <c r="U9" s="112"/>
      <c r="V9" s="112">
        <v>4975020813</v>
      </c>
      <c r="W9" s="112">
        <v>5151849855</v>
      </c>
      <c r="X9" s="112">
        <v>5441499064</v>
      </c>
      <c r="Y9" s="112">
        <v>5686067173</v>
      </c>
      <c r="Z9" s="112">
        <v>5876687926</v>
      </c>
      <c r="AB9" s="113" t="str">
        <f>TEXT(Z9/1000000,"$#,###.0")&amp;" mil"</f>
        <v>$5,876.7 mil</v>
      </c>
      <c r="AD9" s="114">
        <f t="shared" si="0"/>
        <v>3.3524182391856616E-2</v>
      </c>
      <c r="AF9" s="114">
        <f t="shared" si="1"/>
        <v>0.18123886248754872</v>
      </c>
    </row>
    <row r="10" spans="1:32" x14ac:dyDescent="0.25">
      <c r="A10" s="32" t="s">
        <v>18</v>
      </c>
      <c r="B10" s="75"/>
      <c r="C10" s="76"/>
      <c r="D10" s="77">
        <f>AD105</f>
        <v>13.837316248109868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48.768837317439186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87.729588062477546</v>
      </c>
      <c r="P11" s="78" t="s">
        <v>87</v>
      </c>
      <c r="S11" s="111" t="s">
        <v>30</v>
      </c>
      <c r="T11" s="116"/>
      <c r="U11" s="116"/>
      <c r="V11" s="116">
        <v>112316</v>
      </c>
      <c r="W11" s="116">
        <v>115331</v>
      </c>
      <c r="X11" s="116">
        <v>116948</v>
      </c>
      <c r="Y11" s="116">
        <v>119605</v>
      </c>
      <c r="Z11" s="116">
        <v>116689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5.9412846363578717</v>
      </c>
      <c r="P12" s="78" t="s">
        <v>87</v>
      </c>
      <c r="S12" s="111" t="s">
        <v>31</v>
      </c>
      <c r="T12" s="116"/>
      <c r="U12" s="116"/>
      <c r="V12" s="116">
        <v>10830</v>
      </c>
      <c r="W12" s="116">
        <v>11247</v>
      </c>
      <c r="X12" s="116">
        <v>11386</v>
      </c>
      <c r="Y12" s="116">
        <v>11738</v>
      </c>
      <c r="Z12" s="116">
        <v>11607</v>
      </c>
    </row>
    <row r="13" spans="1:32" ht="15" customHeight="1" x14ac:dyDescent="0.25">
      <c r="A13" s="32" t="s">
        <v>20</v>
      </c>
      <c r="B13" s="76"/>
      <c r="C13" s="76"/>
      <c r="D13" s="77">
        <f>AD108</f>
        <v>15.379818859218384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6.3280705091623872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13.845890037257011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22.686246083337231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15.584278331448619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389</v>
      </c>
      <c r="Z15" s="116">
        <v>394</v>
      </c>
      <c r="AB15" s="121">
        <f t="shared" ref="AB15:AB34" si="2">IF(Z15="np",0,Z15/$Z$34)</f>
        <v>3.0709753854307941E-3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41.695895493304654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84.415721668551384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128</v>
      </c>
      <c r="Z16" s="116">
        <v>137</v>
      </c>
      <c r="AB16" s="121">
        <f t="shared" si="2"/>
        <v>1.0678264665076619E-3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9982</v>
      </c>
      <c r="Z17" s="116">
        <v>9493</v>
      </c>
      <c r="AB17" s="121">
        <f t="shared" si="2"/>
        <v>7.3991800339833824E-2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828</v>
      </c>
      <c r="Z18" s="116">
        <v>808</v>
      </c>
      <c r="AB18" s="121">
        <f t="shared" si="2"/>
        <v>6.2978378462641661E-3</v>
      </c>
    </row>
    <row r="19" spans="1:28" x14ac:dyDescent="0.25">
      <c r="A19" s="67" t="str">
        <f>$S$1&amp;" ("&amp;$V$2&amp;" to "&amp;$Z$2&amp;")"</f>
        <v>Knox (2015-16 to 2019-20)</v>
      </c>
      <c r="B19" s="67"/>
      <c r="C19" s="67"/>
      <c r="D19" s="67"/>
      <c r="E19" s="67"/>
      <c r="F19" s="67"/>
      <c r="G19" s="67" t="str">
        <f>$S$1&amp;" ("&amp;$V$2&amp;" to "&amp;$Z$2&amp;")"</f>
        <v>Knox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10414</v>
      </c>
      <c r="Z19" s="116">
        <v>10137</v>
      </c>
      <c r="AB19" s="121">
        <f t="shared" si="2"/>
        <v>7.9011364167796846E-2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8247</v>
      </c>
      <c r="Z20" s="116">
        <v>7767</v>
      </c>
      <c r="AB20" s="121">
        <f t="shared" si="2"/>
        <v>6.0538745732591312E-2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13330</v>
      </c>
      <c r="Z21" s="116">
        <v>13696</v>
      </c>
      <c r="AB21" s="121">
        <f t="shared" si="2"/>
        <v>0.10675146923568567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7761</v>
      </c>
      <c r="Z22" s="116">
        <v>7182</v>
      </c>
      <c r="AB22" s="121">
        <f t="shared" si="2"/>
        <v>5.5979048777065894E-2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3864</v>
      </c>
      <c r="Z23" s="116">
        <v>3679</v>
      </c>
      <c r="AB23" s="121">
        <f t="shared" si="2"/>
        <v>2.8675427520304293E-2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2407</v>
      </c>
      <c r="Z24" s="116">
        <v>2176</v>
      </c>
      <c r="AB24" s="121">
        <f t="shared" si="2"/>
        <v>1.6960513803800526E-2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5658</v>
      </c>
      <c r="Z25" s="116">
        <v>5912</v>
      </c>
      <c r="AB25" s="121">
        <f t="shared" si="2"/>
        <v>4.6080219489002164E-2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2404</v>
      </c>
      <c r="Z26" s="116">
        <v>2317</v>
      </c>
      <c r="AB26" s="121">
        <f t="shared" si="2"/>
        <v>1.8059517685388705E-2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10955</v>
      </c>
      <c r="Z27" s="116">
        <v>10676</v>
      </c>
      <c r="AB27" s="121">
        <f t="shared" si="2"/>
        <v>8.3212520849896332E-2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11988</v>
      </c>
      <c r="Z28" s="116">
        <v>11602</v>
      </c>
      <c r="AB28" s="121">
        <f t="shared" si="2"/>
        <v>9.0430092441035712E-2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8382</v>
      </c>
      <c r="Z29" s="116">
        <v>5114</v>
      </c>
      <c r="AB29" s="121">
        <f t="shared" si="2"/>
        <v>3.9860325180439291E-2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7709</v>
      </c>
      <c r="Z30" s="116">
        <v>10052</v>
      </c>
      <c r="AB30" s="121">
        <f t="shared" si="2"/>
        <v>7.834884409733589E-2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14858</v>
      </c>
      <c r="Z31" s="116">
        <v>15509</v>
      </c>
      <c r="AB31" s="121">
        <f t="shared" si="2"/>
        <v>0.12088263262092939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2646</v>
      </c>
      <c r="Z32" s="116">
        <v>2670</v>
      </c>
      <c r="AB32" s="121">
        <f t="shared" si="2"/>
        <v>2.0810924566244213E-2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5104</v>
      </c>
      <c r="Z33" s="116">
        <v>5196</v>
      </c>
      <c r="AB33" s="121">
        <f t="shared" si="2"/>
        <v>4.0499462189589858E-2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131348</v>
      </c>
      <c r="Z34" s="124">
        <v>128298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79875</v>
      </c>
      <c r="AB37" s="136">
        <f>Z37/Z40*100</f>
        <v>84.415721668551384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14746</v>
      </c>
      <c r="AB38" s="136">
        <f>Z38/Z40*100</f>
        <v>15.584278331448619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94621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25</v>
      </c>
      <c r="W44" s="116">
        <v>36</v>
      </c>
      <c r="X44" s="116">
        <v>31</v>
      </c>
      <c r="Y44" s="116">
        <v>20</v>
      </c>
      <c r="Z44" s="116">
        <v>21</v>
      </c>
    </row>
    <row r="45" spans="19:32" x14ac:dyDescent="0.25">
      <c r="S45" s="119" t="s">
        <v>38</v>
      </c>
      <c r="T45" s="119"/>
      <c r="U45" s="116"/>
      <c r="V45" s="116">
        <v>999</v>
      </c>
      <c r="W45" s="116">
        <v>986</v>
      </c>
      <c r="X45" s="116">
        <v>1014</v>
      </c>
      <c r="Y45" s="116">
        <v>1270</v>
      </c>
      <c r="Z45" s="116">
        <v>1105</v>
      </c>
    </row>
    <row r="46" spans="19:32" x14ac:dyDescent="0.25">
      <c r="S46" s="119" t="s">
        <v>39</v>
      </c>
      <c r="T46" s="119"/>
      <c r="U46" s="116"/>
      <c r="V46" s="116">
        <v>3509</v>
      </c>
      <c r="W46" s="116">
        <v>3603</v>
      </c>
      <c r="X46" s="116">
        <v>3593</v>
      </c>
      <c r="Y46" s="116">
        <v>3634</v>
      </c>
      <c r="Z46" s="116">
        <v>3265</v>
      </c>
    </row>
    <row r="47" spans="19:32" x14ac:dyDescent="0.25">
      <c r="S47" s="119" t="s">
        <v>40</v>
      </c>
      <c r="T47" s="119"/>
      <c r="U47" s="116"/>
      <c r="V47" s="116">
        <v>5978</v>
      </c>
      <c r="W47" s="116">
        <v>6334</v>
      </c>
      <c r="X47" s="116">
        <v>6382</v>
      </c>
      <c r="Y47" s="116">
        <v>6572</v>
      </c>
      <c r="Z47" s="116">
        <v>6224</v>
      </c>
    </row>
    <row r="48" spans="19:32" x14ac:dyDescent="0.25">
      <c r="S48" s="119" t="s">
        <v>41</v>
      </c>
      <c r="T48" s="119"/>
      <c r="U48" s="116"/>
      <c r="V48" s="116">
        <v>7601</v>
      </c>
      <c r="W48" s="116">
        <v>7724</v>
      </c>
      <c r="X48" s="116">
        <v>7878</v>
      </c>
      <c r="Y48" s="116">
        <v>7972</v>
      </c>
      <c r="Z48" s="116">
        <v>7718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7006</v>
      </c>
      <c r="W49" s="116">
        <v>7286</v>
      </c>
      <c r="X49" s="116">
        <v>7590</v>
      </c>
      <c r="Y49" s="116">
        <v>7597</v>
      </c>
      <c r="Z49" s="116">
        <v>7561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Knox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6354</v>
      </c>
      <c r="W50" s="116">
        <v>6863</v>
      </c>
      <c r="X50" s="116">
        <v>6940</v>
      </c>
      <c r="Y50" s="116">
        <v>7071</v>
      </c>
      <c r="Z50" s="116">
        <v>7300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6210</v>
      </c>
      <c r="W51" s="116">
        <v>6179</v>
      </c>
      <c r="X51" s="116">
        <v>6210</v>
      </c>
      <c r="Y51" s="116">
        <v>6274</v>
      </c>
      <c r="Z51" s="116">
        <v>6290</v>
      </c>
    </row>
    <row r="52" spans="1:26" ht="15" customHeight="1" x14ac:dyDescent="0.25">
      <c r="S52" s="119" t="s">
        <v>45</v>
      </c>
      <c r="T52" s="119"/>
      <c r="U52" s="116"/>
      <c r="V52" s="116">
        <v>6105</v>
      </c>
      <c r="W52" s="116">
        <v>6427</v>
      </c>
      <c r="X52" s="116">
        <v>6409</v>
      </c>
      <c r="Y52" s="116">
        <v>6390</v>
      </c>
      <c r="Z52" s="116">
        <v>6289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5946</v>
      </c>
      <c r="W53" s="116">
        <v>5864</v>
      </c>
      <c r="X53" s="116">
        <v>5878</v>
      </c>
      <c r="Y53" s="116">
        <v>5774</v>
      </c>
      <c r="Z53" s="116">
        <v>5707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5456</v>
      </c>
      <c r="W54" s="116">
        <v>5571</v>
      </c>
      <c r="X54" s="116">
        <v>5670</v>
      </c>
      <c r="Y54" s="116">
        <v>5655</v>
      </c>
      <c r="Z54" s="116">
        <v>5611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3924</v>
      </c>
      <c r="W55" s="116">
        <v>4040</v>
      </c>
      <c r="X55" s="116">
        <v>4074</v>
      </c>
      <c r="Y55" s="116">
        <v>4285</v>
      </c>
      <c r="Z55" s="116">
        <v>4148</v>
      </c>
    </row>
    <row r="56" spans="1:26" ht="15" customHeight="1" x14ac:dyDescent="0.25">
      <c r="S56" s="119" t="s">
        <v>49</v>
      </c>
      <c r="T56" s="119"/>
      <c r="U56" s="116"/>
      <c r="V56" s="116">
        <v>2014</v>
      </c>
      <c r="W56" s="116">
        <v>2072</v>
      </c>
      <c r="X56" s="116">
        <v>2092</v>
      </c>
      <c r="Y56" s="116">
        <v>2223</v>
      </c>
      <c r="Z56" s="116">
        <v>2194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625</v>
      </c>
      <c r="W57" s="116">
        <v>730</v>
      </c>
      <c r="X57" s="116">
        <v>785</v>
      </c>
      <c r="Y57" s="116">
        <v>843</v>
      </c>
      <c r="Z57" s="116">
        <v>912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248</v>
      </c>
      <c r="W58" s="116">
        <v>240</v>
      </c>
      <c r="X58" s="116">
        <v>259</v>
      </c>
      <c r="Y58" s="116">
        <v>273</v>
      </c>
      <c r="Z58" s="116">
        <v>288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110</v>
      </c>
      <c r="W59" s="116">
        <v>111</v>
      </c>
      <c r="X59" s="116">
        <v>118</v>
      </c>
      <c r="Y59" s="116">
        <v>127</v>
      </c>
      <c r="Z59" s="116">
        <v>120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87</v>
      </c>
      <c r="W60" s="116">
        <v>79</v>
      </c>
      <c r="X60" s="116">
        <v>78</v>
      </c>
      <c r="Y60" s="116">
        <v>68</v>
      </c>
      <c r="Z60" s="116">
        <v>64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62183</v>
      </c>
      <c r="W61" s="116">
        <v>64147</v>
      </c>
      <c r="X61" s="116">
        <v>65050</v>
      </c>
      <c r="Y61" s="116">
        <v>66058</v>
      </c>
      <c r="Z61" s="116">
        <v>64821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</v>
      </c>
      <c r="W63" s="116">
        <v>28</v>
      </c>
      <c r="X63" s="116">
        <v>16</v>
      </c>
      <c r="Y63" s="116">
        <v>18</v>
      </c>
      <c r="Z63" s="116">
        <v>12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1257</v>
      </c>
      <c r="W64" s="116">
        <v>1229</v>
      </c>
      <c r="X64" s="116">
        <v>1209</v>
      </c>
      <c r="Y64" s="116">
        <v>1416</v>
      </c>
      <c r="Z64" s="116">
        <v>1209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Knox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3771</v>
      </c>
      <c r="W65" s="116">
        <v>3819</v>
      </c>
      <c r="X65" s="116">
        <v>3693</v>
      </c>
      <c r="Y65" s="116">
        <v>3982</v>
      </c>
      <c r="Z65" s="116">
        <v>3499</v>
      </c>
    </row>
    <row r="66" spans="1:26" x14ac:dyDescent="0.25">
      <c r="S66" s="119" t="s">
        <v>40</v>
      </c>
      <c r="T66" s="119"/>
      <c r="U66" s="116"/>
      <c r="V66" s="116">
        <v>6479</v>
      </c>
      <c r="W66" s="116">
        <v>6745</v>
      </c>
      <c r="X66" s="116">
        <v>6675</v>
      </c>
      <c r="Y66" s="116">
        <v>6685</v>
      </c>
      <c r="Z66" s="116">
        <v>6158</v>
      </c>
    </row>
    <row r="67" spans="1:26" x14ac:dyDescent="0.25">
      <c r="S67" s="119" t="s">
        <v>41</v>
      </c>
      <c r="T67" s="119"/>
      <c r="U67" s="116"/>
      <c r="V67" s="116">
        <v>7246</v>
      </c>
      <c r="W67" s="116">
        <v>7660</v>
      </c>
      <c r="X67" s="116">
        <v>7934</v>
      </c>
      <c r="Y67" s="116">
        <v>7913</v>
      </c>
      <c r="Z67" s="116">
        <v>7531</v>
      </c>
    </row>
    <row r="68" spans="1:26" x14ac:dyDescent="0.25">
      <c r="S68" s="119" t="s">
        <v>42</v>
      </c>
      <c r="T68" s="119"/>
      <c r="U68" s="116"/>
      <c r="V68" s="116">
        <v>6604</v>
      </c>
      <c r="W68" s="116">
        <v>6632</v>
      </c>
      <c r="X68" s="116">
        <v>7097</v>
      </c>
      <c r="Y68" s="116">
        <v>7362</v>
      </c>
      <c r="Z68" s="116">
        <v>7266</v>
      </c>
    </row>
    <row r="69" spans="1:26" x14ac:dyDescent="0.25">
      <c r="S69" s="119" t="s">
        <v>43</v>
      </c>
      <c r="T69" s="119"/>
      <c r="U69" s="116"/>
      <c r="V69" s="116">
        <v>5711</v>
      </c>
      <c r="W69" s="116">
        <v>6045</v>
      </c>
      <c r="X69" s="116">
        <v>6216</v>
      </c>
      <c r="Y69" s="116">
        <v>6556</v>
      </c>
      <c r="Z69" s="116">
        <v>6679</v>
      </c>
    </row>
    <row r="70" spans="1:26" x14ac:dyDescent="0.25">
      <c r="S70" s="119" t="s">
        <v>44</v>
      </c>
      <c r="T70" s="119"/>
      <c r="U70" s="116"/>
      <c r="V70" s="116">
        <v>5987</v>
      </c>
      <c r="W70" s="116">
        <v>5881</v>
      </c>
      <c r="X70" s="116">
        <v>5930</v>
      </c>
      <c r="Y70" s="116">
        <v>6052</v>
      </c>
      <c r="Z70" s="116">
        <v>6122</v>
      </c>
    </row>
    <row r="71" spans="1:26" x14ac:dyDescent="0.25">
      <c r="S71" s="119" t="s">
        <v>45</v>
      </c>
      <c r="T71" s="119"/>
      <c r="U71" s="116"/>
      <c r="V71" s="116">
        <v>6459</v>
      </c>
      <c r="W71" s="116">
        <v>6640</v>
      </c>
      <c r="X71" s="116">
        <v>6581</v>
      </c>
      <c r="Y71" s="116">
        <v>6707</v>
      </c>
      <c r="Z71" s="116">
        <v>6460</v>
      </c>
    </row>
    <row r="72" spans="1:26" x14ac:dyDescent="0.25">
      <c r="S72" s="119" t="s">
        <v>46</v>
      </c>
      <c r="T72" s="119"/>
      <c r="U72" s="116"/>
      <c r="V72" s="116">
        <v>6227</v>
      </c>
      <c r="W72" s="116">
        <v>6188</v>
      </c>
      <c r="X72" s="116">
        <v>6183</v>
      </c>
      <c r="Y72" s="116">
        <v>6309</v>
      </c>
      <c r="Z72" s="116">
        <v>6218</v>
      </c>
    </row>
    <row r="73" spans="1:26" x14ac:dyDescent="0.25">
      <c r="S73" s="119" t="s">
        <v>47</v>
      </c>
      <c r="T73" s="119"/>
      <c r="U73" s="116"/>
      <c r="V73" s="116">
        <v>5277</v>
      </c>
      <c r="W73" s="116">
        <v>5443</v>
      </c>
      <c r="X73" s="116">
        <v>5468</v>
      </c>
      <c r="Y73" s="116">
        <v>5652</v>
      </c>
      <c r="Z73" s="116">
        <v>5533</v>
      </c>
    </row>
    <row r="74" spans="1:26" x14ac:dyDescent="0.25">
      <c r="S74" s="119" t="s">
        <v>48</v>
      </c>
      <c r="T74" s="119"/>
      <c r="U74" s="116"/>
      <c r="V74" s="116">
        <v>3566</v>
      </c>
      <c r="W74" s="116">
        <v>3677</v>
      </c>
      <c r="X74" s="116">
        <v>3772</v>
      </c>
      <c r="Y74" s="116">
        <v>3920</v>
      </c>
      <c r="Z74" s="116">
        <v>3948</v>
      </c>
    </row>
    <row r="75" spans="1:26" x14ac:dyDescent="0.25">
      <c r="S75" s="119" t="s">
        <v>49</v>
      </c>
      <c r="T75" s="119"/>
      <c r="U75" s="116"/>
      <c r="V75" s="116">
        <v>1467</v>
      </c>
      <c r="W75" s="116">
        <v>1516</v>
      </c>
      <c r="X75" s="116">
        <v>1496</v>
      </c>
      <c r="Y75" s="116">
        <v>1711</v>
      </c>
      <c r="Z75" s="116">
        <v>1793</v>
      </c>
    </row>
    <row r="76" spans="1:26" x14ac:dyDescent="0.25">
      <c r="S76" s="119" t="s">
        <v>50</v>
      </c>
      <c r="T76" s="119"/>
      <c r="U76" s="116"/>
      <c r="V76" s="116">
        <v>379</v>
      </c>
      <c r="W76" s="116">
        <v>434</v>
      </c>
      <c r="X76" s="116">
        <v>492</v>
      </c>
      <c r="Y76" s="116">
        <v>535</v>
      </c>
      <c r="Z76" s="116">
        <v>567</v>
      </c>
    </row>
    <row r="77" spans="1:26" x14ac:dyDescent="0.25">
      <c r="S77" s="119" t="s">
        <v>51</v>
      </c>
      <c r="T77" s="119"/>
      <c r="U77" s="116"/>
      <c r="V77" s="116">
        <v>225</v>
      </c>
      <c r="W77" s="116">
        <v>215</v>
      </c>
      <c r="X77" s="116">
        <v>202</v>
      </c>
      <c r="Y77" s="116">
        <v>205</v>
      </c>
      <c r="Z77" s="116">
        <v>199</v>
      </c>
    </row>
    <row r="78" spans="1:26" x14ac:dyDescent="0.25">
      <c r="S78" s="119" t="s">
        <v>52</v>
      </c>
      <c r="T78" s="119"/>
      <c r="U78" s="116"/>
      <c r="V78" s="116">
        <v>127</v>
      </c>
      <c r="W78" s="116">
        <v>145</v>
      </c>
      <c r="X78" s="116">
        <v>135</v>
      </c>
      <c r="Y78" s="116">
        <v>135</v>
      </c>
      <c r="Z78" s="116">
        <v>144</v>
      </c>
    </row>
    <row r="79" spans="1:26" x14ac:dyDescent="0.25">
      <c r="S79" s="119" t="s">
        <v>53</v>
      </c>
      <c r="T79" s="119"/>
      <c r="U79" s="116"/>
      <c r="V79" s="116">
        <v>152</v>
      </c>
      <c r="W79" s="116">
        <v>134</v>
      </c>
      <c r="X79" s="116">
        <v>143</v>
      </c>
      <c r="Y79" s="116">
        <v>134</v>
      </c>
      <c r="Z79" s="116">
        <v>153</v>
      </c>
    </row>
    <row r="80" spans="1:26" x14ac:dyDescent="0.25">
      <c r="S80" s="122" t="s">
        <v>54</v>
      </c>
      <c r="T80" s="122"/>
      <c r="U80" s="116"/>
      <c r="V80" s="116">
        <v>60963</v>
      </c>
      <c r="W80" s="116">
        <v>62431</v>
      </c>
      <c r="X80" s="116">
        <v>63283</v>
      </c>
      <c r="Y80" s="116">
        <v>65287</v>
      </c>
      <c r="Z80" s="116">
        <v>63482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Knox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6219</v>
      </c>
      <c r="W83" s="116">
        <v>6386</v>
      </c>
      <c r="X83" s="116">
        <v>6628</v>
      </c>
      <c r="Y83" s="116">
        <v>6673</v>
      </c>
      <c r="Z83" s="116">
        <v>6832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7672</v>
      </c>
      <c r="W84" s="116">
        <v>7990</v>
      </c>
      <c r="X84" s="116">
        <v>8218</v>
      </c>
      <c r="Y84" s="116">
        <v>8509</v>
      </c>
      <c r="Z84" s="116">
        <v>8608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8694</v>
      </c>
      <c r="W85" s="116">
        <v>8677</v>
      </c>
      <c r="X85" s="116">
        <v>8869</v>
      </c>
      <c r="Y85" s="116">
        <v>9070</v>
      </c>
      <c r="Z85" s="116">
        <v>8931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128,298</v>
      </c>
      <c r="D86" s="100">
        <f t="shared" ref="D86:D91" si="4">AD4</f>
        <v>-2.3205883696496232E-2</v>
      </c>
      <c r="E86" s="101">
        <f t="shared" ref="E86:E91" si="5">AD4</f>
        <v>-2.3205883696496232E-2</v>
      </c>
      <c r="F86" s="100">
        <f t="shared" ref="F86:F91" si="6">AF4</f>
        <v>4.1836519253569016E-2</v>
      </c>
      <c r="G86" s="101">
        <f t="shared" ref="G86:G91" si="7">AF4</f>
        <v>4.1836519253569016E-2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2040</v>
      </c>
      <c r="W86" s="116">
        <v>2137</v>
      </c>
      <c r="X86" s="116">
        <v>2221</v>
      </c>
      <c r="Y86" s="116">
        <v>2276</v>
      </c>
      <c r="Z86" s="116">
        <v>2294</v>
      </c>
    </row>
    <row r="87" spans="1:30" ht="15" customHeight="1" x14ac:dyDescent="0.25">
      <c r="A87" s="102" t="s">
        <v>4</v>
      </c>
      <c r="B87" s="51"/>
      <c r="C87" s="61" t="str">
        <f t="shared" si="3"/>
        <v>64,815</v>
      </c>
      <c r="D87" s="100">
        <f t="shared" si="4"/>
        <v>-1.8772235258496694E-2</v>
      </c>
      <c r="E87" s="101">
        <f t="shared" si="5"/>
        <v>-1.8772235258496694E-2</v>
      </c>
      <c r="F87" s="100">
        <f t="shared" si="6"/>
        <v>4.2326680925654836E-2</v>
      </c>
      <c r="G87" s="101">
        <f t="shared" si="7"/>
        <v>4.2326680925654836E-2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3019</v>
      </c>
      <c r="W87" s="116">
        <v>3165</v>
      </c>
      <c r="X87" s="116">
        <v>3157</v>
      </c>
      <c r="Y87" s="116">
        <v>3202</v>
      </c>
      <c r="Z87" s="116">
        <v>3157</v>
      </c>
    </row>
    <row r="88" spans="1:30" ht="15" customHeight="1" x14ac:dyDescent="0.25">
      <c r="A88" s="102" t="s">
        <v>5</v>
      </c>
      <c r="B88" s="51"/>
      <c r="C88" s="61" t="str">
        <f t="shared" si="3"/>
        <v>63,476</v>
      </c>
      <c r="D88" s="100">
        <f t="shared" si="4"/>
        <v>-2.7739059843460367E-2</v>
      </c>
      <c r="E88" s="101">
        <f t="shared" si="5"/>
        <v>-2.7739059843460367E-2</v>
      </c>
      <c r="F88" s="100">
        <f t="shared" si="6"/>
        <v>4.1221724652658276E-2</v>
      </c>
      <c r="G88" s="101">
        <f t="shared" si="7"/>
        <v>4.1221724652658276E-2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3084</v>
      </c>
      <c r="W88" s="116">
        <v>3140</v>
      </c>
      <c r="X88" s="116">
        <v>3216</v>
      </c>
      <c r="Y88" s="116">
        <v>3154</v>
      </c>
      <c r="Z88" s="116">
        <v>3164</v>
      </c>
    </row>
    <row r="89" spans="1:30" ht="15" customHeight="1" x14ac:dyDescent="0.25">
      <c r="A89" s="51" t="s">
        <v>6</v>
      </c>
      <c r="B89" s="51"/>
      <c r="C89" s="61" t="str">
        <f t="shared" si="3"/>
        <v>94,626</v>
      </c>
      <c r="D89" s="100">
        <f t="shared" si="4"/>
        <v>1.810385898046718E-3</v>
      </c>
      <c r="E89" s="101">
        <f t="shared" si="5"/>
        <v>1.810385898046718E-3</v>
      </c>
      <c r="F89" s="100">
        <f t="shared" si="6"/>
        <v>4.1196276490394146E-2</v>
      </c>
      <c r="G89" s="101">
        <f t="shared" si="7"/>
        <v>4.1196276490394146E-2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3192</v>
      </c>
      <c r="W89" s="116">
        <v>3133</v>
      </c>
      <c r="X89" s="116">
        <v>3292</v>
      </c>
      <c r="Y89" s="116">
        <v>3318</v>
      </c>
      <c r="Z89" s="116">
        <v>3272</v>
      </c>
    </row>
    <row r="90" spans="1:30" ht="15" customHeight="1" x14ac:dyDescent="0.25">
      <c r="A90" s="51" t="s">
        <v>100</v>
      </c>
      <c r="B90" s="51"/>
      <c r="C90" s="61" t="str">
        <f t="shared" si="3"/>
        <v>$48,264</v>
      </c>
      <c r="D90" s="100">
        <f t="shared" si="4"/>
        <v>2.6362921061585665E-2</v>
      </c>
      <c r="E90" s="101">
        <f t="shared" si="5"/>
        <v>2.6362921061585665E-2</v>
      </c>
      <c r="F90" s="100">
        <f t="shared" si="6"/>
        <v>0.10140554252627054</v>
      </c>
      <c r="G90" s="101">
        <f t="shared" si="7"/>
        <v>0.10140554252627054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3542</v>
      </c>
      <c r="W90" s="116">
        <v>3697</v>
      </c>
      <c r="X90" s="116">
        <v>3929</v>
      </c>
      <c r="Y90" s="116">
        <v>4010</v>
      </c>
      <c r="Z90" s="116">
        <v>3982</v>
      </c>
    </row>
    <row r="91" spans="1:30" ht="15" customHeight="1" x14ac:dyDescent="0.25">
      <c r="A91" s="51" t="s">
        <v>7</v>
      </c>
      <c r="B91" s="51"/>
      <c r="C91" s="61" t="str">
        <f t="shared" si="3"/>
        <v>$5,876.7 mil</v>
      </c>
      <c r="D91" s="100">
        <f t="shared" si="4"/>
        <v>3.3524182391856616E-2</v>
      </c>
      <c r="E91" s="101">
        <f t="shared" si="5"/>
        <v>3.3524182391856616E-2</v>
      </c>
      <c r="F91" s="100">
        <f t="shared" si="6"/>
        <v>0.18123886248754872</v>
      </c>
      <c r="G91" s="101">
        <f t="shared" si="7"/>
        <v>0.18123886248754872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46832</v>
      </c>
      <c r="W91" s="116">
        <v>47383</v>
      </c>
      <c r="X91" s="116">
        <v>48023</v>
      </c>
      <c r="Y91" s="116">
        <v>48488</v>
      </c>
      <c r="Z91" s="116">
        <v>48474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3561</v>
      </c>
      <c r="W93" s="116">
        <v>3789</v>
      </c>
      <c r="X93" s="116">
        <v>3987</v>
      </c>
      <c r="Y93" s="116">
        <v>4101</v>
      </c>
      <c r="Z93" s="116">
        <v>4295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9112</v>
      </c>
      <c r="W94" s="116">
        <v>9392</v>
      </c>
      <c r="X94" s="116">
        <v>9846</v>
      </c>
      <c r="Y94" s="116">
        <v>10267</v>
      </c>
      <c r="Z94" s="116">
        <v>10419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1412</v>
      </c>
      <c r="W95" s="116">
        <v>1450</v>
      </c>
      <c r="X95" s="116">
        <v>1520</v>
      </c>
      <c r="Y95" s="116">
        <v>1552</v>
      </c>
      <c r="Z95" s="116">
        <v>1637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5386</v>
      </c>
      <c r="W96" s="116">
        <v>5712</v>
      </c>
      <c r="X96" s="116">
        <v>5959</v>
      </c>
      <c r="Y96" s="116">
        <v>6119</v>
      </c>
      <c r="Z96" s="116">
        <v>6215</v>
      </c>
    </row>
    <row r="97" spans="1:32" ht="15" customHeight="1" x14ac:dyDescent="0.25">
      <c r="S97" s="119" t="s">
        <v>199</v>
      </c>
      <c r="T97" s="119"/>
      <c r="U97" s="116"/>
      <c r="V97" s="116">
        <v>9341</v>
      </c>
      <c r="W97" s="116">
        <v>9759</v>
      </c>
      <c r="X97" s="116">
        <v>9834</v>
      </c>
      <c r="Y97" s="116">
        <v>9777</v>
      </c>
      <c r="Z97" s="116">
        <v>9550</v>
      </c>
    </row>
    <row r="98" spans="1:32" ht="15" customHeight="1" x14ac:dyDescent="0.25">
      <c r="S98" s="119" t="s">
        <v>200</v>
      </c>
      <c r="T98" s="119"/>
      <c r="U98" s="116"/>
      <c r="V98" s="116">
        <v>4851</v>
      </c>
      <c r="W98" s="116">
        <v>4904</v>
      </c>
      <c r="X98" s="116">
        <v>4991</v>
      </c>
      <c r="Y98" s="116">
        <v>5074</v>
      </c>
      <c r="Z98" s="116">
        <v>5051</v>
      </c>
    </row>
    <row r="99" spans="1:32" ht="15" customHeight="1" x14ac:dyDescent="0.25">
      <c r="S99" s="119" t="s">
        <v>201</v>
      </c>
      <c r="T99" s="119"/>
      <c r="U99" s="116"/>
      <c r="V99" s="116">
        <v>590</v>
      </c>
      <c r="W99" s="116">
        <v>586</v>
      </c>
      <c r="X99" s="116">
        <v>601</v>
      </c>
      <c r="Y99" s="116">
        <v>599</v>
      </c>
      <c r="Z99" s="116">
        <v>617</v>
      </c>
    </row>
    <row r="100" spans="1:32" ht="15" customHeight="1" x14ac:dyDescent="0.25">
      <c r="S100" s="119" t="s">
        <v>59</v>
      </c>
      <c r="T100" s="119"/>
      <c r="U100" s="116"/>
      <c r="V100" s="116">
        <v>2157</v>
      </c>
      <c r="W100" s="116">
        <v>2195</v>
      </c>
      <c r="X100" s="116">
        <v>2280</v>
      </c>
      <c r="Y100" s="116">
        <v>2297</v>
      </c>
      <c r="Z100" s="116">
        <v>2295</v>
      </c>
    </row>
    <row r="101" spans="1:32" x14ac:dyDescent="0.25">
      <c r="A101" s="20"/>
      <c r="S101" s="122" t="s">
        <v>54</v>
      </c>
      <c r="T101" s="122"/>
      <c r="U101" s="116"/>
      <c r="V101" s="116">
        <v>44050</v>
      </c>
      <c r="W101" s="116">
        <v>44517</v>
      </c>
      <c r="X101" s="116">
        <v>45248</v>
      </c>
      <c r="Y101" s="116">
        <v>45965</v>
      </c>
      <c r="Z101" s="116">
        <v>46147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95195</v>
      </c>
      <c r="W104" s="116">
        <v>100114</v>
      </c>
      <c r="X104" s="116">
        <v>102293</v>
      </c>
      <c r="Y104" s="116">
        <v>104241</v>
      </c>
      <c r="Z104" s="116">
        <v>102869</v>
      </c>
      <c r="AB104" s="113" t="str">
        <f>TEXT(Z104,"###,###")</f>
        <v>102,869</v>
      </c>
      <c r="AD104" s="134">
        <f>Z104/($Z$4)*100</f>
        <v>80.179737797939183</v>
      </c>
      <c r="AF104" s="113"/>
    </row>
    <row r="105" spans="1:32" x14ac:dyDescent="0.25">
      <c r="S105" s="119" t="s">
        <v>18</v>
      </c>
      <c r="T105" s="119"/>
      <c r="U105" s="116"/>
      <c r="V105" s="116">
        <v>17966</v>
      </c>
      <c r="W105" s="116">
        <v>17935</v>
      </c>
      <c r="X105" s="116">
        <v>17324</v>
      </c>
      <c r="Y105" s="116">
        <v>18715</v>
      </c>
      <c r="Z105" s="116">
        <v>17753</v>
      </c>
      <c r="AB105" s="113" t="str">
        <f>TEXT(Z105,"###,###")</f>
        <v>17,753</v>
      </c>
      <c r="AD105" s="134">
        <f>Z105/($Z$4)*100</f>
        <v>13.837316248109868</v>
      </c>
      <c r="AF105" s="113"/>
    </row>
    <row r="106" spans="1:32" x14ac:dyDescent="0.25">
      <c r="S106" s="122" t="s">
        <v>54</v>
      </c>
      <c r="T106" s="122"/>
      <c r="U106" s="124"/>
      <c r="V106" s="124">
        <v>113161</v>
      </c>
      <c r="W106" s="124">
        <v>118049</v>
      </c>
      <c r="X106" s="124">
        <v>119617</v>
      </c>
      <c r="Y106" s="124">
        <v>122956</v>
      </c>
      <c r="Z106" s="124">
        <v>120622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17098</v>
      </c>
      <c r="W108" s="116">
        <v>18076</v>
      </c>
      <c r="X108" s="116">
        <v>21294</v>
      </c>
      <c r="Y108" s="116">
        <v>19363</v>
      </c>
      <c r="Z108" s="116">
        <v>19732</v>
      </c>
      <c r="AB108" s="113" t="str">
        <f>TEXT(Z108,"###,###")</f>
        <v>19,732</v>
      </c>
      <c r="AD108" s="134">
        <f>Z108/($Z$4)*100</f>
        <v>15.379818859218384</v>
      </c>
      <c r="AF108" s="113"/>
    </row>
    <row r="109" spans="1:32" x14ac:dyDescent="0.25">
      <c r="S109" s="119" t="s">
        <v>21</v>
      </c>
      <c r="T109" s="119"/>
      <c r="U109" s="116"/>
      <c r="V109" s="116">
        <v>17584</v>
      </c>
      <c r="W109" s="116">
        <v>18618</v>
      </c>
      <c r="X109" s="116">
        <v>18619</v>
      </c>
      <c r="Y109" s="116">
        <v>17561</v>
      </c>
      <c r="Z109" s="116">
        <v>17764</v>
      </c>
      <c r="AB109" s="113" t="str">
        <f>TEXT(Z109,"###,###")</f>
        <v>17,764</v>
      </c>
      <c r="AD109" s="134">
        <f>Z109/($Z$4)*100</f>
        <v>13.845890037257011</v>
      </c>
      <c r="AF109" s="113"/>
    </row>
    <row r="110" spans="1:32" x14ac:dyDescent="0.25">
      <c r="S110" s="119" t="s">
        <v>22</v>
      </c>
      <c r="T110" s="119"/>
      <c r="U110" s="116"/>
      <c r="V110" s="116">
        <v>27981</v>
      </c>
      <c r="W110" s="116">
        <v>29300</v>
      </c>
      <c r="X110" s="116">
        <v>27585</v>
      </c>
      <c r="Y110" s="116">
        <v>31455</v>
      </c>
      <c r="Z110" s="116">
        <v>29106</v>
      </c>
      <c r="AB110" s="113" t="str">
        <f>TEXT(Z110,"###,###")</f>
        <v>29,106</v>
      </c>
      <c r="AD110" s="134">
        <f>Z110/($Z$4)*100</f>
        <v>22.686246083337231</v>
      </c>
      <c r="AF110" s="113"/>
    </row>
    <row r="111" spans="1:32" x14ac:dyDescent="0.25">
      <c r="S111" s="119" t="s">
        <v>23</v>
      </c>
      <c r="T111" s="119"/>
      <c r="U111" s="116"/>
      <c r="V111" s="116">
        <v>50498</v>
      </c>
      <c r="W111" s="116">
        <v>52055</v>
      </c>
      <c r="X111" s="116">
        <v>52119</v>
      </c>
      <c r="Y111" s="116">
        <v>54575</v>
      </c>
      <c r="Z111" s="116">
        <v>53495</v>
      </c>
      <c r="AB111" s="113" t="str">
        <f>TEXT(Z111,"###,###")</f>
        <v>53,495</v>
      </c>
      <c r="AD111" s="134">
        <f>Z111/($Z$4)*100</f>
        <v>41.695895493304654</v>
      </c>
      <c r="AF111" s="113"/>
    </row>
    <row r="112" spans="1:32" x14ac:dyDescent="0.25">
      <c r="S112" s="122" t="s">
        <v>54</v>
      </c>
      <c r="T112" s="122"/>
      <c r="U112" s="116"/>
      <c r="V112" s="116">
        <v>123146</v>
      </c>
      <c r="W112" s="116">
        <v>126578</v>
      </c>
      <c r="X112" s="116">
        <v>128334</v>
      </c>
      <c r="Y112" s="116">
        <v>131347</v>
      </c>
      <c r="Z112" s="116">
        <v>128294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41.25</v>
      </c>
      <c r="W118" s="135">
        <v>41.23</v>
      </c>
      <c r="X118" s="135">
        <v>41.25</v>
      </c>
      <c r="Y118" s="135">
        <v>41.28</v>
      </c>
      <c r="Z118" s="135">
        <v>41.52</v>
      </c>
      <c r="AB118" s="113" t="str">
        <f>TEXT(Z118,"##.0")</f>
        <v>41.5</v>
      </c>
    </row>
    <row r="120" spans="19:32" x14ac:dyDescent="0.25">
      <c r="S120" s="105" t="s">
        <v>102</v>
      </c>
      <c r="T120" s="116"/>
      <c r="U120" s="116"/>
      <c r="V120" s="116">
        <v>80052</v>
      </c>
      <c r="W120" s="116">
        <v>80653</v>
      </c>
      <c r="X120" s="116">
        <v>81886</v>
      </c>
      <c r="Y120" s="116">
        <v>82717</v>
      </c>
      <c r="Z120" s="116">
        <v>83015</v>
      </c>
      <c r="AB120" s="113" t="str">
        <f>TEXT(Z120,"###,###")</f>
        <v>83,015</v>
      </c>
    </row>
    <row r="121" spans="19:32" x14ac:dyDescent="0.25">
      <c r="S121" s="105" t="s">
        <v>103</v>
      </c>
      <c r="T121" s="116"/>
      <c r="U121" s="116"/>
      <c r="V121" s="116">
        <v>5493</v>
      </c>
      <c r="W121" s="116">
        <v>5562</v>
      </c>
      <c r="X121" s="116">
        <v>5581</v>
      </c>
      <c r="Y121" s="116">
        <v>5719</v>
      </c>
      <c r="Z121" s="116">
        <v>5622</v>
      </c>
      <c r="AB121" s="113" t="str">
        <f>TEXT(Z121,"###,###")</f>
        <v>5,622</v>
      </c>
    </row>
    <row r="122" spans="19:32" x14ac:dyDescent="0.25">
      <c r="S122" s="105" t="s">
        <v>104</v>
      </c>
      <c r="T122" s="116"/>
      <c r="U122" s="116"/>
      <c r="V122" s="116">
        <v>5337</v>
      </c>
      <c r="W122" s="116">
        <v>5685</v>
      </c>
      <c r="X122" s="116">
        <v>5801</v>
      </c>
      <c r="Y122" s="116">
        <v>6021</v>
      </c>
      <c r="Z122" s="116">
        <v>5988</v>
      </c>
      <c r="AB122" s="113" t="str">
        <f>TEXT(Z122,"###,###")</f>
        <v>5,988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85389</v>
      </c>
      <c r="W124" s="116">
        <v>86338</v>
      </c>
      <c r="X124" s="116">
        <v>87687</v>
      </c>
      <c r="Y124" s="116">
        <v>88738</v>
      </c>
      <c r="Z124" s="116">
        <v>89003</v>
      </c>
      <c r="AB124" s="113" t="str">
        <f>TEXT(Z124,"###,###")</f>
        <v>89,003</v>
      </c>
      <c r="AD124" s="131">
        <f>Z124/$Z$7*100</f>
        <v>94.057658571639934</v>
      </c>
    </row>
    <row r="125" spans="19:32" x14ac:dyDescent="0.25">
      <c r="S125" s="105" t="s">
        <v>106</v>
      </c>
      <c r="T125" s="116"/>
      <c r="U125" s="116"/>
      <c r="V125" s="116">
        <v>10830</v>
      </c>
      <c r="W125" s="116">
        <v>11247</v>
      </c>
      <c r="X125" s="116">
        <v>11382</v>
      </c>
      <c r="Y125" s="116">
        <v>11740</v>
      </c>
      <c r="Z125" s="116">
        <v>11610</v>
      </c>
      <c r="AB125" s="113" t="str">
        <f>TEXT(Z125,"###,###")</f>
        <v>11,610</v>
      </c>
      <c r="AD125" s="131">
        <f>Z125/$Z$7*100</f>
        <v>12.269355145520258</v>
      </c>
    </row>
    <row r="127" spans="19:32" x14ac:dyDescent="0.25">
      <c r="S127" s="105" t="s">
        <v>107</v>
      </c>
      <c r="T127" s="116"/>
      <c r="U127" s="116"/>
      <c r="V127" s="116">
        <v>46832</v>
      </c>
      <c r="W127" s="116">
        <v>47383</v>
      </c>
      <c r="X127" s="116">
        <v>48023</v>
      </c>
      <c r="Y127" s="116">
        <v>48492</v>
      </c>
      <c r="Z127" s="116">
        <v>48474</v>
      </c>
      <c r="AB127" s="113" t="str">
        <f>TEXT(Z127,"###,###")</f>
        <v>48,474</v>
      </c>
      <c r="AD127" s="131">
        <f>Z127/$Z$7*100</f>
        <v>51.226935514552032</v>
      </c>
    </row>
    <row r="128" spans="19:32" x14ac:dyDescent="0.25">
      <c r="S128" s="105" t="s">
        <v>108</v>
      </c>
      <c r="T128" s="116"/>
      <c r="U128" s="116"/>
      <c r="V128" s="116">
        <v>44050</v>
      </c>
      <c r="W128" s="116">
        <v>44517</v>
      </c>
      <c r="X128" s="116">
        <v>45248</v>
      </c>
      <c r="Y128" s="116">
        <v>45966</v>
      </c>
      <c r="Z128" s="116">
        <v>46148</v>
      </c>
      <c r="AB128" s="113" t="str">
        <f>TEXT(Z128,"###,###")</f>
        <v>46,148</v>
      </c>
      <c r="AD128" s="131">
        <f>Z128/$Z$7*100</f>
        <v>48.768837317439186</v>
      </c>
    </row>
    <row r="130" spans="19:20" x14ac:dyDescent="0.25">
      <c r="S130" s="105" t="s">
        <v>286</v>
      </c>
      <c r="T130" s="131">
        <v>87.729588062477546</v>
      </c>
    </row>
    <row r="131" spans="19:20" x14ac:dyDescent="0.25">
      <c r="S131" s="105" t="s">
        <v>287</v>
      </c>
      <c r="T131" s="131">
        <v>5.9412846363578717</v>
      </c>
    </row>
    <row r="132" spans="19:20" x14ac:dyDescent="0.25">
      <c r="S132" s="105" t="s">
        <v>288</v>
      </c>
      <c r="T132" s="131">
        <v>6.3280705091623872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A12382-D45F-41EE-8158-A6A43FF733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CCA8A74-7940-43AB-BBD2-33532E3DA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A305D1-F8A6-423D-8AEC-C387610748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E0F2B7-C800-4D39-9990-142C3E2A14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C5E8-0E16-4983-A8E0-563206E81D4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148</v>
      </c>
      <c r="T1" s="103"/>
      <c r="U1" s="103"/>
      <c r="V1" s="103"/>
      <c r="W1" s="103"/>
      <c r="X1" s="103"/>
      <c r="Y1" s="104" t="s">
        <v>240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148</v>
      </c>
      <c r="Y3" s="109" t="s">
        <v>240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8.37 Latrobe,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49927</v>
      </c>
      <c r="W4" s="112">
        <v>51555</v>
      </c>
      <c r="X4" s="112">
        <v>53303</v>
      </c>
      <c r="Y4" s="112">
        <v>53852</v>
      </c>
      <c r="Z4" s="112">
        <v>53228</v>
      </c>
      <c r="AB4" s="113" t="str">
        <f>TEXT(Z4,"###,###")</f>
        <v>53,228</v>
      </c>
      <c r="AD4" s="114">
        <f>Z4/Y4-1</f>
        <v>-1.1587313377404707E-2</v>
      </c>
      <c r="AF4" s="114">
        <f>Z4/V4-1</f>
        <v>6.6116530133995655E-2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26855</v>
      </c>
      <c r="W5" s="112">
        <v>27663</v>
      </c>
      <c r="X5" s="112">
        <v>28529</v>
      </c>
      <c r="Y5" s="112">
        <v>28152</v>
      </c>
      <c r="Z5" s="112">
        <v>27651</v>
      </c>
      <c r="AB5" s="113" t="str">
        <f>TEXT(Z5,"###,###")</f>
        <v>27,651</v>
      </c>
      <c r="AD5" s="114">
        <f t="shared" ref="AD5:AD9" si="0">Z5/Y5-1</f>
        <v>-1.7796248934356385E-2</v>
      </c>
      <c r="AF5" s="114">
        <f t="shared" ref="AF5:AF9" si="1">Z5/V5-1</f>
        <v>2.9640662818841923E-2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23072</v>
      </c>
      <c r="W6" s="112">
        <v>23892</v>
      </c>
      <c r="X6" s="112">
        <v>24773</v>
      </c>
      <c r="Y6" s="112">
        <v>25702</v>
      </c>
      <c r="Z6" s="112">
        <v>25577</v>
      </c>
      <c r="AB6" s="113" t="str">
        <f>TEXT(Z6,"###,###")</f>
        <v>25,577</v>
      </c>
      <c r="AD6" s="114">
        <f t="shared" si="0"/>
        <v>-4.8634347521593346E-3</v>
      </c>
      <c r="AF6" s="114">
        <f t="shared" si="1"/>
        <v>0.10857316227461866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36137</v>
      </c>
      <c r="W7" s="112">
        <v>36738</v>
      </c>
      <c r="X7" s="112">
        <v>37686</v>
      </c>
      <c r="Y7" s="112">
        <v>38082</v>
      </c>
      <c r="Z7" s="112">
        <v>38710</v>
      </c>
      <c r="AB7" s="113" t="str">
        <f>TEXT(Z7,"###,###")</f>
        <v>38,710</v>
      </c>
      <c r="AD7" s="114">
        <f t="shared" si="0"/>
        <v>1.6490730528858855E-2</v>
      </c>
      <c r="AF7" s="114">
        <f t="shared" si="1"/>
        <v>7.1201261864570986E-2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53,228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38,710</v>
      </c>
      <c r="P8" s="71"/>
      <c r="S8" s="111" t="s">
        <v>86</v>
      </c>
      <c r="T8" s="112"/>
      <c r="U8" s="112"/>
      <c r="V8" s="112">
        <v>42182.49</v>
      </c>
      <c r="W8" s="112">
        <v>41470.14</v>
      </c>
      <c r="X8" s="112">
        <v>43485.11</v>
      </c>
      <c r="Y8" s="112">
        <v>43608.34</v>
      </c>
      <c r="Z8" s="112">
        <v>44088.05</v>
      </c>
      <c r="AB8" s="113" t="str">
        <f>TEXT(Z8,"$###,###")</f>
        <v>$44,088</v>
      </c>
      <c r="AD8" s="114">
        <f t="shared" si="0"/>
        <v>1.1000418727243666E-2</v>
      </c>
      <c r="AF8" s="114">
        <f t="shared" si="1"/>
        <v>4.5174194316172533E-2</v>
      </c>
    </row>
    <row r="9" spans="1:32" x14ac:dyDescent="0.25">
      <c r="A9" s="32" t="s">
        <v>15</v>
      </c>
      <c r="B9" s="75"/>
      <c r="C9" s="76"/>
      <c r="D9" s="77">
        <f>AD104</f>
        <v>74.041857668896071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51.694652544562125</v>
      </c>
      <c r="P9" s="78" t="s">
        <v>87</v>
      </c>
      <c r="S9" s="111" t="s">
        <v>7</v>
      </c>
      <c r="T9" s="112"/>
      <c r="U9" s="112"/>
      <c r="V9" s="112">
        <v>2047867008</v>
      </c>
      <c r="W9" s="112">
        <v>2078402112</v>
      </c>
      <c r="X9" s="112">
        <v>2172227886</v>
      </c>
      <c r="Y9" s="112">
        <v>2263925624</v>
      </c>
      <c r="Z9" s="112">
        <v>2322727041</v>
      </c>
      <c r="AB9" s="113" t="str">
        <f>TEXT(Z9/1000000,"$#,###.0")&amp;" mil"</f>
        <v>$2,322.7 mil</v>
      </c>
      <c r="AD9" s="114">
        <f t="shared" si="0"/>
        <v>2.5973210593423612E-2</v>
      </c>
      <c r="AF9" s="114">
        <f t="shared" si="1"/>
        <v>0.13421771625123036</v>
      </c>
    </row>
    <row r="10" spans="1:32" x14ac:dyDescent="0.25">
      <c r="A10" s="32" t="s">
        <v>18</v>
      </c>
      <c r="B10" s="75"/>
      <c r="C10" s="76"/>
      <c r="D10" s="77">
        <f>AD105</f>
        <v>19.929360486961752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48.302764143632139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88.679927667269439</v>
      </c>
      <c r="P11" s="78" t="s">
        <v>87</v>
      </c>
      <c r="S11" s="111" t="s">
        <v>30</v>
      </c>
      <c r="T11" s="116"/>
      <c r="U11" s="116"/>
      <c r="V11" s="116">
        <v>45850</v>
      </c>
      <c r="W11" s="116">
        <v>47287</v>
      </c>
      <c r="X11" s="116">
        <v>48902</v>
      </c>
      <c r="Y11" s="116">
        <v>49494</v>
      </c>
      <c r="Z11" s="116">
        <v>48846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5.8150348747093776</v>
      </c>
      <c r="P12" s="78" t="s">
        <v>87</v>
      </c>
      <c r="S12" s="111" t="s">
        <v>31</v>
      </c>
      <c r="T12" s="116"/>
      <c r="U12" s="116"/>
      <c r="V12" s="116">
        <v>4079</v>
      </c>
      <c r="W12" s="116">
        <v>4268</v>
      </c>
      <c r="X12" s="116">
        <v>4403</v>
      </c>
      <c r="Y12" s="116">
        <v>4361</v>
      </c>
      <c r="Z12" s="116">
        <v>4385</v>
      </c>
    </row>
    <row r="13" spans="1:32" ht="15" customHeight="1" x14ac:dyDescent="0.25">
      <c r="A13" s="32" t="s">
        <v>20</v>
      </c>
      <c r="B13" s="76"/>
      <c r="C13" s="76"/>
      <c r="D13" s="77">
        <f>AD108</f>
        <v>13.64319531073871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5.4947042107982433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14.494251146013376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22.351018261065605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17.105806984914238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1363</v>
      </c>
      <c r="Z15" s="116">
        <v>1415</v>
      </c>
      <c r="AB15" s="121">
        <f t="shared" ref="AB15:AB34" si="2">IF(Z15="np",0,Z15/$Z$34)</f>
        <v>2.6585251291686238E-2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43.193432028255806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82.894193015085762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591</v>
      </c>
      <c r="Z16" s="116">
        <v>621</v>
      </c>
      <c r="AB16" s="121">
        <f t="shared" si="2"/>
        <v>1.166744950681071E-2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3689</v>
      </c>
      <c r="Z17" s="116">
        <v>3520</v>
      </c>
      <c r="AB17" s="121">
        <f t="shared" si="2"/>
        <v>6.6134335368717712E-2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1669</v>
      </c>
      <c r="Z18" s="116">
        <v>1563</v>
      </c>
      <c r="AB18" s="121">
        <f t="shared" si="2"/>
        <v>2.9365899483325505E-2</v>
      </c>
    </row>
    <row r="19" spans="1:28" x14ac:dyDescent="0.25">
      <c r="A19" s="67" t="str">
        <f>$S$1&amp;" ("&amp;$V$2&amp;" to "&amp;$Z$2&amp;")"</f>
        <v>Latrobe (2015-16 to 2019-20)</v>
      </c>
      <c r="B19" s="67"/>
      <c r="C19" s="67"/>
      <c r="D19" s="67"/>
      <c r="E19" s="67"/>
      <c r="F19" s="67"/>
      <c r="G19" s="67" t="str">
        <f>$S$1&amp;" ("&amp;$V$2&amp;" to "&amp;$Z$2&amp;")"</f>
        <v>Latrobe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4632</v>
      </c>
      <c r="Z19" s="116">
        <v>4734</v>
      </c>
      <c r="AB19" s="121">
        <f t="shared" si="2"/>
        <v>8.8943165805542512E-2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1124</v>
      </c>
      <c r="Z20" s="116">
        <v>1061</v>
      </c>
      <c r="AB20" s="121">
        <f t="shared" si="2"/>
        <v>1.9934241427900422E-2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5117</v>
      </c>
      <c r="Z21" s="116">
        <v>5190</v>
      </c>
      <c r="AB21" s="121">
        <f t="shared" si="2"/>
        <v>9.7510568341944576E-2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3095</v>
      </c>
      <c r="Z22" s="116">
        <v>3425</v>
      </c>
      <c r="AB22" s="121">
        <f t="shared" si="2"/>
        <v>6.4349459840300605E-2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1462</v>
      </c>
      <c r="Z23" s="116">
        <v>1389</v>
      </c>
      <c r="AB23" s="121">
        <f t="shared" si="2"/>
        <v>2.6096759041803665E-2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558</v>
      </c>
      <c r="Z24" s="116">
        <v>565</v>
      </c>
      <c r="AB24" s="121">
        <f t="shared" si="2"/>
        <v>1.0615312353217473E-2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2118</v>
      </c>
      <c r="Z25" s="116">
        <v>2187</v>
      </c>
      <c r="AB25" s="121">
        <f t="shared" si="2"/>
        <v>4.108971348050728E-2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874</v>
      </c>
      <c r="Z26" s="116">
        <v>856</v>
      </c>
      <c r="AB26" s="121">
        <f t="shared" si="2"/>
        <v>1.6082667919210897E-2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2802</v>
      </c>
      <c r="Z27" s="116">
        <v>2608</v>
      </c>
      <c r="AB27" s="121">
        <f t="shared" si="2"/>
        <v>4.8999530295913578E-2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4693</v>
      </c>
      <c r="Z28" s="116">
        <v>4357</v>
      </c>
      <c r="AB28" s="121">
        <f t="shared" si="2"/>
        <v>8.1860028182245179E-2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5454</v>
      </c>
      <c r="Z29" s="116">
        <v>3948</v>
      </c>
      <c r="AB29" s="121">
        <f t="shared" si="2"/>
        <v>7.417566932832316E-2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2720</v>
      </c>
      <c r="Z30" s="116">
        <v>3792</v>
      </c>
      <c r="AB30" s="121">
        <f t="shared" si="2"/>
        <v>7.1244715829027708E-2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7148</v>
      </c>
      <c r="Z31" s="116">
        <v>7376</v>
      </c>
      <c r="AB31" s="121">
        <f t="shared" si="2"/>
        <v>0.13858149365899483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717</v>
      </c>
      <c r="Z32" s="116">
        <v>764</v>
      </c>
      <c r="AB32" s="121">
        <f t="shared" si="2"/>
        <v>1.4354156881164867E-2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1811</v>
      </c>
      <c r="Z33" s="116">
        <v>1938</v>
      </c>
      <c r="AB33" s="121">
        <f t="shared" si="2"/>
        <v>3.6411460779708783E-2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53855</v>
      </c>
      <c r="Z34" s="124">
        <v>53225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32090</v>
      </c>
      <c r="AB37" s="136">
        <f>Z37/Z40*100</f>
        <v>82.894193015085762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6622</v>
      </c>
      <c r="AB38" s="136">
        <f>Z38/Z40*100</f>
        <v>17.105806984914238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38712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11</v>
      </c>
      <c r="X44" s="116">
        <v>4</v>
      </c>
      <c r="Y44" s="116">
        <v>9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569</v>
      </c>
      <c r="W45" s="116">
        <v>565</v>
      </c>
      <c r="X45" s="116">
        <v>602</v>
      </c>
      <c r="Y45" s="116">
        <v>589</v>
      </c>
      <c r="Z45" s="116">
        <v>651</v>
      </c>
    </row>
    <row r="46" spans="19:32" x14ac:dyDescent="0.25">
      <c r="S46" s="119" t="s">
        <v>39</v>
      </c>
      <c r="T46" s="119"/>
      <c r="U46" s="116"/>
      <c r="V46" s="116">
        <v>1523</v>
      </c>
      <c r="W46" s="116">
        <v>1506</v>
      </c>
      <c r="X46" s="116">
        <v>1506</v>
      </c>
      <c r="Y46" s="116">
        <v>1537</v>
      </c>
      <c r="Z46" s="116">
        <v>1411</v>
      </c>
    </row>
    <row r="47" spans="19:32" x14ac:dyDescent="0.25">
      <c r="S47" s="119" t="s">
        <v>40</v>
      </c>
      <c r="T47" s="119"/>
      <c r="U47" s="116"/>
      <c r="V47" s="116">
        <v>2496</v>
      </c>
      <c r="W47" s="116">
        <v>2566</v>
      </c>
      <c r="X47" s="116">
        <v>2691</v>
      </c>
      <c r="Y47" s="116">
        <v>2497</v>
      </c>
      <c r="Z47" s="116">
        <v>2375</v>
      </c>
    </row>
    <row r="48" spans="19:32" x14ac:dyDescent="0.25">
      <c r="S48" s="119" t="s">
        <v>41</v>
      </c>
      <c r="T48" s="119"/>
      <c r="U48" s="116"/>
      <c r="V48" s="116">
        <v>3310</v>
      </c>
      <c r="W48" s="116">
        <v>3360</v>
      </c>
      <c r="X48" s="116">
        <v>3370</v>
      </c>
      <c r="Y48" s="116">
        <v>3521</v>
      </c>
      <c r="Z48" s="116">
        <v>3363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2889</v>
      </c>
      <c r="W49" s="116">
        <v>3130</v>
      </c>
      <c r="X49" s="116">
        <v>3185</v>
      </c>
      <c r="Y49" s="116">
        <v>3214</v>
      </c>
      <c r="Z49" s="116">
        <v>3262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Latrobe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2534</v>
      </c>
      <c r="W50" s="116">
        <v>2653</v>
      </c>
      <c r="X50" s="116">
        <v>2761</v>
      </c>
      <c r="Y50" s="116">
        <v>2773</v>
      </c>
      <c r="Z50" s="116">
        <v>2768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2470</v>
      </c>
      <c r="W51" s="116">
        <v>2440</v>
      </c>
      <c r="X51" s="116">
        <v>2558</v>
      </c>
      <c r="Y51" s="116">
        <v>2466</v>
      </c>
      <c r="Z51" s="116">
        <v>2482</v>
      </c>
    </row>
    <row r="52" spans="1:26" ht="15" customHeight="1" x14ac:dyDescent="0.25">
      <c r="S52" s="119" t="s">
        <v>45</v>
      </c>
      <c r="T52" s="119"/>
      <c r="U52" s="116"/>
      <c r="V52" s="116">
        <v>2610</v>
      </c>
      <c r="W52" s="116">
        <v>2685</v>
      </c>
      <c r="X52" s="116">
        <v>2714</v>
      </c>
      <c r="Y52" s="116">
        <v>2636</v>
      </c>
      <c r="Z52" s="116">
        <v>2489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2662</v>
      </c>
      <c r="W53" s="116">
        <v>2663</v>
      </c>
      <c r="X53" s="116">
        <v>2665</v>
      </c>
      <c r="Y53" s="116">
        <v>2649</v>
      </c>
      <c r="Z53" s="116">
        <v>2567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2482</v>
      </c>
      <c r="W54" s="116">
        <v>2602</v>
      </c>
      <c r="X54" s="116">
        <v>2657</v>
      </c>
      <c r="Y54" s="116">
        <v>2591</v>
      </c>
      <c r="Z54" s="116">
        <v>2497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1913</v>
      </c>
      <c r="W55" s="116">
        <v>2002</v>
      </c>
      <c r="X55" s="116">
        <v>2011</v>
      </c>
      <c r="Y55" s="116">
        <v>2055</v>
      </c>
      <c r="Z55" s="116">
        <v>2082</v>
      </c>
    </row>
    <row r="56" spans="1:26" ht="15" customHeight="1" x14ac:dyDescent="0.25">
      <c r="S56" s="119" t="s">
        <v>49</v>
      </c>
      <c r="T56" s="119"/>
      <c r="U56" s="116"/>
      <c r="V56" s="116">
        <v>884</v>
      </c>
      <c r="W56" s="116">
        <v>937</v>
      </c>
      <c r="X56" s="116">
        <v>1022</v>
      </c>
      <c r="Y56" s="116">
        <v>1000</v>
      </c>
      <c r="Z56" s="116">
        <v>1012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252</v>
      </c>
      <c r="W57" s="116">
        <v>299</v>
      </c>
      <c r="X57" s="116">
        <v>367</v>
      </c>
      <c r="Y57" s="116">
        <v>363</v>
      </c>
      <c r="Z57" s="116">
        <v>409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131</v>
      </c>
      <c r="W58" s="116">
        <v>130</v>
      </c>
      <c r="X58" s="116">
        <v>142</v>
      </c>
      <c r="Y58" s="116">
        <v>132</v>
      </c>
      <c r="Z58" s="116">
        <v>147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73</v>
      </c>
      <c r="W59" s="116">
        <v>73</v>
      </c>
      <c r="X59" s="116">
        <v>78</v>
      </c>
      <c r="Y59" s="116">
        <v>83</v>
      </c>
      <c r="Z59" s="116">
        <v>90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32</v>
      </c>
      <c r="W60" s="116">
        <v>38</v>
      </c>
      <c r="X60" s="116">
        <v>45</v>
      </c>
      <c r="Y60" s="116">
        <v>36</v>
      </c>
      <c r="Z60" s="116">
        <v>38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26855</v>
      </c>
      <c r="W61" s="116">
        <v>27663</v>
      </c>
      <c r="X61" s="116">
        <v>28529</v>
      </c>
      <c r="Y61" s="116">
        <v>28155</v>
      </c>
      <c r="Z61" s="116">
        <v>27651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4</v>
      </c>
      <c r="X63" s="116">
        <v>2</v>
      </c>
      <c r="Y63" s="116">
        <v>11</v>
      </c>
      <c r="Z63" s="116">
        <v>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689</v>
      </c>
      <c r="W64" s="116">
        <v>723</v>
      </c>
      <c r="X64" s="116">
        <v>736</v>
      </c>
      <c r="Y64" s="116">
        <v>723</v>
      </c>
      <c r="Z64" s="116">
        <v>703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Latrobe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1518</v>
      </c>
      <c r="W65" s="116">
        <v>1548</v>
      </c>
      <c r="X65" s="116">
        <v>1594</v>
      </c>
      <c r="Y65" s="116">
        <v>1649</v>
      </c>
      <c r="Z65" s="116">
        <v>1608</v>
      </c>
    </row>
    <row r="66" spans="1:26" x14ac:dyDescent="0.25">
      <c r="S66" s="119" t="s">
        <v>40</v>
      </c>
      <c r="T66" s="119"/>
      <c r="U66" s="116"/>
      <c r="V66" s="116">
        <v>2497</v>
      </c>
      <c r="W66" s="116">
        <v>2566</v>
      </c>
      <c r="X66" s="116">
        <v>2599</v>
      </c>
      <c r="Y66" s="116">
        <v>2419</v>
      </c>
      <c r="Z66" s="116">
        <v>2416</v>
      </c>
    </row>
    <row r="67" spans="1:26" x14ac:dyDescent="0.25">
      <c r="S67" s="119" t="s">
        <v>41</v>
      </c>
      <c r="T67" s="119"/>
      <c r="U67" s="116"/>
      <c r="V67" s="116">
        <v>2606</v>
      </c>
      <c r="W67" s="116">
        <v>2718</v>
      </c>
      <c r="X67" s="116">
        <v>2761</v>
      </c>
      <c r="Y67" s="116">
        <v>2967</v>
      </c>
      <c r="Z67" s="116">
        <v>3026</v>
      </c>
    </row>
    <row r="68" spans="1:26" x14ac:dyDescent="0.25">
      <c r="S68" s="119" t="s">
        <v>42</v>
      </c>
      <c r="T68" s="119"/>
      <c r="U68" s="116"/>
      <c r="V68" s="116">
        <v>2321</v>
      </c>
      <c r="W68" s="116">
        <v>2334</v>
      </c>
      <c r="X68" s="116">
        <v>2588</v>
      </c>
      <c r="Y68" s="116">
        <v>2778</v>
      </c>
      <c r="Z68" s="116">
        <v>2716</v>
      </c>
    </row>
    <row r="69" spans="1:26" x14ac:dyDescent="0.25">
      <c r="S69" s="119" t="s">
        <v>43</v>
      </c>
      <c r="T69" s="119"/>
      <c r="U69" s="116"/>
      <c r="V69" s="116">
        <v>2039</v>
      </c>
      <c r="W69" s="116">
        <v>2128</v>
      </c>
      <c r="X69" s="116">
        <v>2244</v>
      </c>
      <c r="Y69" s="116">
        <v>2446</v>
      </c>
      <c r="Z69" s="116">
        <v>2487</v>
      </c>
    </row>
    <row r="70" spans="1:26" x14ac:dyDescent="0.25">
      <c r="S70" s="119" t="s">
        <v>44</v>
      </c>
      <c r="T70" s="119"/>
      <c r="U70" s="116"/>
      <c r="V70" s="116">
        <v>2219</v>
      </c>
      <c r="W70" s="116">
        <v>2264</v>
      </c>
      <c r="X70" s="116">
        <v>2219</v>
      </c>
      <c r="Y70" s="116">
        <v>2273</v>
      </c>
      <c r="Z70" s="116">
        <v>2244</v>
      </c>
    </row>
    <row r="71" spans="1:26" x14ac:dyDescent="0.25">
      <c r="S71" s="119" t="s">
        <v>45</v>
      </c>
      <c r="T71" s="119"/>
      <c r="U71" s="116"/>
      <c r="V71" s="116">
        <v>2257</v>
      </c>
      <c r="W71" s="116">
        <v>2289</v>
      </c>
      <c r="X71" s="116">
        <v>2526</v>
      </c>
      <c r="Y71" s="116">
        <v>2564</v>
      </c>
      <c r="Z71" s="116">
        <v>2485</v>
      </c>
    </row>
    <row r="72" spans="1:26" x14ac:dyDescent="0.25">
      <c r="S72" s="119" t="s">
        <v>46</v>
      </c>
      <c r="T72" s="119"/>
      <c r="U72" s="116"/>
      <c r="V72" s="116">
        <v>2396</v>
      </c>
      <c r="W72" s="116">
        <v>2396</v>
      </c>
      <c r="X72" s="116">
        <v>2272</v>
      </c>
      <c r="Y72" s="116">
        <v>2386</v>
      </c>
      <c r="Z72" s="116">
        <v>2327</v>
      </c>
    </row>
    <row r="73" spans="1:26" x14ac:dyDescent="0.25">
      <c r="S73" s="119" t="s">
        <v>47</v>
      </c>
      <c r="T73" s="119"/>
      <c r="U73" s="116"/>
      <c r="V73" s="116">
        <v>2124</v>
      </c>
      <c r="W73" s="116">
        <v>2306</v>
      </c>
      <c r="X73" s="116">
        <v>2410</v>
      </c>
      <c r="Y73" s="116">
        <v>2464</v>
      </c>
      <c r="Z73" s="116">
        <v>2408</v>
      </c>
    </row>
    <row r="74" spans="1:26" x14ac:dyDescent="0.25">
      <c r="S74" s="119" t="s">
        <v>48</v>
      </c>
      <c r="T74" s="119"/>
      <c r="U74" s="116"/>
      <c r="V74" s="116">
        <v>1388</v>
      </c>
      <c r="W74" s="116">
        <v>1486</v>
      </c>
      <c r="X74" s="116">
        <v>1561</v>
      </c>
      <c r="Y74" s="116">
        <v>1717</v>
      </c>
      <c r="Z74" s="116">
        <v>1789</v>
      </c>
    </row>
    <row r="75" spans="1:26" x14ac:dyDescent="0.25">
      <c r="S75" s="119" t="s">
        <v>49</v>
      </c>
      <c r="T75" s="119"/>
      <c r="U75" s="116"/>
      <c r="V75" s="116">
        <v>539</v>
      </c>
      <c r="W75" s="116">
        <v>617</v>
      </c>
      <c r="X75" s="116">
        <v>708</v>
      </c>
      <c r="Y75" s="116">
        <v>764</v>
      </c>
      <c r="Z75" s="116">
        <v>796</v>
      </c>
    </row>
    <row r="76" spans="1:26" x14ac:dyDescent="0.25">
      <c r="S76" s="119" t="s">
        <v>50</v>
      </c>
      <c r="T76" s="119"/>
      <c r="U76" s="116"/>
      <c r="V76" s="116">
        <v>204</v>
      </c>
      <c r="W76" s="116">
        <v>242</v>
      </c>
      <c r="X76" s="116">
        <v>258</v>
      </c>
      <c r="Y76" s="116">
        <v>279</v>
      </c>
      <c r="Z76" s="116">
        <v>295</v>
      </c>
    </row>
    <row r="77" spans="1:26" x14ac:dyDescent="0.25">
      <c r="S77" s="119" t="s">
        <v>51</v>
      </c>
      <c r="T77" s="119"/>
      <c r="U77" s="116"/>
      <c r="V77" s="116">
        <v>127</v>
      </c>
      <c r="W77" s="116">
        <v>142</v>
      </c>
      <c r="X77" s="116">
        <v>140</v>
      </c>
      <c r="Y77" s="116">
        <v>131</v>
      </c>
      <c r="Z77" s="116">
        <v>118</v>
      </c>
    </row>
    <row r="78" spans="1:26" x14ac:dyDescent="0.25">
      <c r="S78" s="119" t="s">
        <v>52</v>
      </c>
      <c r="T78" s="119"/>
      <c r="U78" s="116"/>
      <c r="V78" s="116">
        <v>76</v>
      </c>
      <c r="W78" s="116">
        <v>69</v>
      </c>
      <c r="X78" s="116">
        <v>71</v>
      </c>
      <c r="Y78" s="116">
        <v>67</v>
      </c>
      <c r="Z78" s="116">
        <v>75</v>
      </c>
    </row>
    <row r="79" spans="1:26" x14ac:dyDescent="0.25">
      <c r="S79" s="119" t="s">
        <v>53</v>
      </c>
      <c r="T79" s="119"/>
      <c r="U79" s="116"/>
      <c r="V79" s="116">
        <v>68</v>
      </c>
      <c r="W79" s="116">
        <v>61</v>
      </c>
      <c r="X79" s="116">
        <v>80</v>
      </c>
      <c r="Y79" s="116">
        <v>66</v>
      </c>
      <c r="Z79" s="116">
        <v>69</v>
      </c>
    </row>
    <row r="80" spans="1:26" x14ac:dyDescent="0.25">
      <c r="S80" s="122" t="s">
        <v>54</v>
      </c>
      <c r="T80" s="122"/>
      <c r="U80" s="116"/>
      <c r="V80" s="116">
        <v>23072</v>
      </c>
      <c r="W80" s="116">
        <v>23892</v>
      </c>
      <c r="X80" s="116">
        <v>24773</v>
      </c>
      <c r="Y80" s="116">
        <v>25700</v>
      </c>
      <c r="Z80" s="116">
        <v>25581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Latrobe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1492</v>
      </c>
      <c r="W83" s="116">
        <v>1543</v>
      </c>
      <c r="X83" s="116">
        <v>1601</v>
      </c>
      <c r="Y83" s="116">
        <v>1643</v>
      </c>
      <c r="Z83" s="116">
        <v>1702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1806</v>
      </c>
      <c r="W84" s="116">
        <v>1797</v>
      </c>
      <c r="X84" s="116">
        <v>1795</v>
      </c>
      <c r="Y84" s="116">
        <v>1811</v>
      </c>
      <c r="Z84" s="116">
        <v>1851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5125</v>
      </c>
      <c r="W85" s="116">
        <v>5125</v>
      </c>
      <c r="X85" s="116">
        <v>5147</v>
      </c>
      <c r="Y85" s="116">
        <v>5137</v>
      </c>
      <c r="Z85" s="116">
        <v>5077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53,228</v>
      </c>
      <c r="D86" s="100">
        <f t="shared" ref="D86:D91" si="4">AD4</f>
        <v>-1.1587313377404707E-2</v>
      </c>
      <c r="E86" s="101">
        <f t="shared" ref="E86:E91" si="5">AD4</f>
        <v>-1.1587313377404707E-2</v>
      </c>
      <c r="F86" s="100">
        <f t="shared" ref="F86:F91" si="6">AF4</f>
        <v>6.6116530133995655E-2</v>
      </c>
      <c r="G86" s="101">
        <f t="shared" ref="G86:G91" si="7">AF4</f>
        <v>6.6116530133995655E-2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832</v>
      </c>
      <c r="W86" s="116">
        <v>930</v>
      </c>
      <c r="X86" s="116">
        <v>978</v>
      </c>
      <c r="Y86" s="116">
        <v>1034</v>
      </c>
      <c r="Z86" s="116">
        <v>1047</v>
      </c>
    </row>
    <row r="87" spans="1:30" ht="15" customHeight="1" x14ac:dyDescent="0.25">
      <c r="A87" s="102" t="s">
        <v>4</v>
      </c>
      <c r="B87" s="51"/>
      <c r="C87" s="61" t="str">
        <f t="shared" si="3"/>
        <v>27,651</v>
      </c>
      <c r="D87" s="100">
        <f t="shared" si="4"/>
        <v>-1.7796248934356385E-2</v>
      </c>
      <c r="E87" s="101">
        <f t="shared" si="5"/>
        <v>-1.7796248934356385E-2</v>
      </c>
      <c r="F87" s="100">
        <f t="shared" si="6"/>
        <v>2.9640662818841923E-2</v>
      </c>
      <c r="G87" s="101">
        <f t="shared" si="7"/>
        <v>2.9640662818841923E-2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769</v>
      </c>
      <c r="W87" s="116">
        <v>787</v>
      </c>
      <c r="X87" s="116">
        <v>806</v>
      </c>
      <c r="Y87" s="116">
        <v>822</v>
      </c>
      <c r="Z87" s="116">
        <v>854</v>
      </c>
    </row>
    <row r="88" spans="1:30" ht="15" customHeight="1" x14ac:dyDescent="0.25">
      <c r="A88" s="102" t="s">
        <v>5</v>
      </c>
      <c r="B88" s="51"/>
      <c r="C88" s="61" t="str">
        <f t="shared" si="3"/>
        <v>25,577</v>
      </c>
      <c r="D88" s="100">
        <f t="shared" si="4"/>
        <v>-4.8634347521593346E-3</v>
      </c>
      <c r="E88" s="101">
        <f t="shared" si="5"/>
        <v>-4.8634347521593346E-3</v>
      </c>
      <c r="F88" s="100">
        <f t="shared" si="6"/>
        <v>0.10857316227461866</v>
      </c>
      <c r="G88" s="101">
        <f t="shared" si="7"/>
        <v>0.10857316227461866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860</v>
      </c>
      <c r="W88" s="116">
        <v>903</v>
      </c>
      <c r="X88" s="116">
        <v>949</v>
      </c>
      <c r="Y88" s="116">
        <v>966</v>
      </c>
      <c r="Z88" s="116">
        <v>971</v>
      </c>
    </row>
    <row r="89" spans="1:30" ht="15" customHeight="1" x14ac:dyDescent="0.25">
      <c r="A89" s="51" t="s">
        <v>6</v>
      </c>
      <c r="B89" s="51"/>
      <c r="C89" s="61" t="str">
        <f t="shared" si="3"/>
        <v>38,710</v>
      </c>
      <c r="D89" s="100">
        <f t="shared" si="4"/>
        <v>1.6490730528858855E-2</v>
      </c>
      <c r="E89" s="101">
        <f t="shared" si="5"/>
        <v>1.6490730528858855E-2</v>
      </c>
      <c r="F89" s="100">
        <f t="shared" si="6"/>
        <v>7.1201261864570986E-2</v>
      </c>
      <c r="G89" s="101">
        <f t="shared" si="7"/>
        <v>7.1201261864570986E-2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1995</v>
      </c>
      <c r="W89" s="116">
        <v>2080</v>
      </c>
      <c r="X89" s="116">
        <v>2119</v>
      </c>
      <c r="Y89" s="116">
        <v>2206</v>
      </c>
      <c r="Z89" s="116">
        <v>2207</v>
      </c>
    </row>
    <row r="90" spans="1:30" ht="15" customHeight="1" x14ac:dyDescent="0.25">
      <c r="A90" s="51" t="s">
        <v>100</v>
      </c>
      <c r="B90" s="51"/>
      <c r="C90" s="61" t="str">
        <f t="shared" si="3"/>
        <v>$44,088</v>
      </c>
      <c r="D90" s="100">
        <f t="shared" si="4"/>
        <v>1.1000418727243666E-2</v>
      </c>
      <c r="E90" s="101">
        <f t="shared" si="5"/>
        <v>1.1000418727243666E-2</v>
      </c>
      <c r="F90" s="100">
        <f t="shared" si="6"/>
        <v>4.5174194316172533E-2</v>
      </c>
      <c r="G90" s="101">
        <f t="shared" si="7"/>
        <v>4.5174194316172533E-2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2774</v>
      </c>
      <c r="W90" s="116">
        <v>2768</v>
      </c>
      <c r="X90" s="116">
        <v>2975</v>
      </c>
      <c r="Y90" s="116">
        <v>3005</v>
      </c>
      <c r="Z90" s="116">
        <v>3016</v>
      </c>
    </row>
    <row r="91" spans="1:30" ht="15" customHeight="1" x14ac:dyDescent="0.25">
      <c r="A91" s="51" t="s">
        <v>7</v>
      </c>
      <c r="B91" s="51"/>
      <c r="C91" s="61" t="str">
        <f t="shared" si="3"/>
        <v>$2,322.7 mil</v>
      </c>
      <c r="D91" s="100">
        <f t="shared" si="4"/>
        <v>2.5973210593423612E-2</v>
      </c>
      <c r="E91" s="101">
        <f t="shared" si="5"/>
        <v>2.5973210593423612E-2</v>
      </c>
      <c r="F91" s="100">
        <f t="shared" si="6"/>
        <v>0.13421771625123036</v>
      </c>
      <c r="G91" s="101">
        <f t="shared" si="7"/>
        <v>0.13421771625123036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19129</v>
      </c>
      <c r="W91" s="116">
        <v>19291</v>
      </c>
      <c r="X91" s="116">
        <v>19659</v>
      </c>
      <c r="Y91" s="116">
        <v>19795</v>
      </c>
      <c r="Z91" s="116">
        <v>20011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1189</v>
      </c>
      <c r="W93" s="116">
        <v>1300</v>
      </c>
      <c r="X93" s="116">
        <v>1383</v>
      </c>
      <c r="Y93" s="116">
        <v>1468</v>
      </c>
      <c r="Z93" s="116">
        <v>1462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3043</v>
      </c>
      <c r="W94" s="116">
        <v>3189</v>
      </c>
      <c r="X94" s="116">
        <v>3299</v>
      </c>
      <c r="Y94" s="116">
        <v>3364</v>
      </c>
      <c r="Z94" s="116">
        <v>3458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564</v>
      </c>
      <c r="W95" s="116">
        <v>566</v>
      </c>
      <c r="X95" s="116">
        <v>612</v>
      </c>
      <c r="Y95" s="116">
        <v>641</v>
      </c>
      <c r="Z95" s="116">
        <v>680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2530</v>
      </c>
      <c r="W96" s="116">
        <v>2751</v>
      </c>
      <c r="X96" s="116">
        <v>2927</v>
      </c>
      <c r="Y96" s="116">
        <v>3081</v>
      </c>
      <c r="Z96" s="116">
        <v>3305</v>
      </c>
    </row>
    <row r="97" spans="1:32" ht="15" customHeight="1" x14ac:dyDescent="0.25">
      <c r="S97" s="119" t="s">
        <v>199</v>
      </c>
      <c r="T97" s="119"/>
      <c r="U97" s="116"/>
      <c r="V97" s="116">
        <v>3125</v>
      </c>
      <c r="W97" s="116">
        <v>3337</v>
      </c>
      <c r="X97" s="116">
        <v>3410</v>
      </c>
      <c r="Y97" s="116">
        <v>3488</v>
      </c>
      <c r="Z97" s="116">
        <v>3513</v>
      </c>
    </row>
    <row r="98" spans="1:32" ht="15" customHeight="1" x14ac:dyDescent="0.25">
      <c r="S98" s="119" t="s">
        <v>200</v>
      </c>
      <c r="T98" s="119"/>
      <c r="U98" s="116"/>
      <c r="V98" s="116">
        <v>2026</v>
      </c>
      <c r="W98" s="116">
        <v>2031</v>
      </c>
      <c r="X98" s="116">
        <v>2132</v>
      </c>
      <c r="Y98" s="116">
        <v>2093</v>
      </c>
      <c r="Z98" s="116">
        <v>2113</v>
      </c>
    </row>
    <row r="99" spans="1:32" ht="15" customHeight="1" x14ac:dyDescent="0.25">
      <c r="S99" s="119" t="s">
        <v>201</v>
      </c>
      <c r="T99" s="119"/>
      <c r="U99" s="116"/>
      <c r="V99" s="116">
        <v>128</v>
      </c>
      <c r="W99" s="116">
        <v>128</v>
      </c>
      <c r="X99" s="116">
        <v>153</v>
      </c>
      <c r="Y99" s="116">
        <v>174</v>
      </c>
      <c r="Z99" s="116">
        <v>174</v>
      </c>
    </row>
    <row r="100" spans="1:32" ht="15" customHeight="1" x14ac:dyDescent="0.25">
      <c r="S100" s="119" t="s">
        <v>59</v>
      </c>
      <c r="T100" s="119"/>
      <c r="U100" s="116"/>
      <c r="V100" s="116">
        <v>1070</v>
      </c>
      <c r="W100" s="116">
        <v>1116</v>
      </c>
      <c r="X100" s="116">
        <v>1236</v>
      </c>
      <c r="Y100" s="116">
        <v>1352</v>
      </c>
      <c r="Z100" s="116">
        <v>1403</v>
      </c>
    </row>
    <row r="101" spans="1:32" x14ac:dyDescent="0.25">
      <c r="A101" s="20"/>
      <c r="S101" s="122" t="s">
        <v>54</v>
      </c>
      <c r="T101" s="122"/>
      <c r="U101" s="116"/>
      <c r="V101" s="116">
        <v>17008</v>
      </c>
      <c r="W101" s="116">
        <v>17447</v>
      </c>
      <c r="X101" s="116">
        <v>18026</v>
      </c>
      <c r="Y101" s="116">
        <v>18286</v>
      </c>
      <c r="Z101" s="116">
        <v>18699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36271</v>
      </c>
      <c r="W104" s="116">
        <v>37709</v>
      </c>
      <c r="X104" s="116">
        <v>38817</v>
      </c>
      <c r="Y104" s="116">
        <v>39351</v>
      </c>
      <c r="Z104" s="116">
        <v>39411</v>
      </c>
      <c r="AB104" s="113" t="str">
        <f>TEXT(Z104,"###,###")</f>
        <v>39,411</v>
      </c>
      <c r="AD104" s="134">
        <f>Z104/($Z$4)*100</f>
        <v>74.041857668896071</v>
      </c>
      <c r="AF104" s="113"/>
    </row>
    <row r="105" spans="1:32" x14ac:dyDescent="0.25">
      <c r="S105" s="119" t="s">
        <v>18</v>
      </c>
      <c r="T105" s="119"/>
      <c r="U105" s="116"/>
      <c r="V105" s="116">
        <v>9598</v>
      </c>
      <c r="W105" s="116">
        <v>10103</v>
      </c>
      <c r="X105" s="116">
        <v>10220</v>
      </c>
      <c r="Y105" s="116">
        <v>10993</v>
      </c>
      <c r="Z105" s="116">
        <v>10608</v>
      </c>
      <c r="AB105" s="113" t="str">
        <f>TEXT(Z105,"###,###")</f>
        <v>10,608</v>
      </c>
      <c r="AD105" s="134">
        <f>Z105/($Z$4)*100</f>
        <v>19.929360486961752</v>
      </c>
      <c r="AF105" s="113"/>
    </row>
    <row r="106" spans="1:32" x14ac:dyDescent="0.25">
      <c r="S106" s="122" t="s">
        <v>54</v>
      </c>
      <c r="T106" s="122"/>
      <c r="U106" s="124"/>
      <c r="V106" s="124">
        <v>45869</v>
      </c>
      <c r="W106" s="124">
        <v>47812</v>
      </c>
      <c r="X106" s="124">
        <v>49037</v>
      </c>
      <c r="Y106" s="124">
        <v>50344</v>
      </c>
      <c r="Z106" s="124">
        <v>50019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5669</v>
      </c>
      <c r="W108" s="116">
        <v>6601</v>
      </c>
      <c r="X108" s="116">
        <v>7532</v>
      </c>
      <c r="Y108" s="116">
        <v>6631</v>
      </c>
      <c r="Z108" s="116">
        <v>7262</v>
      </c>
      <c r="AB108" s="113" t="str">
        <f>TEXT(Z108,"###,###")</f>
        <v>7,262</v>
      </c>
      <c r="AD108" s="134">
        <f>Z108/($Z$4)*100</f>
        <v>13.64319531073871</v>
      </c>
      <c r="AF108" s="113"/>
    </row>
    <row r="109" spans="1:32" x14ac:dyDescent="0.25">
      <c r="S109" s="119" t="s">
        <v>21</v>
      </c>
      <c r="T109" s="119"/>
      <c r="U109" s="116"/>
      <c r="V109" s="116">
        <v>6897</v>
      </c>
      <c r="W109" s="116">
        <v>7668</v>
      </c>
      <c r="X109" s="116">
        <v>7485</v>
      </c>
      <c r="Y109" s="116">
        <v>7537</v>
      </c>
      <c r="Z109" s="116">
        <v>7715</v>
      </c>
      <c r="AB109" s="113" t="str">
        <f>TEXT(Z109,"###,###")</f>
        <v>7,715</v>
      </c>
      <c r="AD109" s="134">
        <f>Z109/($Z$4)*100</f>
        <v>14.494251146013376</v>
      </c>
      <c r="AF109" s="113"/>
    </row>
    <row r="110" spans="1:32" x14ac:dyDescent="0.25">
      <c r="S110" s="119" t="s">
        <v>22</v>
      </c>
      <c r="T110" s="119"/>
      <c r="U110" s="116"/>
      <c r="V110" s="116">
        <v>10884</v>
      </c>
      <c r="W110" s="116">
        <v>11346</v>
      </c>
      <c r="X110" s="116">
        <v>11372</v>
      </c>
      <c r="Y110" s="116">
        <v>13175</v>
      </c>
      <c r="Z110" s="116">
        <v>11897</v>
      </c>
      <c r="AB110" s="113" t="str">
        <f>TEXT(Z110,"###,###")</f>
        <v>11,897</v>
      </c>
      <c r="AD110" s="134">
        <f>Z110/($Z$4)*100</f>
        <v>22.351018261065605</v>
      </c>
      <c r="AF110" s="113"/>
    </row>
    <row r="111" spans="1:32" x14ac:dyDescent="0.25">
      <c r="S111" s="119" t="s">
        <v>23</v>
      </c>
      <c r="T111" s="119"/>
      <c r="U111" s="116"/>
      <c r="V111" s="116">
        <v>22425</v>
      </c>
      <c r="W111" s="116">
        <v>22197</v>
      </c>
      <c r="X111" s="116">
        <v>22648</v>
      </c>
      <c r="Y111" s="116">
        <v>23004</v>
      </c>
      <c r="Z111" s="116">
        <v>22991</v>
      </c>
      <c r="AB111" s="113" t="str">
        <f>TEXT(Z111,"###,###")</f>
        <v>22,991</v>
      </c>
      <c r="AD111" s="134">
        <f>Z111/($Z$4)*100</f>
        <v>43.193432028255806</v>
      </c>
      <c r="AF111" s="113"/>
    </row>
    <row r="112" spans="1:32" x14ac:dyDescent="0.25">
      <c r="S112" s="122" t="s">
        <v>54</v>
      </c>
      <c r="T112" s="122"/>
      <c r="U112" s="116"/>
      <c r="V112" s="116">
        <v>49927</v>
      </c>
      <c r="W112" s="116">
        <v>51555</v>
      </c>
      <c r="X112" s="116">
        <v>53303</v>
      </c>
      <c r="Y112" s="116">
        <v>53855</v>
      </c>
      <c r="Z112" s="116">
        <v>53224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39.24</v>
      </c>
      <c r="W118" s="135">
        <v>41.51</v>
      </c>
      <c r="X118" s="135">
        <v>41.69</v>
      </c>
      <c r="Y118" s="135">
        <v>41.57</v>
      </c>
      <c r="Z118" s="135">
        <v>41.69</v>
      </c>
      <c r="AB118" s="113" t="str">
        <f>TEXT(Z118,"##.0")</f>
        <v>41.7</v>
      </c>
    </row>
    <row r="120" spans="19:32" x14ac:dyDescent="0.25">
      <c r="S120" s="105" t="s">
        <v>102</v>
      </c>
      <c r="T120" s="116"/>
      <c r="U120" s="116"/>
      <c r="V120" s="116">
        <v>32060</v>
      </c>
      <c r="W120" s="116">
        <v>32470</v>
      </c>
      <c r="X120" s="116">
        <v>33285</v>
      </c>
      <c r="Y120" s="116">
        <v>33723</v>
      </c>
      <c r="Z120" s="116">
        <v>34328</v>
      </c>
      <c r="AB120" s="113" t="str">
        <f>TEXT(Z120,"###,###")</f>
        <v>34,328</v>
      </c>
    </row>
    <row r="121" spans="19:32" x14ac:dyDescent="0.25">
      <c r="S121" s="105" t="s">
        <v>103</v>
      </c>
      <c r="T121" s="116"/>
      <c r="U121" s="116"/>
      <c r="V121" s="116">
        <v>2097</v>
      </c>
      <c r="W121" s="116">
        <v>2132</v>
      </c>
      <c r="X121" s="116">
        <v>2220</v>
      </c>
      <c r="Y121" s="116">
        <v>2153</v>
      </c>
      <c r="Z121" s="116">
        <v>2251</v>
      </c>
      <c r="AB121" s="113" t="str">
        <f>TEXT(Z121,"###,###")</f>
        <v>2,251</v>
      </c>
    </row>
    <row r="122" spans="19:32" x14ac:dyDescent="0.25">
      <c r="S122" s="105" t="s">
        <v>104</v>
      </c>
      <c r="T122" s="116"/>
      <c r="U122" s="116"/>
      <c r="V122" s="116">
        <v>1985</v>
      </c>
      <c r="W122" s="116">
        <v>2136</v>
      </c>
      <c r="X122" s="116">
        <v>2180</v>
      </c>
      <c r="Y122" s="116">
        <v>2208</v>
      </c>
      <c r="Z122" s="116">
        <v>2127</v>
      </c>
      <c r="AB122" s="113" t="str">
        <f>TEXT(Z122,"###,###")</f>
        <v>2,127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34045</v>
      </c>
      <c r="W124" s="116">
        <v>34606</v>
      </c>
      <c r="X124" s="116">
        <v>35465</v>
      </c>
      <c r="Y124" s="116">
        <v>35931</v>
      </c>
      <c r="Z124" s="116">
        <v>36455</v>
      </c>
      <c r="AB124" s="113" t="str">
        <f>TEXT(Z124,"###,###")</f>
        <v>36,455</v>
      </c>
      <c r="AD124" s="131">
        <f>Z124/$Z$7*100</f>
        <v>94.174631878067686</v>
      </c>
    </row>
    <row r="125" spans="19:32" x14ac:dyDescent="0.25">
      <c r="S125" s="105" t="s">
        <v>106</v>
      </c>
      <c r="T125" s="116"/>
      <c r="U125" s="116"/>
      <c r="V125" s="116">
        <v>4082</v>
      </c>
      <c r="W125" s="116">
        <v>4268</v>
      </c>
      <c r="X125" s="116">
        <v>4400</v>
      </c>
      <c r="Y125" s="116">
        <v>4361</v>
      </c>
      <c r="Z125" s="116">
        <v>4378</v>
      </c>
      <c r="AB125" s="113" t="str">
        <f>TEXT(Z125,"###,###")</f>
        <v>4,378</v>
      </c>
      <c r="AD125" s="131">
        <f>Z125/$Z$7*100</f>
        <v>11.309739085507621</v>
      </c>
    </row>
    <row r="127" spans="19:32" x14ac:dyDescent="0.25">
      <c r="S127" s="105" t="s">
        <v>107</v>
      </c>
      <c r="T127" s="116"/>
      <c r="U127" s="116"/>
      <c r="V127" s="116">
        <v>19129</v>
      </c>
      <c r="W127" s="116">
        <v>19291</v>
      </c>
      <c r="X127" s="116">
        <v>19659</v>
      </c>
      <c r="Y127" s="116">
        <v>19795</v>
      </c>
      <c r="Z127" s="116">
        <v>20011</v>
      </c>
      <c r="AB127" s="113" t="str">
        <f>TEXT(Z127,"###,###")</f>
        <v>20,011</v>
      </c>
      <c r="AD127" s="131">
        <f>Z127/$Z$7*100</f>
        <v>51.694652544562125</v>
      </c>
    </row>
    <row r="128" spans="19:32" x14ac:dyDescent="0.25">
      <c r="S128" s="105" t="s">
        <v>108</v>
      </c>
      <c r="T128" s="116"/>
      <c r="U128" s="116"/>
      <c r="V128" s="116">
        <v>17008</v>
      </c>
      <c r="W128" s="116">
        <v>17447</v>
      </c>
      <c r="X128" s="116">
        <v>18026</v>
      </c>
      <c r="Y128" s="116">
        <v>18282</v>
      </c>
      <c r="Z128" s="116">
        <v>18698</v>
      </c>
      <c r="AB128" s="113" t="str">
        <f>TEXT(Z128,"###,###")</f>
        <v>18,698</v>
      </c>
      <c r="AD128" s="131">
        <f>Z128/$Z$7*100</f>
        <v>48.302764143632139</v>
      </c>
    </row>
    <row r="130" spans="19:20" x14ac:dyDescent="0.25">
      <c r="S130" s="105" t="s">
        <v>286</v>
      </c>
      <c r="T130" s="131">
        <v>88.679927667269439</v>
      </c>
    </row>
    <row r="131" spans="19:20" x14ac:dyDescent="0.25">
      <c r="S131" s="105" t="s">
        <v>287</v>
      </c>
      <c r="T131" s="131">
        <v>5.8150348747093776</v>
      </c>
    </row>
    <row r="132" spans="19:20" x14ac:dyDescent="0.25">
      <c r="S132" s="105" t="s">
        <v>288</v>
      </c>
      <c r="T132" s="131">
        <v>5.4947042107982433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6CBD0C-622B-4FBE-A709-2D66BF9B74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8D7AFA-3C50-4B34-800B-DEDFDCF750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3412FE-6958-4D5C-8E62-1FEF2A5C93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6BAA6A-DCF3-42DD-893C-9B5EFFACB0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4CDC-AEF5-484E-B4AF-3C00986F19C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149</v>
      </c>
      <c r="T1" s="103"/>
      <c r="U1" s="103"/>
      <c r="V1" s="103"/>
      <c r="W1" s="103"/>
      <c r="X1" s="103"/>
      <c r="Y1" s="104" t="s">
        <v>241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149</v>
      </c>
      <c r="Y3" s="109" t="s">
        <v>241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8.38 Loddon,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4538</v>
      </c>
      <c r="W4" s="112">
        <v>5061</v>
      </c>
      <c r="X4" s="112">
        <v>5367</v>
      </c>
      <c r="Y4" s="112">
        <v>5191</v>
      </c>
      <c r="Z4" s="112">
        <v>5445</v>
      </c>
      <c r="AB4" s="113" t="str">
        <f>TEXT(Z4,"###,###")</f>
        <v>5,445</v>
      </c>
      <c r="AD4" s="114">
        <f>Z4/Y4-1</f>
        <v>4.8930841841648975E-2</v>
      </c>
      <c r="AF4" s="114">
        <f>Z4/V4-1</f>
        <v>0.19986778316438958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2370</v>
      </c>
      <c r="W5" s="112">
        <v>2615</v>
      </c>
      <c r="X5" s="112">
        <v>2785</v>
      </c>
      <c r="Y5" s="112">
        <v>2636</v>
      </c>
      <c r="Z5" s="112">
        <v>2798</v>
      </c>
      <c r="AB5" s="113" t="str">
        <f>TEXT(Z5,"###,###")</f>
        <v>2,798</v>
      </c>
      <c r="AD5" s="114">
        <f t="shared" ref="AD5:AD9" si="0">Z5/Y5-1</f>
        <v>6.1456752655538738E-2</v>
      </c>
      <c r="AF5" s="114">
        <f t="shared" ref="AF5:AF9" si="1">Z5/V5-1</f>
        <v>0.18059071729957799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2171</v>
      </c>
      <c r="W6" s="112">
        <v>2446</v>
      </c>
      <c r="X6" s="112">
        <v>2581</v>
      </c>
      <c r="Y6" s="112">
        <v>2552</v>
      </c>
      <c r="Z6" s="112">
        <v>2645</v>
      </c>
      <c r="AB6" s="113" t="str">
        <f>TEXT(Z6,"###,###")</f>
        <v>2,645</v>
      </c>
      <c r="AD6" s="114">
        <f t="shared" si="0"/>
        <v>3.6442006269592486E-2</v>
      </c>
      <c r="AF6" s="114">
        <f t="shared" si="1"/>
        <v>0.21833256563795489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3226</v>
      </c>
      <c r="W7" s="112">
        <v>3495</v>
      </c>
      <c r="X7" s="112">
        <v>3733</v>
      </c>
      <c r="Y7" s="112">
        <v>3591</v>
      </c>
      <c r="Z7" s="112">
        <v>3796</v>
      </c>
      <c r="AB7" s="113" t="str">
        <f>TEXT(Z7,"###,###")</f>
        <v>3,796</v>
      </c>
      <c r="AD7" s="114">
        <f t="shared" si="0"/>
        <v>5.7087162350320186E-2</v>
      </c>
      <c r="AF7" s="114">
        <f t="shared" si="1"/>
        <v>0.1766893986360818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5,445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3,796</v>
      </c>
      <c r="P8" s="71"/>
      <c r="S8" s="111" t="s">
        <v>86</v>
      </c>
      <c r="T8" s="112"/>
      <c r="U8" s="112"/>
      <c r="V8" s="112">
        <v>31322</v>
      </c>
      <c r="W8" s="112">
        <v>31533</v>
      </c>
      <c r="X8" s="112">
        <v>34693.5</v>
      </c>
      <c r="Y8" s="112">
        <v>34203</v>
      </c>
      <c r="Z8" s="112">
        <v>34889.910000000003</v>
      </c>
      <c r="AB8" s="113" t="str">
        <f>TEXT(Z8,"$###,###")</f>
        <v>$34,890</v>
      </c>
      <c r="AD8" s="114">
        <f t="shared" si="0"/>
        <v>2.0083326024033177E-2</v>
      </c>
      <c r="AF8" s="114">
        <f t="shared" si="1"/>
        <v>0.11391066981674225</v>
      </c>
    </row>
    <row r="9" spans="1:32" x14ac:dyDescent="0.25">
      <c r="A9" s="32" t="s">
        <v>15</v>
      </c>
      <c r="B9" s="75"/>
      <c r="C9" s="76"/>
      <c r="D9" s="77">
        <f>AD104</f>
        <v>59.761248852157948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53.319283456269758</v>
      </c>
      <c r="P9" s="78" t="s">
        <v>87</v>
      </c>
      <c r="S9" s="111" t="s">
        <v>7</v>
      </c>
      <c r="T9" s="112"/>
      <c r="U9" s="112"/>
      <c r="V9" s="112">
        <v>114402239</v>
      </c>
      <c r="W9" s="112">
        <v>142593156</v>
      </c>
      <c r="X9" s="112">
        <v>174466139</v>
      </c>
      <c r="Y9" s="112">
        <v>167107379</v>
      </c>
      <c r="Z9" s="112">
        <v>180927530</v>
      </c>
      <c r="AB9" s="113" t="str">
        <f>TEXT(Z9/1000000,"$#,###.0")&amp;" mil"</f>
        <v>$180.9 mil</v>
      </c>
      <c r="AD9" s="114">
        <f t="shared" si="0"/>
        <v>8.2702218673419647E-2</v>
      </c>
      <c r="AF9" s="114">
        <f t="shared" si="1"/>
        <v>0.58150340047103444</v>
      </c>
    </row>
    <row r="10" spans="1:32" x14ac:dyDescent="0.25">
      <c r="A10" s="32" t="s">
        <v>18</v>
      </c>
      <c r="B10" s="75"/>
      <c r="C10" s="76"/>
      <c r="D10" s="77">
        <f>AD105</f>
        <v>17.685950413223139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46.654373024236037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63.250790305584829</v>
      </c>
      <c r="P11" s="78" t="s">
        <v>87</v>
      </c>
      <c r="S11" s="111" t="s">
        <v>30</v>
      </c>
      <c r="T11" s="116"/>
      <c r="U11" s="116"/>
      <c r="V11" s="116">
        <v>3370</v>
      </c>
      <c r="W11" s="116">
        <v>3786</v>
      </c>
      <c r="X11" s="116">
        <v>3947</v>
      </c>
      <c r="Y11" s="116">
        <v>3887</v>
      </c>
      <c r="Z11" s="116">
        <v>4053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23.31401475237092</v>
      </c>
      <c r="P12" s="78" t="s">
        <v>87</v>
      </c>
      <c r="S12" s="111" t="s">
        <v>31</v>
      </c>
      <c r="T12" s="116"/>
      <c r="U12" s="116"/>
      <c r="V12" s="116">
        <v>1171</v>
      </c>
      <c r="W12" s="116">
        <v>1275</v>
      </c>
      <c r="X12" s="116">
        <v>1420</v>
      </c>
      <c r="Y12" s="116">
        <v>1309</v>
      </c>
      <c r="Z12" s="116">
        <v>1392</v>
      </c>
    </row>
    <row r="13" spans="1:32" ht="15" customHeight="1" x14ac:dyDescent="0.25">
      <c r="A13" s="32" t="s">
        <v>20</v>
      </c>
      <c r="B13" s="76"/>
      <c r="C13" s="76"/>
      <c r="D13" s="77">
        <f>AD108</f>
        <v>18.365472910927455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13.32982086406744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15.243342516069788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22.644628099173552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15.396783548642235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853</v>
      </c>
      <c r="Z15" s="116">
        <v>915</v>
      </c>
      <c r="AB15" s="121">
        <f t="shared" ref="AB15:AB34" si="2">IF(Z15="np",0,Z15/$Z$34)</f>
        <v>0.1681367144432194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20.991735537190081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84.603216451357767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54</v>
      </c>
      <c r="Z16" s="116">
        <v>50</v>
      </c>
      <c r="AB16" s="121">
        <f t="shared" si="2"/>
        <v>9.1877986034546114E-3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413</v>
      </c>
      <c r="Z17" s="116">
        <v>424</v>
      </c>
      <c r="AB17" s="121">
        <f t="shared" si="2"/>
        <v>7.7912532157295114E-2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19</v>
      </c>
      <c r="Z18" s="116">
        <v>27</v>
      </c>
      <c r="AB18" s="121">
        <f t="shared" si="2"/>
        <v>4.9614112458654909E-3</v>
      </c>
    </row>
    <row r="19" spans="1:28" x14ac:dyDescent="0.25">
      <c r="A19" s="67" t="str">
        <f>$S$1&amp;" ("&amp;$V$2&amp;" to "&amp;$Z$2&amp;")"</f>
        <v>Loddon (2015-16 to 2019-20)</v>
      </c>
      <c r="B19" s="67"/>
      <c r="C19" s="67"/>
      <c r="D19" s="67"/>
      <c r="E19" s="67"/>
      <c r="F19" s="67"/>
      <c r="G19" s="67" t="str">
        <f>$S$1&amp;" ("&amp;$V$2&amp;" to "&amp;$Z$2&amp;")"</f>
        <v>Loddon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227</v>
      </c>
      <c r="Z19" s="116">
        <v>250</v>
      </c>
      <c r="AB19" s="121">
        <f t="shared" si="2"/>
        <v>4.5938993017273062E-2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131</v>
      </c>
      <c r="Z20" s="116">
        <v>163</v>
      </c>
      <c r="AB20" s="121">
        <f t="shared" si="2"/>
        <v>2.9952223447262036E-2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298</v>
      </c>
      <c r="Z21" s="116">
        <v>324</v>
      </c>
      <c r="AB21" s="121">
        <f t="shared" si="2"/>
        <v>5.9536934950385888E-2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198</v>
      </c>
      <c r="Z22" s="116">
        <v>242</v>
      </c>
      <c r="AB22" s="121">
        <f t="shared" si="2"/>
        <v>4.4468945240720321E-2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185</v>
      </c>
      <c r="Z23" s="116">
        <v>154</v>
      </c>
      <c r="AB23" s="121">
        <f t="shared" si="2"/>
        <v>2.8298419698640206E-2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</v>
      </c>
      <c r="Z24" s="116">
        <v>17</v>
      </c>
      <c r="AB24" s="121">
        <f t="shared" si="2"/>
        <v>3.1238515251745683E-3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110</v>
      </c>
      <c r="Z25" s="116">
        <v>130</v>
      </c>
      <c r="AB25" s="121">
        <f t="shared" si="2"/>
        <v>2.3888276368981991E-2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60</v>
      </c>
      <c r="Z26" s="116">
        <v>58</v>
      </c>
      <c r="AB26" s="121">
        <f t="shared" si="2"/>
        <v>1.0657846380007351E-2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133</v>
      </c>
      <c r="Z27" s="116">
        <v>121</v>
      </c>
      <c r="AB27" s="121">
        <f t="shared" si="2"/>
        <v>2.2234472620360161E-2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250</v>
      </c>
      <c r="Z28" s="116">
        <v>269</v>
      </c>
      <c r="AB28" s="121">
        <f t="shared" si="2"/>
        <v>4.9430356486585815E-2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456</v>
      </c>
      <c r="Z29" s="116">
        <v>288</v>
      </c>
      <c r="AB29" s="121">
        <f t="shared" si="2"/>
        <v>5.2921719955898568E-2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197</v>
      </c>
      <c r="Z30" s="116">
        <v>337</v>
      </c>
      <c r="AB30" s="121">
        <f t="shared" si="2"/>
        <v>6.1925762587284085E-2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550</v>
      </c>
      <c r="Z31" s="116">
        <v>551</v>
      </c>
      <c r="AB31" s="121">
        <f t="shared" si="2"/>
        <v>0.10124954061006983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78</v>
      </c>
      <c r="Z32" s="116">
        <v>107</v>
      </c>
      <c r="AB32" s="121">
        <f t="shared" si="2"/>
        <v>1.9661889011392871E-2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106</v>
      </c>
      <c r="Z33" s="116">
        <v>132</v>
      </c>
      <c r="AB33" s="121">
        <f t="shared" si="2"/>
        <v>2.4255788313120176E-2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5188</v>
      </c>
      <c r="Z34" s="124">
        <v>5442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3209</v>
      </c>
      <c r="AB37" s="136">
        <f>Z37/Z40*100</f>
        <v>84.603216451357767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584</v>
      </c>
      <c r="AB38" s="136">
        <f>Z38/Z40*100</f>
        <v>15.396783548642235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3793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</v>
      </c>
      <c r="W44" s="116">
        <v>10</v>
      </c>
      <c r="X44" s="116">
        <v>9</v>
      </c>
      <c r="Y44" s="116">
        <v>4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44</v>
      </c>
      <c r="W45" s="116">
        <v>44</v>
      </c>
      <c r="X45" s="116">
        <v>75</v>
      </c>
      <c r="Y45" s="116">
        <v>65</v>
      </c>
      <c r="Z45" s="116">
        <v>66</v>
      </c>
    </row>
    <row r="46" spans="19:32" x14ac:dyDescent="0.25">
      <c r="S46" s="119" t="s">
        <v>39</v>
      </c>
      <c r="T46" s="119"/>
      <c r="U46" s="116"/>
      <c r="V46" s="116">
        <v>134</v>
      </c>
      <c r="W46" s="116">
        <v>132</v>
      </c>
      <c r="X46" s="116">
        <v>137</v>
      </c>
      <c r="Y46" s="116">
        <v>149</v>
      </c>
      <c r="Z46" s="116">
        <v>160</v>
      </c>
    </row>
    <row r="47" spans="19:32" x14ac:dyDescent="0.25">
      <c r="S47" s="119" t="s">
        <v>40</v>
      </c>
      <c r="T47" s="119"/>
      <c r="U47" s="116"/>
      <c r="V47" s="116">
        <v>182</v>
      </c>
      <c r="W47" s="116">
        <v>209</v>
      </c>
      <c r="X47" s="116">
        <v>195</v>
      </c>
      <c r="Y47" s="116">
        <v>180</v>
      </c>
      <c r="Z47" s="116">
        <v>183</v>
      </c>
    </row>
    <row r="48" spans="19:32" x14ac:dyDescent="0.25">
      <c r="S48" s="119" t="s">
        <v>41</v>
      </c>
      <c r="T48" s="119"/>
      <c r="U48" s="116"/>
      <c r="V48" s="116">
        <v>199</v>
      </c>
      <c r="W48" s="116">
        <v>227</v>
      </c>
      <c r="X48" s="116">
        <v>210</v>
      </c>
      <c r="Y48" s="116">
        <v>235</v>
      </c>
      <c r="Z48" s="116">
        <v>246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175</v>
      </c>
      <c r="W49" s="116">
        <v>214</v>
      </c>
      <c r="X49" s="116">
        <v>215</v>
      </c>
      <c r="Y49" s="116">
        <v>189</v>
      </c>
      <c r="Z49" s="116">
        <v>225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Loddon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189</v>
      </c>
      <c r="W50" s="116">
        <v>175</v>
      </c>
      <c r="X50" s="116">
        <v>188</v>
      </c>
      <c r="Y50" s="116">
        <v>198</v>
      </c>
      <c r="Z50" s="116">
        <v>218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190</v>
      </c>
      <c r="W51" s="116">
        <v>220</v>
      </c>
      <c r="X51" s="116">
        <v>220</v>
      </c>
      <c r="Y51" s="116">
        <v>216</v>
      </c>
      <c r="Z51" s="116">
        <v>213</v>
      </c>
    </row>
    <row r="52" spans="1:26" ht="15" customHeight="1" x14ac:dyDescent="0.25">
      <c r="S52" s="119" t="s">
        <v>45</v>
      </c>
      <c r="T52" s="119"/>
      <c r="U52" s="116"/>
      <c r="V52" s="116">
        <v>217</v>
      </c>
      <c r="W52" s="116">
        <v>257</v>
      </c>
      <c r="X52" s="116">
        <v>263</v>
      </c>
      <c r="Y52" s="116">
        <v>256</v>
      </c>
      <c r="Z52" s="116">
        <v>257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231</v>
      </c>
      <c r="W53" s="116">
        <v>232</v>
      </c>
      <c r="X53" s="116">
        <v>254</v>
      </c>
      <c r="Y53" s="116">
        <v>250</v>
      </c>
      <c r="Z53" s="116">
        <v>260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299</v>
      </c>
      <c r="W54" s="116">
        <v>327</v>
      </c>
      <c r="X54" s="116">
        <v>330</v>
      </c>
      <c r="Y54" s="116">
        <v>283</v>
      </c>
      <c r="Z54" s="116">
        <v>297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221</v>
      </c>
      <c r="W55" s="116">
        <v>248</v>
      </c>
      <c r="X55" s="116">
        <v>264</v>
      </c>
      <c r="Y55" s="116">
        <v>274</v>
      </c>
      <c r="Z55" s="116">
        <v>294</v>
      </c>
    </row>
    <row r="56" spans="1:26" ht="15" customHeight="1" x14ac:dyDescent="0.25">
      <c r="S56" s="119" t="s">
        <v>49</v>
      </c>
      <c r="T56" s="119"/>
      <c r="U56" s="116"/>
      <c r="V56" s="116">
        <v>144</v>
      </c>
      <c r="W56" s="116">
        <v>153</v>
      </c>
      <c r="X56" s="116">
        <v>202</v>
      </c>
      <c r="Y56" s="116">
        <v>170</v>
      </c>
      <c r="Z56" s="116">
        <v>180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75</v>
      </c>
      <c r="W57" s="116">
        <v>88</v>
      </c>
      <c r="X57" s="116">
        <v>96</v>
      </c>
      <c r="Y57" s="116">
        <v>95</v>
      </c>
      <c r="Z57" s="116">
        <v>98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44</v>
      </c>
      <c r="W58" s="116">
        <v>43</v>
      </c>
      <c r="X58" s="116">
        <v>41</v>
      </c>
      <c r="Y58" s="116">
        <v>40</v>
      </c>
      <c r="Z58" s="116">
        <v>46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20</v>
      </c>
      <c r="W59" s="116">
        <v>26</v>
      </c>
      <c r="X59" s="116">
        <v>36</v>
      </c>
      <c r="Y59" s="116">
        <v>35</v>
      </c>
      <c r="Z59" s="116">
        <v>30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7</v>
      </c>
      <c r="W60" s="116">
        <v>10</v>
      </c>
      <c r="X60" s="116">
        <v>16</v>
      </c>
      <c r="Y60" s="116">
        <v>12</v>
      </c>
      <c r="Z60" s="116">
        <v>18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2369</v>
      </c>
      <c r="W61" s="116">
        <v>2615</v>
      </c>
      <c r="X61" s="116">
        <v>2788</v>
      </c>
      <c r="Y61" s="116">
        <v>2636</v>
      </c>
      <c r="Z61" s="116">
        <v>2800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8</v>
      </c>
      <c r="X63" s="116">
        <v>5</v>
      </c>
      <c r="Y63" s="116">
        <v>9</v>
      </c>
      <c r="Z63" s="116">
        <v>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55</v>
      </c>
      <c r="W64" s="116">
        <v>58</v>
      </c>
      <c r="X64" s="116">
        <v>55</v>
      </c>
      <c r="Y64" s="116">
        <v>55</v>
      </c>
      <c r="Z64" s="116">
        <v>63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Loddon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107</v>
      </c>
      <c r="W65" s="116">
        <v>137</v>
      </c>
      <c r="X65" s="116">
        <v>153</v>
      </c>
      <c r="Y65" s="116">
        <v>162</v>
      </c>
      <c r="Z65" s="116">
        <v>200</v>
      </c>
    </row>
    <row r="66" spans="1:26" x14ac:dyDescent="0.25">
      <c r="S66" s="119" t="s">
        <v>40</v>
      </c>
      <c r="T66" s="119"/>
      <c r="U66" s="116"/>
      <c r="V66" s="116">
        <v>159</v>
      </c>
      <c r="W66" s="116">
        <v>198</v>
      </c>
      <c r="X66" s="116">
        <v>216</v>
      </c>
      <c r="Y66" s="116">
        <v>206</v>
      </c>
      <c r="Z66" s="116">
        <v>191</v>
      </c>
    </row>
    <row r="67" spans="1:26" x14ac:dyDescent="0.25">
      <c r="S67" s="119" t="s">
        <v>41</v>
      </c>
      <c r="T67" s="119"/>
      <c r="U67" s="116"/>
      <c r="V67" s="116">
        <v>143</v>
      </c>
      <c r="W67" s="116">
        <v>163</v>
      </c>
      <c r="X67" s="116">
        <v>193</v>
      </c>
      <c r="Y67" s="116">
        <v>191</v>
      </c>
      <c r="Z67" s="116">
        <v>212</v>
      </c>
    </row>
    <row r="68" spans="1:26" x14ac:dyDescent="0.25">
      <c r="S68" s="119" t="s">
        <v>42</v>
      </c>
      <c r="T68" s="119"/>
      <c r="U68" s="116"/>
      <c r="V68" s="116">
        <v>157</v>
      </c>
      <c r="W68" s="116">
        <v>174</v>
      </c>
      <c r="X68" s="116">
        <v>181</v>
      </c>
      <c r="Y68" s="116">
        <v>183</v>
      </c>
      <c r="Z68" s="116">
        <v>184</v>
      </c>
    </row>
    <row r="69" spans="1:26" x14ac:dyDescent="0.25">
      <c r="S69" s="119" t="s">
        <v>43</v>
      </c>
      <c r="T69" s="119"/>
      <c r="U69" s="116"/>
      <c r="V69" s="116">
        <v>161</v>
      </c>
      <c r="W69" s="116">
        <v>179</v>
      </c>
      <c r="X69" s="116">
        <v>201</v>
      </c>
      <c r="Y69" s="116">
        <v>193</v>
      </c>
      <c r="Z69" s="116">
        <v>187</v>
      </c>
    </row>
    <row r="70" spans="1:26" x14ac:dyDescent="0.25">
      <c r="S70" s="119" t="s">
        <v>44</v>
      </c>
      <c r="T70" s="119"/>
      <c r="U70" s="116"/>
      <c r="V70" s="116">
        <v>219</v>
      </c>
      <c r="W70" s="116">
        <v>233</v>
      </c>
      <c r="X70" s="116">
        <v>222</v>
      </c>
      <c r="Y70" s="116">
        <v>227</v>
      </c>
      <c r="Z70" s="116">
        <v>187</v>
      </c>
    </row>
    <row r="71" spans="1:26" x14ac:dyDescent="0.25">
      <c r="S71" s="119" t="s">
        <v>45</v>
      </c>
      <c r="T71" s="119"/>
      <c r="U71" s="116"/>
      <c r="V71" s="116">
        <v>222</v>
      </c>
      <c r="W71" s="116">
        <v>246</v>
      </c>
      <c r="X71" s="116">
        <v>265</v>
      </c>
      <c r="Y71" s="116">
        <v>257</v>
      </c>
      <c r="Z71" s="116">
        <v>289</v>
      </c>
    </row>
    <row r="72" spans="1:26" x14ac:dyDescent="0.25">
      <c r="S72" s="119" t="s">
        <v>46</v>
      </c>
      <c r="T72" s="119"/>
      <c r="U72" s="116"/>
      <c r="V72" s="116">
        <v>270</v>
      </c>
      <c r="W72" s="116">
        <v>272</v>
      </c>
      <c r="X72" s="116">
        <v>269</v>
      </c>
      <c r="Y72" s="116">
        <v>267</v>
      </c>
      <c r="Z72" s="116">
        <v>280</v>
      </c>
    </row>
    <row r="73" spans="1:26" x14ac:dyDescent="0.25">
      <c r="S73" s="119" t="s">
        <v>47</v>
      </c>
      <c r="T73" s="119"/>
      <c r="U73" s="116"/>
      <c r="V73" s="116">
        <v>270</v>
      </c>
      <c r="W73" s="116">
        <v>313</v>
      </c>
      <c r="X73" s="116">
        <v>325</v>
      </c>
      <c r="Y73" s="116">
        <v>330</v>
      </c>
      <c r="Z73" s="116">
        <v>317</v>
      </c>
    </row>
    <row r="74" spans="1:26" x14ac:dyDescent="0.25">
      <c r="S74" s="119" t="s">
        <v>48</v>
      </c>
      <c r="T74" s="119"/>
      <c r="U74" s="116"/>
      <c r="V74" s="116">
        <v>206</v>
      </c>
      <c r="W74" s="116">
        <v>235</v>
      </c>
      <c r="X74" s="116">
        <v>227</v>
      </c>
      <c r="Y74" s="116">
        <v>213</v>
      </c>
      <c r="Z74" s="116">
        <v>245</v>
      </c>
    </row>
    <row r="75" spans="1:26" x14ac:dyDescent="0.25">
      <c r="S75" s="119" t="s">
        <v>49</v>
      </c>
      <c r="T75" s="119"/>
      <c r="U75" s="116"/>
      <c r="V75" s="116">
        <v>106</v>
      </c>
      <c r="W75" s="116">
        <v>128</v>
      </c>
      <c r="X75" s="116">
        <v>137</v>
      </c>
      <c r="Y75" s="116">
        <v>139</v>
      </c>
      <c r="Z75" s="116">
        <v>154</v>
      </c>
    </row>
    <row r="76" spans="1:26" x14ac:dyDescent="0.25">
      <c r="S76" s="119" t="s">
        <v>50</v>
      </c>
      <c r="T76" s="119"/>
      <c r="U76" s="116"/>
      <c r="V76" s="116">
        <v>39</v>
      </c>
      <c r="W76" s="116">
        <v>46</v>
      </c>
      <c r="X76" s="116">
        <v>51</v>
      </c>
      <c r="Y76" s="116">
        <v>65</v>
      </c>
      <c r="Z76" s="116">
        <v>71</v>
      </c>
    </row>
    <row r="77" spans="1:26" x14ac:dyDescent="0.25">
      <c r="S77" s="119" t="s">
        <v>51</v>
      </c>
      <c r="T77" s="119"/>
      <c r="U77" s="116"/>
      <c r="V77" s="116">
        <v>22</v>
      </c>
      <c r="W77" s="116">
        <v>23</v>
      </c>
      <c r="X77" s="116">
        <v>26</v>
      </c>
      <c r="Y77" s="116">
        <v>20</v>
      </c>
      <c r="Z77" s="116">
        <v>23</v>
      </c>
    </row>
    <row r="78" spans="1:26" x14ac:dyDescent="0.25">
      <c r="S78" s="119" t="s">
        <v>52</v>
      </c>
      <c r="T78" s="119"/>
      <c r="U78" s="116"/>
      <c r="V78" s="116">
        <v>20</v>
      </c>
      <c r="W78" s="116">
        <v>18</v>
      </c>
      <c r="X78" s="116">
        <v>29</v>
      </c>
      <c r="Y78" s="116">
        <v>19</v>
      </c>
      <c r="Z78" s="116">
        <v>21</v>
      </c>
    </row>
    <row r="79" spans="1:26" x14ac:dyDescent="0.25">
      <c r="S79" s="119" t="s">
        <v>53</v>
      </c>
      <c r="T79" s="119"/>
      <c r="U79" s="116"/>
      <c r="V79" s="116">
        <v>14</v>
      </c>
      <c r="W79" s="116">
        <v>15</v>
      </c>
      <c r="X79" s="116">
        <v>14</v>
      </c>
      <c r="Y79" s="116">
        <v>13</v>
      </c>
      <c r="Z79" s="116">
        <v>17</v>
      </c>
    </row>
    <row r="80" spans="1:26" x14ac:dyDescent="0.25">
      <c r="S80" s="122" t="s">
        <v>54</v>
      </c>
      <c r="T80" s="122"/>
      <c r="U80" s="116"/>
      <c r="V80" s="116">
        <v>2167</v>
      </c>
      <c r="W80" s="116">
        <v>2446</v>
      </c>
      <c r="X80" s="116">
        <v>2584</v>
      </c>
      <c r="Y80" s="116">
        <v>2551</v>
      </c>
      <c r="Z80" s="116">
        <v>2646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Loddon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185</v>
      </c>
      <c r="W83" s="116">
        <v>204</v>
      </c>
      <c r="X83" s="116">
        <v>208</v>
      </c>
      <c r="Y83" s="116">
        <v>218</v>
      </c>
      <c r="Z83" s="116">
        <v>225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85</v>
      </c>
      <c r="W84" s="116">
        <v>85</v>
      </c>
      <c r="X84" s="116">
        <v>83</v>
      </c>
      <c r="Y84" s="116">
        <v>88</v>
      </c>
      <c r="Z84" s="116">
        <v>93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190</v>
      </c>
      <c r="W85" s="116">
        <v>178</v>
      </c>
      <c r="X85" s="116">
        <v>196</v>
      </c>
      <c r="Y85" s="116">
        <v>212</v>
      </c>
      <c r="Z85" s="116">
        <v>233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5,445</v>
      </c>
      <c r="D86" s="100">
        <f t="shared" ref="D86:D91" si="4">AD4</f>
        <v>4.8930841841648975E-2</v>
      </c>
      <c r="E86" s="101">
        <f t="shared" ref="E86:E91" si="5">AD4</f>
        <v>4.8930841841648975E-2</v>
      </c>
      <c r="F86" s="100">
        <f t="shared" ref="F86:F91" si="6">AF4</f>
        <v>0.19986778316438958</v>
      </c>
      <c r="G86" s="101">
        <f t="shared" ref="G86:G91" si="7">AF4</f>
        <v>0.19986778316438958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54</v>
      </c>
      <c r="W86" s="116">
        <v>66</v>
      </c>
      <c r="X86" s="116">
        <v>71</v>
      </c>
      <c r="Y86" s="116">
        <v>61</v>
      </c>
      <c r="Z86" s="116">
        <v>65</v>
      </c>
    </row>
    <row r="87" spans="1:30" ht="15" customHeight="1" x14ac:dyDescent="0.25">
      <c r="A87" s="102" t="s">
        <v>4</v>
      </c>
      <c r="B87" s="51"/>
      <c r="C87" s="61" t="str">
        <f t="shared" si="3"/>
        <v>2,798</v>
      </c>
      <c r="D87" s="100">
        <f t="shared" si="4"/>
        <v>6.1456752655538738E-2</v>
      </c>
      <c r="E87" s="101">
        <f t="shared" si="5"/>
        <v>6.1456752655538738E-2</v>
      </c>
      <c r="F87" s="100">
        <f t="shared" si="6"/>
        <v>0.18059071729957799</v>
      </c>
      <c r="G87" s="101">
        <f t="shared" si="7"/>
        <v>0.18059071729957799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43</v>
      </c>
      <c r="W87" s="116">
        <v>45</v>
      </c>
      <c r="X87" s="116">
        <v>39</v>
      </c>
      <c r="Y87" s="116">
        <v>40</v>
      </c>
      <c r="Z87" s="116">
        <v>44</v>
      </c>
    </row>
    <row r="88" spans="1:30" ht="15" customHeight="1" x14ac:dyDescent="0.25">
      <c r="A88" s="102" t="s">
        <v>5</v>
      </c>
      <c r="B88" s="51"/>
      <c r="C88" s="61" t="str">
        <f t="shared" si="3"/>
        <v>2,645</v>
      </c>
      <c r="D88" s="100">
        <f t="shared" si="4"/>
        <v>3.6442006269592486E-2</v>
      </c>
      <c r="E88" s="101">
        <f t="shared" si="5"/>
        <v>3.6442006269592486E-2</v>
      </c>
      <c r="F88" s="100">
        <f t="shared" si="6"/>
        <v>0.21833256563795489</v>
      </c>
      <c r="G88" s="101">
        <f t="shared" si="7"/>
        <v>0.21833256563795489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43</v>
      </c>
      <c r="W88" s="116">
        <v>39</v>
      </c>
      <c r="X88" s="116">
        <v>47</v>
      </c>
      <c r="Y88" s="116">
        <v>49</v>
      </c>
      <c r="Z88" s="116">
        <v>46</v>
      </c>
    </row>
    <row r="89" spans="1:30" ht="15" customHeight="1" x14ac:dyDescent="0.25">
      <c r="A89" s="51" t="s">
        <v>6</v>
      </c>
      <c r="B89" s="51"/>
      <c r="C89" s="61" t="str">
        <f t="shared" si="3"/>
        <v>3,796</v>
      </c>
      <c r="D89" s="100">
        <f t="shared" si="4"/>
        <v>5.7087162350320186E-2</v>
      </c>
      <c r="E89" s="101">
        <f t="shared" si="5"/>
        <v>5.7087162350320186E-2</v>
      </c>
      <c r="F89" s="100">
        <f t="shared" si="6"/>
        <v>0.1766893986360818</v>
      </c>
      <c r="G89" s="101">
        <f t="shared" si="7"/>
        <v>0.1766893986360818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174</v>
      </c>
      <c r="W89" s="116">
        <v>191</v>
      </c>
      <c r="X89" s="116">
        <v>209</v>
      </c>
      <c r="Y89" s="116">
        <v>201</v>
      </c>
      <c r="Z89" s="116">
        <v>206</v>
      </c>
    </row>
    <row r="90" spans="1:30" ht="15" customHeight="1" x14ac:dyDescent="0.25">
      <c r="A90" s="51" t="s">
        <v>100</v>
      </c>
      <c r="B90" s="51"/>
      <c r="C90" s="61" t="str">
        <f t="shared" si="3"/>
        <v>$34,890</v>
      </c>
      <c r="D90" s="100">
        <f t="shared" si="4"/>
        <v>2.0083326024033177E-2</v>
      </c>
      <c r="E90" s="101">
        <f t="shared" si="5"/>
        <v>2.0083326024033177E-2</v>
      </c>
      <c r="F90" s="100">
        <f t="shared" si="6"/>
        <v>0.11391066981674225</v>
      </c>
      <c r="G90" s="101">
        <f t="shared" si="7"/>
        <v>0.11391066981674225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319</v>
      </c>
      <c r="W90" s="116">
        <v>344</v>
      </c>
      <c r="X90" s="116">
        <v>375</v>
      </c>
      <c r="Y90" s="116">
        <v>357</v>
      </c>
      <c r="Z90" s="116">
        <v>357</v>
      </c>
    </row>
    <row r="91" spans="1:30" ht="15" customHeight="1" x14ac:dyDescent="0.25">
      <c r="A91" s="51" t="s">
        <v>7</v>
      </c>
      <c r="B91" s="51"/>
      <c r="C91" s="61" t="str">
        <f t="shared" si="3"/>
        <v>$180.9 mil</v>
      </c>
      <c r="D91" s="100">
        <f t="shared" si="4"/>
        <v>8.2702218673419647E-2</v>
      </c>
      <c r="E91" s="101">
        <f t="shared" si="5"/>
        <v>8.2702218673419647E-2</v>
      </c>
      <c r="F91" s="100">
        <f t="shared" si="6"/>
        <v>0.58150340047103444</v>
      </c>
      <c r="G91" s="101">
        <f t="shared" si="7"/>
        <v>0.58150340047103444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1730</v>
      </c>
      <c r="W91" s="116">
        <v>1874</v>
      </c>
      <c r="X91" s="116">
        <v>2013</v>
      </c>
      <c r="Y91" s="116">
        <v>1922</v>
      </c>
      <c r="Z91" s="116">
        <v>2020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92</v>
      </c>
      <c r="W93" s="116">
        <v>121</v>
      </c>
      <c r="X93" s="116">
        <v>133</v>
      </c>
      <c r="Y93" s="116">
        <v>140</v>
      </c>
      <c r="Z93" s="116">
        <v>168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261</v>
      </c>
      <c r="W94" s="116">
        <v>269</v>
      </c>
      <c r="X94" s="116">
        <v>288</v>
      </c>
      <c r="Y94" s="116">
        <v>301</v>
      </c>
      <c r="Z94" s="116">
        <v>305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39</v>
      </c>
      <c r="W95" s="116">
        <v>41</v>
      </c>
      <c r="X95" s="116">
        <v>51</v>
      </c>
      <c r="Y95" s="116">
        <v>51</v>
      </c>
      <c r="Z95" s="116">
        <v>57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186</v>
      </c>
      <c r="W96" s="116">
        <v>218</v>
      </c>
      <c r="X96" s="116">
        <v>217</v>
      </c>
      <c r="Y96" s="116">
        <v>217</v>
      </c>
      <c r="Z96" s="116">
        <v>214</v>
      </c>
    </row>
    <row r="97" spans="1:32" ht="15" customHeight="1" x14ac:dyDescent="0.25">
      <c r="S97" s="119" t="s">
        <v>199</v>
      </c>
      <c r="T97" s="119"/>
      <c r="U97" s="116"/>
      <c r="V97" s="116">
        <v>201</v>
      </c>
      <c r="W97" s="116">
        <v>220</v>
      </c>
      <c r="X97" s="116">
        <v>228</v>
      </c>
      <c r="Y97" s="116">
        <v>215</v>
      </c>
      <c r="Z97" s="116">
        <v>226</v>
      </c>
    </row>
    <row r="98" spans="1:32" ht="15" customHeight="1" x14ac:dyDescent="0.25">
      <c r="S98" s="119" t="s">
        <v>200</v>
      </c>
      <c r="T98" s="119"/>
      <c r="U98" s="116"/>
      <c r="V98" s="116">
        <v>94</v>
      </c>
      <c r="W98" s="116">
        <v>115</v>
      </c>
      <c r="X98" s="116">
        <v>111</v>
      </c>
      <c r="Y98" s="116">
        <v>123</v>
      </c>
      <c r="Z98" s="116">
        <v>134</v>
      </c>
    </row>
    <row r="99" spans="1:32" ht="15" customHeight="1" x14ac:dyDescent="0.25">
      <c r="S99" s="119" t="s">
        <v>201</v>
      </c>
      <c r="T99" s="119"/>
      <c r="U99" s="116"/>
      <c r="V99" s="116">
        <v>24</v>
      </c>
      <c r="W99" s="116">
        <v>27</v>
      </c>
      <c r="X99" s="116">
        <v>29</v>
      </c>
      <c r="Y99" s="116">
        <v>24</v>
      </c>
      <c r="Z99" s="116">
        <v>19</v>
      </c>
    </row>
    <row r="100" spans="1:32" ht="15" customHeight="1" x14ac:dyDescent="0.25">
      <c r="S100" s="119" t="s">
        <v>59</v>
      </c>
      <c r="T100" s="119"/>
      <c r="U100" s="116"/>
      <c r="V100" s="116">
        <v>171</v>
      </c>
      <c r="W100" s="116">
        <v>170</v>
      </c>
      <c r="X100" s="116">
        <v>197</v>
      </c>
      <c r="Y100" s="116">
        <v>187</v>
      </c>
      <c r="Z100" s="116">
        <v>180</v>
      </c>
    </row>
    <row r="101" spans="1:32" x14ac:dyDescent="0.25">
      <c r="A101" s="20"/>
      <c r="S101" s="122" t="s">
        <v>54</v>
      </c>
      <c r="T101" s="122"/>
      <c r="U101" s="116"/>
      <c r="V101" s="116">
        <v>1497</v>
      </c>
      <c r="W101" s="116">
        <v>1621</v>
      </c>
      <c r="X101" s="116">
        <v>1712</v>
      </c>
      <c r="Y101" s="116">
        <v>1675</v>
      </c>
      <c r="Z101" s="116">
        <v>1771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2549</v>
      </c>
      <c r="W104" s="116">
        <v>2996</v>
      </c>
      <c r="X104" s="116">
        <v>3134</v>
      </c>
      <c r="Y104" s="116">
        <v>3076</v>
      </c>
      <c r="Z104" s="116">
        <v>3254</v>
      </c>
      <c r="AB104" s="113" t="str">
        <f>TEXT(Z104,"###,###")</f>
        <v>3,254</v>
      </c>
      <c r="AD104" s="134">
        <f>Z104/($Z$4)*100</f>
        <v>59.761248852157948</v>
      </c>
      <c r="AF104" s="113"/>
    </row>
    <row r="105" spans="1:32" x14ac:dyDescent="0.25">
      <c r="S105" s="119" t="s">
        <v>18</v>
      </c>
      <c r="T105" s="119"/>
      <c r="U105" s="116"/>
      <c r="V105" s="116">
        <v>875</v>
      </c>
      <c r="W105" s="116">
        <v>983</v>
      </c>
      <c r="X105" s="116">
        <v>950</v>
      </c>
      <c r="Y105" s="116">
        <v>989</v>
      </c>
      <c r="Z105" s="116">
        <v>963</v>
      </c>
      <c r="AB105" s="113" t="str">
        <f>TEXT(Z105,"###,###")</f>
        <v>963</v>
      </c>
      <c r="AD105" s="134">
        <f>Z105/($Z$4)*100</f>
        <v>17.685950413223139</v>
      </c>
      <c r="AF105" s="113"/>
    </row>
    <row r="106" spans="1:32" x14ac:dyDescent="0.25">
      <c r="S106" s="122" t="s">
        <v>54</v>
      </c>
      <c r="T106" s="122"/>
      <c r="U106" s="124"/>
      <c r="V106" s="124">
        <v>3424</v>
      </c>
      <c r="W106" s="124">
        <v>3979</v>
      </c>
      <c r="X106" s="124">
        <v>4084</v>
      </c>
      <c r="Y106" s="124">
        <v>4065</v>
      </c>
      <c r="Z106" s="124">
        <v>4217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847</v>
      </c>
      <c r="W108" s="116">
        <v>1001</v>
      </c>
      <c r="X108" s="116">
        <v>1019</v>
      </c>
      <c r="Y108" s="116">
        <v>978</v>
      </c>
      <c r="Z108" s="116">
        <v>1000</v>
      </c>
      <c r="AB108" s="113" t="str">
        <f>TEXT(Z108,"###,###")</f>
        <v>1,000</v>
      </c>
      <c r="AD108" s="134">
        <f>Z108/($Z$4)*100</f>
        <v>18.365472910927455</v>
      </c>
      <c r="AF108" s="113"/>
    </row>
    <row r="109" spans="1:32" x14ac:dyDescent="0.25">
      <c r="S109" s="119" t="s">
        <v>21</v>
      </c>
      <c r="T109" s="119"/>
      <c r="U109" s="116"/>
      <c r="V109" s="116">
        <v>617</v>
      </c>
      <c r="W109" s="116">
        <v>766</v>
      </c>
      <c r="X109" s="116">
        <v>787</v>
      </c>
      <c r="Y109" s="116">
        <v>741</v>
      </c>
      <c r="Z109" s="116">
        <v>830</v>
      </c>
      <c r="AB109" s="113" t="str">
        <f>TEXT(Z109,"###,###")</f>
        <v>830</v>
      </c>
      <c r="AD109" s="134">
        <f>Z109/($Z$4)*100</f>
        <v>15.243342516069788</v>
      </c>
      <c r="AF109" s="113"/>
    </row>
    <row r="110" spans="1:32" x14ac:dyDescent="0.25">
      <c r="S110" s="119" t="s">
        <v>22</v>
      </c>
      <c r="T110" s="119"/>
      <c r="U110" s="116"/>
      <c r="V110" s="116">
        <v>984</v>
      </c>
      <c r="W110" s="116">
        <v>1116</v>
      </c>
      <c r="X110" s="116">
        <v>1169</v>
      </c>
      <c r="Y110" s="116">
        <v>1184</v>
      </c>
      <c r="Z110" s="116">
        <v>1233</v>
      </c>
      <c r="AB110" s="113" t="str">
        <f>TEXT(Z110,"###,###")</f>
        <v>1,233</v>
      </c>
      <c r="AD110" s="134">
        <f>Z110/($Z$4)*100</f>
        <v>22.644628099173552</v>
      </c>
      <c r="AF110" s="113"/>
    </row>
    <row r="111" spans="1:32" x14ac:dyDescent="0.25">
      <c r="S111" s="119" t="s">
        <v>23</v>
      </c>
      <c r="T111" s="119"/>
      <c r="U111" s="116"/>
      <c r="V111" s="116">
        <v>973</v>
      </c>
      <c r="W111" s="116">
        <v>1096</v>
      </c>
      <c r="X111" s="116">
        <v>1104</v>
      </c>
      <c r="Y111" s="116">
        <v>1159</v>
      </c>
      <c r="Z111" s="116">
        <v>1143</v>
      </c>
      <c r="AB111" s="113" t="str">
        <f>TEXT(Z111,"###,###")</f>
        <v>1,143</v>
      </c>
      <c r="AD111" s="134">
        <f>Z111/($Z$4)*100</f>
        <v>20.991735537190081</v>
      </c>
      <c r="AF111" s="113"/>
    </row>
    <row r="112" spans="1:32" x14ac:dyDescent="0.25">
      <c r="S112" s="122" t="s">
        <v>54</v>
      </c>
      <c r="T112" s="122"/>
      <c r="U112" s="116"/>
      <c r="V112" s="116">
        <v>4538</v>
      </c>
      <c r="W112" s="116">
        <v>5061</v>
      </c>
      <c r="X112" s="116">
        <v>5369</v>
      </c>
      <c r="Y112" s="116">
        <v>5193</v>
      </c>
      <c r="Z112" s="116">
        <v>5444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45.22</v>
      </c>
      <c r="W118" s="135">
        <v>46.52</v>
      </c>
      <c r="X118" s="135">
        <v>46.82</v>
      </c>
      <c r="Y118" s="135">
        <v>46.57</v>
      </c>
      <c r="Z118" s="135">
        <v>46.85</v>
      </c>
      <c r="AB118" s="113" t="str">
        <f>TEXT(Z118,"##.0")</f>
        <v>46.9</v>
      </c>
    </row>
    <row r="120" spans="19:32" x14ac:dyDescent="0.25">
      <c r="S120" s="105" t="s">
        <v>102</v>
      </c>
      <c r="T120" s="116"/>
      <c r="U120" s="116"/>
      <c r="V120" s="116">
        <v>2057</v>
      </c>
      <c r="W120" s="116">
        <v>2220</v>
      </c>
      <c r="X120" s="116">
        <v>2308</v>
      </c>
      <c r="Y120" s="116">
        <v>2284</v>
      </c>
      <c r="Z120" s="116">
        <v>2401</v>
      </c>
      <c r="AB120" s="113" t="str">
        <f>TEXT(Z120,"###,###")</f>
        <v>2,401</v>
      </c>
    </row>
    <row r="121" spans="19:32" x14ac:dyDescent="0.25">
      <c r="S121" s="105" t="s">
        <v>103</v>
      </c>
      <c r="T121" s="116"/>
      <c r="U121" s="116"/>
      <c r="V121" s="116">
        <v>709</v>
      </c>
      <c r="W121" s="116">
        <v>787</v>
      </c>
      <c r="X121" s="116">
        <v>893</v>
      </c>
      <c r="Y121" s="116">
        <v>820</v>
      </c>
      <c r="Z121" s="116">
        <v>885</v>
      </c>
      <c r="AB121" s="113" t="str">
        <f>TEXT(Z121,"###,###")</f>
        <v>885</v>
      </c>
    </row>
    <row r="122" spans="19:32" x14ac:dyDescent="0.25">
      <c r="S122" s="105" t="s">
        <v>104</v>
      </c>
      <c r="T122" s="116"/>
      <c r="U122" s="116"/>
      <c r="V122" s="116">
        <v>455</v>
      </c>
      <c r="W122" s="116">
        <v>488</v>
      </c>
      <c r="X122" s="116">
        <v>530</v>
      </c>
      <c r="Y122" s="116">
        <v>484</v>
      </c>
      <c r="Z122" s="116">
        <v>506</v>
      </c>
      <c r="AB122" s="113" t="str">
        <f>TEXT(Z122,"###,###")</f>
        <v>506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2512</v>
      </c>
      <c r="W124" s="116">
        <v>2708</v>
      </c>
      <c r="X124" s="116">
        <v>2838</v>
      </c>
      <c r="Y124" s="116">
        <v>2768</v>
      </c>
      <c r="Z124" s="116">
        <v>2907</v>
      </c>
      <c r="AB124" s="113" t="str">
        <f>TEXT(Z124,"###,###")</f>
        <v>2,907</v>
      </c>
      <c r="AD124" s="131">
        <f>Z124/$Z$7*100</f>
        <v>76.580611169652272</v>
      </c>
    </row>
    <row r="125" spans="19:32" x14ac:dyDescent="0.25">
      <c r="S125" s="105" t="s">
        <v>106</v>
      </c>
      <c r="T125" s="116"/>
      <c r="U125" s="116"/>
      <c r="V125" s="116">
        <v>1164</v>
      </c>
      <c r="W125" s="116">
        <v>1275</v>
      </c>
      <c r="X125" s="116">
        <v>1423</v>
      </c>
      <c r="Y125" s="116">
        <v>1304</v>
      </c>
      <c r="Z125" s="116">
        <v>1391</v>
      </c>
      <c r="AB125" s="113" t="str">
        <f>TEXT(Z125,"###,###")</f>
        <v>1,391</v>
      </c>
      <c r="AD125" s="131">
        <f>Z125/$Z$7*100</f>
        <v>36.643835616438359</v>
      </c>
    </row>
    <row r="127" spans="19:32" x14ac:dyDescent="0.25">
      <c r="S127" s="105" t="s">
        <v>107</v>
      </c>
      <c r="T127" s="116"/>
      <c r="U127" s="116"/>
      <c r="V127" s="116">
        <v>1730</v>
      </c>
      <c r="W127" s="116">
        <v>1874</v>
      </c>
      <c r="X127" s="116">
        <v>2013</v>
      </c>
      <c r="Y127" s="116">
        <v>1922</v>
      </c>
      <c r="Z127" s="116">
        <v>2024</v>
      </c>
      <c r="AB127" s="113" t="str">
        <f>TEXT(Z127,"###,###")</f>
        <v>2,024</v>
      </c>
      <c r="AD127" s="131">
        <f>Z127/$Z$7*100</f>
        <v>53.319283456269758</v>
      </c>
    </row>
    <row r="128" spans="19:32" x14ac:dyDescent="0.25">
      <c r="S128" s="105" t="s">
        <v>108</v>
      </c>
      <c r="T128" s="116"/>
      <c r="U128" s="116"/>
      <c r="V128" s="116">
        <v>1496</v>
      </c>
      <c r="W128" s="116">
        <v>1621</v>
      </c>
      <c r="X128" s="116">
        <v>1717</v>
      </c>
      <c r="Y128" s="116">
        <v>1670</v>
      </c>
      <c r="Z128" s="116">
        <v>1771</v>
      </c>
      <c r="AB128" s="113" t="str">
        <f>TEXT(Z128,"###,###")</f>
        <v>1,771</v>
      </c>
      <c r="AD128" s="131">
        <f>Z128/$Z$7*100</f>
        <v>46.654373024236037</v>
      </c>
    </row>
    <row r="130" spans="19:20" x14ac:dyDescent="0.25">
      <c r="S130" s="105" t="s">
        <v>286</v>
      </c>
      <c r="T130" s="131">
        <v>63.250790305584829</v>
      </c>
    </row>
    <row r="131" spans="19:20" x14ac:dyDescent="0.25">
      <c r="S131" s="105" t="s">
        <v>287</v>
      </c>
      <c r="T131" s="131">
        <v>23.31401475237092</v>
      </c>
    </row>
    <row r="132" spans="19:20" x14ac:dyDescent="0.25">
      <c r="S132" s="105" t="s">
        <v>288</v>
      </c>
      <c r="T132" s="131">
        <v>13.32982086406744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645BE1-C49B-4E1E-95E6-B85539009C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AA98D4-F535-469D-920E-5626350328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929E90-5031-43CE-A18B-2640C76F26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636584-FB69-4257-B792-C41CAFEA75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30FDE-9AA5-4CD2-8077-018A29D299DF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112</v>
      </c>
      <c r="T1" s="103"/>
      <c r="U1" s="103"/>
      <c r="V1" s="103"/>
      <c r="W1" s="103"/>
      <c r="X1" s="103"/>
      <c r="Y1" s="104" t="s">
        <v>209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112</v>
      </c>
      <c r="Y3" s="109" t="s">
        <v>209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 Ballarat,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71700</v>
      </c>
      <c r="W4" s="112">
        <v>75250</v>
      </c>
      <c r="X4" s="112">
        <v>77387</v>
      </c>
      <c r="Y4" s="112">
        <v>81572</v>
      </c>
      <c r="Z4" s="112">
        <v>83280</v>
      </c>
      <c r="AB4" s="113" t="str">
        <f>TEXT(Z4,"###,###")</f>
        <v>83,280</v>
      </c>
      <c r="AD4" s="114">
        <f>Z4/Y4-1</f>
        <v>2.0938557348109565E-2</v>
      </c>
      <c r="AF4" s="114">
        <f>Z4/V4-1</f>
        <v>0.16150627615062763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35688</v>
      </c>
      <c r="W5" s="112">
        <v>37375</v>
      </c>
      <c r="X5" s="112">
        <v>38977</v>
      </c>
      <c r="Y5" s="112">
        <v>40395</v>
      </c>
      <c r="Z5" s="112">
        <v>41220</v>
      </c>
      <c r="AB5" s="113" t="str">
        <f>TEXT(Z5,"###,###")</f>
        <v>41,220</v>
      </c>
      <c r="AD5" s="114">
        <f t="shared" ref="AD5:AD9" si="0">Z5/Y5-1</f>
        <v>2.042331971778677E-2</v>
      </c>
      <c r="AF5" s="114">
        <f t="shared" ref="AF5:AF9" si="1">Z5/V5-1</f>
        <v>0.1550100874243443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36012</v>
      </c>
      <c r="W6" s="112">
        <v>37875</v>
      </c>
      <c r="X6" s="112">
        <v>38410</v>
      </c>
      <c r="Y6" s="112">
        <v>41178</v>
      </c>
      <c r="Z6" s="112">
        <v>42057</v>
      </c>
      <c r="AB6" s="113" t="str">
        <f>TEXT(Z6,"###,###")</f>
        <v>42,057</v>
      </c>
      <c r="AD6" s="114">
        <f t="shared" si="0"/>
        <v>2.1346349992714453E-2</v>
      </c>
      <c r="AF6" s="114">
        <f t="shared" si="1"/>
        <v>0.16786071309563488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52140</v>
      </c>
      <c r="W7" s="112">
        <v>53638</v>
      </c>
      <c r="X7" s="112">
        <v>55529</v>
      </c>
      <c r="Y7" s="112">
        <v>57450</v>
      </c>
      <c r="Z7" s="112">
        <v>59216</v>
      </c>
      <c r="AB7" s="113" t="str">
        <f>TEXT(Z7,"###,###")</f>
        <v>59,216</v>
      </c>
      <c r="AD7" s="114">
        <f t="shared" si="0"/>
        <v>3.0739773716275121E-2</v>
      </c>
      <c r="AF7" s="114">
        <f t="shared" si="1"/>
        <v>0.13571154583812817</v>
      </c>
    </row>
    <row r="8" spans="1:32" ht="17.25" customHeight="1" x14ac:dyDescent="0.25">
      <c r="A8" s="68" t="s">
        <v>13</v>
      </c>
      <c r="B8" s="69"/>
      <c r="C8" s="31"/>
      <c r="D8" s="70" t="str">
        <f>AB4</f>
        <v>83,280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59,216</v>
      </c>
      <c r="P8" s="71"/>
      <c r="S8" s="111" t="s">
        <v>86</v>
      </c>
      <c r="T8" s="112"/>
      <c r="U8" s="112"/>
      <c r="V8" s="112">
        <v>38448</v>
      </c>
      <c r="W8" s="112">
        <v>39120.699999999997</v>
      </c>
      <c r="X8" s="112">
        <v>39287.5</v>
      </c>
      <c r="Y8" s="112">
        <v>40885.1</v>
      </c>
      <c r="Z8" s="112">
        <v>41657.870000000003</v>
      </c>
      <c r="AB8" s="113" t="str">
        <f>TEXT(Z8,"$###,###")</f>
        <v>$41,658</v>
      </c>
      <c r="AD8" s="114">
        <f t="shared" si="0"/>
        <v>1.8901017730175607E-2</v>
      </c>
      <c r="AF8" s="114">
        <f t="shared" si="1"/>
        <v>8.3486007074490276E-2</v>
      </c>
    </row>
    <row r="9" spans="1:32" x14ac:dyDescent="0.25">
      <c r="A9" s="32" t="s">
        <v>15</v>
      </c>
      <c r="B9" s="75"/>
      <c r="C9" s="76"/>
      <c r="D9" s="77">
        <f>AD104</f>
        <v>72.724543707973098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50.51337476357741</v>
      </c>
      <c r="P9" s="78" t="s">
        <v>87</v>
      </c>
      <c r="S9" s="111" t="s">
        <v>7</v>
      </c>
      <c r="T9" s="112"/>
      <c r="U9" s="112"/>
      <c r="V9" s="112">
        <v>2639346491</v>
      </c>
      <c r="W9" s="112">
        <v>2804212901</v>
      </c>
      <c r="X9" s="112">
        <v>3014098939</v>
      </c>
      <c r="Y9" s="112">
        <v>3213455584</v>
      </c>
      <c r="Z9" s="112">
        <v>3434178576</v>
      </c>
      <c r="AB9" s="113" t="str">
        <f>TEXT(Z9/1000000,"$#,###.0")&amp;" mil"</f>
        <v>$3,434.2 mil</v>
      </c>
      <c r="AD9" s="114">
        <f t="shared" si="0"/>
        <v>6.8687114612379752E-2</v>
      </c>
      <c r="AF9" s="114">
        <f t="shared" si="1"/>
        <v>0.30114730586163119</v>
      </c>
    </row>
    <row r="10" spans="1:32" x14ac:dyDescent="0.25">
      <c r="A10" s="32" t="s">
        <v>18</v>
      </c>
      <c r="B10" s="75"/>
      <c r="C10" s="76"/>
      <c r="D10" s="77">
        <f>AD105</f>
        <v>21.36287223823247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49.488313969197513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87.201094298838157</v>
      </c>
      <c r="P11" s="78" t="s">
        <v>87</v>
      </c>
      <c r="S11" s="111" t="s">
        <v>30</v>
      </c>
      <c r="T11" s="116"/>
      <c r="U11" s="116"/>
      <c r="V11" s="116">
        <v>64861</v>
      </c>
      <c r="W11" s="116">
        <v>68178</v>
      </c>
      <c r="X11" s="116">
        <v>70024</v>
      </c>
      <c r="Y11" s="116">
        <v>74151</v>
      </c>
      <c r="Z11" s="116">
        <v>75701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6.1334774385301269</v>
      </c>
      <c r="P12" s="78" t="s">
        <v>87</v>
      </c>
      <c r="S12" s="111" t="s">
        <v>31</v>
      </c>
      <c r="T12" s="116"/>
      <c r="U12" s="116"/>
      <c r="V12" s="116">
        <v>6837</v>
      </c>
      <c r="W12" s="116">
        <v>7072</v>
      </c>
      <c r="X12" s="116">
        <v>7361</v>
      </c>
      <c r="Y12" s="116">
        <v>7422</v>
      </c>
      <c r="Z12" s="116">
        <v>7582</v>
      </c>
    </row>
    <row r="13" spans="1:32" ht="15" customHeight="1" x14ac:dyDescent="0.25">
      <c r="A13" s="32" t="s">
        <v>20</v>
      </c>
      <c r="B13" s="76"/>
      <c r="C13" s="76"/>
      <c r="D13" s="77">
        <f>AD108</f>
        <v>13.669548511047068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6.67387192650635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15.242555235350624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23.505043227665706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18.452471418680446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1249</v>
      </c>
      <c r="Z15" s="116">
        <v>1255</v>
      </c>
      <c r="AB15" s="121">
        <f t="shared" ref="AB15:AB34" si="2">IF(Z15="np",0,Z15/$Z$34)</f>
        <v>1.506982552624311E-2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41.331652257444759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81.547528581319554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485</v>
      </c>
      <c r="Z16" s="116">
        <v>472</v>
      </c>
      <c r="AB16" s="121">
        <f t="shared" si="2"/>
        <v>5.6676953373599589E-3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5076</v>
      </c>
      <c r="Z17" s="116">
        <v>4950</v>
      </c>
      <c r="AB17" s="121">
        <f t="shared" si="2"/>
        <v>5.943875406765211E-2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603</v>
      </c>
      <c r="Z18" s="116">
        <v>594</v>
      </c>
      <c r="AB18" s="121">
        <f t="shared" si="2"/>
        <v>7.1326504881182532E-3</v>
      </c>
    </row>
    <row r="19" spans="1:28" x14ac:dyDescent="0.25">
      <c r="A19" s="67" t="str">
        <f>$S$1&amp;" ("&amp;$V$2&amp;" to "&amp;$Z$2&amp;")"</f>
        <v>Ballarat (2015-16 to 2019-20)</v>
      </c>
      <c r="B19" s="67"/>
      <c r="C19" s="67"/>
      <c r="D19" s="67"/>
      <c r="E19" s="67"/>
      <c r="F19" s="67"/>
      <c r="G19" s="67" t="str">
        <f>$S$1&amp;" ("&amp;$V$2&amp;" to "&amp;$Z$2&amp;")"</f>
        <v>Ballarat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5947</v>
      </c>
      <c r="Z19" s="116">
        <v>6013</v>
      </c>
      <c r="AB19" s="121">
        <f t="shared" si="2"/>
        <v>7.2203076405816594E-2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2038</v>
      </c>
      <c r="Z20" s="116">
        <v>2080</v>
      </c>
      <c r="AB20" s="121">
        <f t="shared" si="2"/>
        <v>2.4976284537518462E-2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8274</v>
      </c>
      <c r="Z21" s="116">
        <v>8551</v>
      </c>
      <c r="AB21" s="121">
        <f t="shared" si="2"/>
        <v>0.10267894667323095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6565</v>
      </c>
      <c r="Z22" s="116">
        <v>6945</v>
      </c>
      <c r="AB22" s="121">
        <f t="shared" si="2"/>
        <v>8.3394373131281591E-2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2416</v>
      </c>
      <c r="Z23" s="116">
        <v>2488</v>
      </c>
      <c r="AB23" s="121">
        <f t="shared" si="2"/>
        <v>2.9875478812185545E-2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1172</v>
      </c>
      <c r="Z24" s="116">
        <v>1261</v>
      </c>
      <c r="AB24" s="121">
        <f t="shared" si="2"/>
        <v>1.5141872500870568E-2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2368</v>
      </c>
      <c r="Z25" s="116">
        <v>2421</v>
      </c>
      <c r="AB25" s="121">
        <f t="shared" si="2"/>
        <v>2.9070954262178941E-2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1135</v>
      </c>
      <c r="Z26" s="116">
        <v>1092</v>
      </c>
      <c r="AB26" s="121">
        <f t="shared" si="2"/>
        <v>1.3112549382197193E-2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4558</v>
      </c>
      <c r="Z27" s="116">
        <v>4786</v>
      </c>
      <c r="AB27" s="121">
        <f t="shared" si="2"/>
        <v>5.7469470094501617E-2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5382</v>
      </c>
      <c r="Z28" s="116">
        <v>5895</v>
      </c>
      <c r="AB28" s="121">
        <f t="shared" si="2"/>
        <v>7.0786152571476607E-2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7078</v>
      </c>
      <c r="Z29" s="116">
        <v>4757</v>
      </c>
      <c r="AB29" s="121">
        <f t="shared" si="2"/>
        <v>5.7121243050468909E-2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7017</v>
      </c>
      <c r="Z30" s="116">
        <v>8827</v>
      </c>
      <c r="AB30" s="121">
        <f t="shared" si="2"/>
        <v>0.10599310750609398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12568</v>
      </c>
      <c r="Z31" s="116">
        <v>13447</v>
      </c>
      <c r="AB31" s="121">
        <f t="shared" si="2"/>
        <v>0.16146927796923594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2222</v>
      </c>
      <c r="Z32" s="116">
        <v>2250</v>
      </c>
      <c r="AB32" s="121">
        <f t="shared" si="2"/>
        <v>2.7017615485296412E-2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2557</v>
      </c>
      <c r="Z33" s="116">
        <v>2593</v>
      </c>
      <c r="AB33" s="121">
        <f t="shared" si="2"/>
        <v>3.1136300868166045E-2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81572</v>
      </c>
      <c r="Z34" s="124">
        <v>83279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48290</v>
      </c>
      <c r="AB37" s="136">
        <f>Z37/Z40*100</f>
        <v>81.547528581319554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10927</v>
      </c>
      <c r="AB38" s="136">
        <f>Z38/Z40*100</f>
        <v>18.452471418680446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59217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28</v>
      </c>
      <c r="W44" s="116">
        <v>24</v>
      </c>
      <c r="X44" s="116">
        <v>26</v>
      </c>
      <c r="Y44" s="116">
        <v>36</v>
      </c>
      <c r="Z44" s="116">
        <v>38</v>
      </c>
    </row>
    <row r="45" spans="19:32" x14ac:dyDescent="0.25">
      <c r="S45" s="119" t="s">
        <v>38</v>
      </c>
      <c r="T45" s="119"/>
      <c r="U45" s="116"/>
      <c r="V45" s="116">
        <v>782</v>
      </c>
      <c r="W45" s="116">
        <v>750</v>
      </c>
      <c r="X45" s="116">
        <v>893</v>
      </c>
      <c r="Y45" s="116">
        <v>1045</v>
      </c>
      <c r="Z45" s="116">
        <v>1095</v>
      </c>
    </row>
    <row r="46" spans="19:32" x14ac:dyDescent="0.25">
      <c r="S46" s="119" t="s">
        <v>39</v>
      </c>
      <c r="T46" s="119"/>
      <c r="U46" s="116"/>
      <c r="V46" s="116">
        <v>2104</v>
      </c>
      <c r="W46" s="116">
        <v>2266</v>
      </c>
      <c r="X46" s="116">
        <v>2485</v>
      </c>
      <c r="Y46" s="116">
        <v>2572</v>
      </c>
      <c r="Z46" s="116">
        <v>2419</v>
      </c>
    </row>
    <row r="47" spans="19:32" x14ac:dyDescent="0.25">
      <c r="S47" s="119" t="s">
        <v>40</v>
      </c>
      <c r="T47" s="119"/>
      <c r="U47" s="116"/>
      <c r="V47" s="116">
        <v>3753</v>
      </c>
      <c r="W47" s="116">
        <v>3856</v>
      </c>
      <c r="X47" s="116">
        <v>3984</v>
      </c>
      <c r="Y47" s="116">
        <v>4114</v>
      </c>
      <c r="Z47" s="116">
        <v>4050</v>
      </c>
    </row>
    <row r="48" spans="19:32" x14ac:dyDescent="0.25">
      <c r="S48" s="119" t="s">
        <v>41</v>
      </c>
      <c r="T48" s="119"/>
      <c r="U48" s="116"/>
      <c r="V48" s="116">
        <v>4582</v>
      </c>
      <c r="W48" s="116">
        <v>4893</v>
      </c>
      <c r="X48" s="116">
        <v>5062</v>
      </c>
      <c r="Y48" s="116">
        <v>5209</v>
      </c>
      <c r="Z48" s="116">
        <v>5628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4031</v>
      </c>
      <c r="W49" s="116">
        <v>4202</v>
      </c>
      <c r="X49" s="116">
        <v>4344</v>
      </c>
      <c r="Y49" s="116">
        <v>4522</v>
      </c>
      <c r="Z49" s="116">
        <v>4844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Ballarat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3430</v>
      </c>
      <c r="W50" s="116">
        <v>3680</v>
      </c>
      <c r="X50" s="116">
        <v>3883</v>
      </c>
      <c r="Y50" s="116">
        <v>3997</v>
      </c>
      <c r="Z50" s="116">
        <v>4114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3447</v>
      </c>
      <c r="W51" s="116">
        <v>3422</v>
      </c>
      <c r="X51" s="116">
        <v>3514</v>
      </c>
      <c r="Y51" s="116">
        <v>3651</v>
      </c>
      <c r="Z51" s="116">
        <v>3708</v>
      </c>
    </row>
    <row r="52" spans="1:26" ht="15" customHeight="1" x14ac:dyDescent="0.25">
      <c r="S52" s="119" t="s">
        <v>45</v>
      </c>
      <c r="T52" s="119"/>
      <c r="U52" s="116"/>
      <c r="V52" s="116">
        <v>3274</v>
      </c>
      <c r="W52" s="116">
        <v>3516</v>
      </c>
      <c r="X52" s="116">
        <v>3670</v>
      </c>
      <c r="Y52" s="116">
        <v>3779</v>
      </c>
      <c r="Z52" s="116">
        <v>3851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3293</v>
      </c>
      <c r="W53" s="116">
        <v>3340</v>
      </c>
      <c r="X53" s="116">
        <v>3268</v>
      </c>
      <c r="Y53" s="116">
        <v>3331</v>
      </c>
      <c r="Z53" s="116">
        <v>3304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2872</v>
      </c>
      <c r="W54" s="116">
        <v>3052</v>
      </c>
      <c r="X54" s="116">
        <v>3147</v>
      </c>
      <c r="Y54" s="116">
        <v>3273</v>
      </c>
      <c r="Z54" s="116">
        <v>3240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2172</v>
      </c>
      <c r="W55" s="116">
        <v>2344</v>
      </c>
      <c r="X55" s="116">
        <v>2483</v>
      </c>
      <c r="Y55" s="116">
        <v>2567</v>
      </c>
      <c r="Z55" s="116">
        <v>2543</v>
      </c>
    </row>
    <row r="56" spans="1:26" ht="15" customHeight="1" x14ac:dyDescent="0.25">
      <c r="S56" s="119" t="s">
        <v>49</v>
      </c>
      <c r="T56" s="119"/>
      <c r="U56" s="116"/>
      <c r="V56" s="116">
        <v>1198</v>
      </c>
      <c r="W56" s="116">
        <v>1245</v>
      </c>
      <c r="X56" s="116">
        <v>1235</v>
      </c>
      <c r="Y56" s="116">
        <v>1335</v>
      </c>
      <c r="Z56" s="116">
        <v>1431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385</v>
      </c>
      <c r="W57" s="116">
        <v>447</v>
      </c>
      <c r="X57" s="116">
        <v>517</v>
      </c>
      <c r="Y57" s="116">
        <v>589</v>
      </c>
      <c r="Z57" s="116">
        <v>603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190</v>
      </c>
      <c r="W58" s="116">
        <v>199</v>
      </c>
      <c r="X58" s="116">
        <v>199</v>
      </c>
      <c r="Y58" s="116">
        <v>213</v>
      </c>
      <c r="Z58" s="116">
        <v>210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93</v>
      </c>
      <c r="W59" s="116">
        <v>85</v>
      </c>
      <c r="X59" s="116">
        <v>90</v>
      </c>
      <c r="Y59" s="116">
        <v>92</v>
      </c>
      <c r="Z59" s="116">
        <v>91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51</v>
      </c>
      <c r="W60" s="116">
        <v>54</v>
      </c>
      <c r="X60" s="116">
        <v>58</v>
      </c>
      <c r="Y60" s="116">
        <v>62</v>
      </c>
      <c r="Z60" s="116">
        <v>65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35688</v>
      </c>
      <c r="W61" s="116">
        <v>37375</v>
      </c>
      <c r="X61" s="116">
        <v>38977</v>
      </c>
      <c r="Y61" s="116">
        <v>40395</v>
      </c>
      <c r="Z61" s="116">
        <v>41222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15</v>
      </c>
      <c r="W63" s="116">
        <v>20</v>
      </c>
      <c r="X63" s="116">
        <v>18</v>
      </c>
      <c r="Y63" s="116">
        <v>15</v>
      </c>
      <c r="Z63" s="116">
        <v>24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898</v>
      </c>
      <c r="W64" s="116">
        <v>809</v>
      </c>
      <c r="X64" s="116">
        <v>1021</v>
      </c>
      <c r="Y64" s="116">
        <v>1123</v>
      </c>
      <c r="Z64" s="116">
        <v>1168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Ballarat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2296</v>
      </c>
      <c r="W65" s="116">
        <v>2588</v>
      </c>
      <c r="X65" s="116">
        <v>2647</v>
      </c>
      <c r="Y65" s="116">
        <v>2847</v>
      </c>
      <c r="Z65" s="116">
        <v>2688</v>
      </c>
    </row>
    <row r="66" spans="1:26" x14ac:dyDescent="0.25">
      <c r="S66" s="119" t="s">
        <v>40</v>
      </c>
      <c r="T66" s="119"/>
      <c r="U66" s="116"/>
      <c r="V66" s="116">
        <v>3944</v>
      </c>
      <c r="W66" s="116">
        <v>4078</v>
      </c>
      <c r="X66" s="116">
        <v>4166</v>
      </c>
      <c r="Y66" s="116">
        <v>4362</v>
      </c>
      <c r="Z66" s="116">
        <v>4361</v>
      </c>
    </row>
    <row r="67" spans="1:26" x14ac:dyDescent="0.25">
      <c r="S67" s="119" t="s">
        <v>41</v>
      </c>
      <c r="T67" s="119"/>
      <c r="U67" s="116"/>
      <c r="V67" s="116">
        <v>4245</v>
      </c>
      <c r="W67" s="116">
        <v>4504</v>
      </c>
      <c r="X67" s="116">
        <v>4520</v>
      </c>
      <c r="Y67" s="116">
        <v>4900</v>
      </c>
      <c r="Z67" s="116">
        <v>5226</v>
      </c>
    </row>
    <row r="68" spans="1:26" x14ac:dyDescent="0.25">
      <c r="S68" s="119" t="s">
        <v>42</v>
      </c>
      <c r="T68" s="119"/>
      <c r="U68" s="116"/>
      <c r="V68" s="116">
        <v>3637</v>
      </c>
      <c r="W68" s="116">
        <v>3881</v>
      </c>
      <c r="X68" s="116">
        <v>4019</v>
      </c>
      <c r="Y68" s="116">
        <v>4289</v>
      </c>
      <c r="Z68" s="116">
        <v>4566</v>
      </c>
    </row>
    <row r="69" spans="1:26" x14ac:dyDescent="0.25">
      <c r="S69" s="119" t="s">
        <v>43</v>
      </c>
      <c r="T69" s="119"/>
      <c r="U69" s="116"/>
      <c r="V69" s="116">
        <v>3484</v>
      </c>
      <c r="W69" s="116">
        <v>3610</v>
      </c>
      <c r="X69" s="116">
        <v>3660</v>
      </c>
      <c r="Y69" s="116">
        <v>3954</v>
      </c>
      <c r="Z69" s="116">
        <v>4137</v>
      </c>
    </row>
    <row r="70" spans="1:26" x14ac:dyDescent="0.25">
      <c r="S70" s="119" t="s">
        <v>44</v>
      </c>
      <c r="T70" s="119"/>
      <c r="U70" s="116"/>
      <c r="V70" s="116">
        <v>3589</v>
      </c>
      <c r="W70" s="116">
        <v>3742</v>
      </c>
      <c r="X70" s="116">
        <v>3661</v>
      </c>
      <c r="Y70" s="116">
        <v>3940</v>
      </c>
      <c r="Z70" s="116">
        <v>4015</v>
      </c>
    </row>
    <row r="71" spans="1:26" x14ac:dyDescent="0.25">
      <c r="S71" s="119" t="s">
        <v>45</v>
      </c>
      <c r="T71" s="119"/>
      <c r="U71" s="116"/>
      <c r="V71" s="116">
        <v>3679</v>
      </c>
      <c r="W71" s="116">
        <v>3934</v>
      </c>
      <c r="X71" s="116">
        <v>4002</v>
      </c>
      <c r="Y71" s="116">
        <v>4250</v>
      </c>
      <c r="Z71" s="116">
        <v>4238</v>
      </c>
    </row>
    <row r="72" spans="1:26" x14ac:dyDescent="0.25">
      <c r="S72" s="119" t="s">
        <v>46</v>
      </c>
      <c r="T72" s="119"/>
      <c r="U72" s="116"/>
      <c r="V72" s="116">
        <v>3511</v>
      </c>
      <c r="W72" s="116">
        <v>3561</v>
      </c>
      <c r="X72" s="116">
        <v>3456</v>
      </c>
      <c r="Y72" s="116">
        <v>3622</v>
      </c>
      <c r="Z72" s="116">
        <v>3767</v>
      </c>
    </row>
    <row r="73" spans="1:26" x14ac:dyDescent="0.25">
      <c r="S73" s="119" t="s">
        <v>47</v>
      </c>
      <c r="T73" s="119"/>
      <c r="U73" s="116"/>
      <c r="V73" s="116">
        <v>3106</v>
      </c>
      <c r="W73" s="116">
        <v>3254</v>
      </c>
      <c r="X73" s="116">
        <v>3258</v>
      </c>
      <c r="Y73" s="116">
        <v>3525</v>
      </c>
      <c r="Z73" s="116">
        <v>3478</v>
      </c>
    </row>
    <row r="74" spans="1:26" x14ac:dyDescent="0.25">
      <c r="S74" s="119" t="s">
        <v>48</v>
      </c>
      <c r="T74" s="119"/>
      <c r="U74" s="116"/>
      <c r="V74" s="116">
        <v>2076</v>
      </c>
      <c r="W74" s="116">
        <v>2238</v>
      </c>
      <c r="X74" s="116">
        <v>2274</v>
      </c>
      <c r="Y74" s="116">
        <v>2505</v>
      </c>
      <c r="Z74" s="116">
        <v>2522</v>
      </c>
    </row>
    <row r="75" spans="1:26" x14ac:dyDescent="0.25">
      <c r="S75" s="119" t="s">
        <v>49</v>
      </c>
      <c r="T75" s="119"/>
      <c r="U75" s="116"/>
      <c r="V75" s="116">
        <v>909</v>
      </c>
      <c r="W75" s="116">
        <v>1001</v>
      </c>
      <c r="X75" s="116">
        <v>1011</v>
      </c>
      <c r="Y75" s="116">
        <v>1152</v>
      </c>
      <c r="Z75" s="116">
        <v>1165</v>
      </c>
    </row>
    <row r="76" spans="1:26" x14ac:dyDescent="0.25">
      <c r="S76" s="119" t="s">
        <v>50</v>
      </c>
      <c r="T76" s="119"/>
      <c r="U76" s="116"/>
      <c r="V76" s="116">
        <v>275</v>
      </c>
      <c r="W76" s="116">
        <v>309</v>
      </c>
      <c r="X76" s="116">
        <v>345</v>
      </c>
      <c r="Y76" s="116">
        <v>375</v>
      </c>
      <c r="Z76" s="116">
        <v>394</v>
      </c>
    </row>
    <row r="77" spans="1:26" x14ac:dyDescent="0.25">
      <c r="S77" s="119" t="s">
        <v>51</v>
      </c>
      <c r="T77" s="119"/>
      <c r="U77" s="116"/>
      <c r="V77" s="116">
        <v>160</v>
      </c>
      <c r="W77" s="116">
        <v>170</v>
      </c>
      <c r="X77" s="116">
        <v>153</v>
      </c>
      <c r="Y77" s="116">
        <v>157</v>
      </c>
      <c r="Z77" s="116">
        <v>154</v>
      </c>
    </row>
    <row r="78" spans="1:26" x14ac:dyDescent="0.25">
      <c r="S78" s="119" t="s">
        <v>52</v>
      </c>
      <c r="T78" s="119"/>
      <c r="U78" s="116"/>
      <c r="V78" s="116">
        <v>94</v>
      </c>
      <c r="W78" s="116">
        <v>88</v>
      </c>
      <c r="X78" s="116">
        <v>91</v>
      </c>
      <c r="Y78" s="116">
        <v>66</v>
      </c>
      <c r="Z78" s="116">
        <v>79</v>
      </c>
    </row>
    <row r="79" spans="1:26" x14ac:dyDescent="0.25">
      <c r="S79" s="119" t="s">
        <v>53</v>
      </c>
      <c r="T79" s="119"/>
      <c r="U79" s="116"/>
      <c r="V79" s="116">
        <v>90</v>
      </c>
      <c r="W79" s="116">
        <v>88</v>
      </c>
      <c r="X79" s="116">
        <v>93</v>
      </c>
      <c r="Y79" s="116">
        <v>88</v>
      </c>
      <c r="Z79" s="116">
        <v>87</v>
      </c>
    </row>
    <row r="80" spans="1:26" x14ac:dyDescent="0.25">
      <c r="S80" s="122" t="s">
        <v>54</v>
      </c>
      <c r="T80" s="122"/>
      <c r="U80" s="116"/>
      <c r="V80" s="116">
        <v>36012</v>
      </c>
      <c r="W80" s="116">
        <v>37875</v>
      </c>
      <c r="X80" s="116">
        <v>38410</v>
      </c>
      <c r="Y80" s="116">
        <v>41174</v>
      </c>
      <c r="Z80" s="116">
        <v>42056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Ballarat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3096</v>
      </c>
      <c r="W83" s="116">
        <v>3278</v>
      </c>
      <c r="X83" s="116">
        <v>3412</v>
      </c>
      <c r="Y83" s="116">
        <v>3524</v>
      </c>
      <c r="Z83" s="116">
        <v>3656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4089</v>
      </c>
      <c r="W84" s="116">
        <v>4182</v>
      </c>
      <c r="X84" s="116">
        <v>4291</v>
      </c>
      <c r="Y84" s="116">
        <v>4444</v>
      </c>
      <c r="Z84" s="116">
        <v>4596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4851</v>
      </c>
      <c r="W85" s="116">
        <v>4988</v>
      </c>
      <c r="X85" s="116">
        <v>5270</v>
      </c>
      <c r="Y85" s="116">
        <v>5445</v>
      </c>
      <c r="Z85" s="116">
        <v>5538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83,280</v>
      </c>
      <c r="D86" s="100">
        <f t="shared" ref="D86:D91" si="4">AD4</f>
        <v>2.0938557348109565E-2</v>
      </c>
      <c r="E86" s="101">
        <f t="shared" ref="E86:E91" si="5">AD4</f>
        <v>2.0938557348109565E-2</v>
      </c>
      <c r="F86" s="100">
        <f t="shared" ref="F86:F91" si="6">AF4</f>
        <v>0.16150627615062763</v>
      </c>
      <c r="G86" s="101">
        <f t="shared" ref="G86:G91" si="7">AF4</f>
        <v>0.16150627615062763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1615</v>
      </c>
      <c r="W86" s="116">
        <v>1789</v>
      </c>
      <c r="X86" s="116">
        <v>1926</v>
      </c>
      <c r="Y86" s="116">
        <v>1973</v>
      </c>
      <c r="Z86" s="116">
        <v>2129</v>
      </c>
    </row>
    <row r="87" spans="1:30" ht="15" customHeight="1" x14ac:dyDescent="0.25">
      <c r="A87" s="102" t="s">
        <v>4</v>
      </c>
      <c r="B87" s="51"/>
      <c r="C87" s="61" t="str">
        <f t="shared" si="3"/>
        <v>41,220</v>
      </c>
      <c r="D87" s="100">
        <f t="shared" si="4"/>
        <v>2.042331971778677E-2</v>
      </c>
      <c r="E87" s="101">
        <f t="shared" si="5"/>
        <v>2.042331971778677E-2</v>
      </c>
      <c r="F87" s="100">
        <f t="shared" si="6"/>
        <v>0.1550100874243443</v>
      </c>
      <c r="G87" s="101">
        <f t="shared" si="7"/>
        <v>0.1550100874243443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1238</v>
      </c>
      <c r="W87" s="116">
        <v>1300</v>
      </c>
      <c r="X87" s="116">
        <v>1303</v>
      </c>
      <c r="Y87" s="116">
        <v>1378</v>
      </c>
      <c r="Z87" s="116">
        <v>1396</v>
      </c>
    </row>
    <row r="88" spans="1:30" ht="15" customHeight="1" x14ac:dyDescent="0.25">
      <c r="A88" s="102" t="s">
        <v>5</v>
      </c>
      <c r="B88" s="51"/>
      <c r="C88" s="61" t="str">
        <f t="shared" si="3"/>
        <v>42,057</v>
      </c>
      <c r="D88" s="100">
        <f t="shared" si="4"/>
        <v>2.1346349992714453E-2</v>
      </c>
      <c r="E88" s="101">
        <f t="shared" si="5"/>
        <v>2.1346349992714453E-2</v>
      </c>
      <c r="F88" s="100">
        <f t="shared" si="6"/>
        <v>0.16786071309563488</v>
      </c>
      <c r="G88" s="101">
        <f t="shared" si="7"/>
        <v>0.16786071309563488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1605</v>
      </c>
      <c r="W88" s="116">
        <v>1594</v>
      </c>
      <c r="X88" s="116">
        <v>1734</v>
      </c>
      <c r="Y88" s="116">
        <v>1753</v>
      </c>
      <c r="Z88" s="116">
        <v>1790</v>
      </c>
    </row>
    <row r="89" spans="1:30" ht="15" customHeight="1" x14ac:dyDescent="0.25">
      <c r="A89" s="51" t="s">
        <v>6</v>
      </c>
      <c r="B89" s="51"/>
      <c r="C89" s="61" t="str">
        <f t="shared" si="3"/>
        <v>59,216</v>
      </c>
      <c r="D89" s="100">
        <f t="shared" si="4"/>
        <v>3.0739773716275121E-2</v>
      </c>
      <c r="E89" s="101">
        <f t="shared" si="5"/>
        <v>3.0739773716275121E-2</v>
      </c>
      <c r="F89" s="100">
        <f t="shared" si="6"/>
        <v>0.13571154583812817</v>
      </c>
      <c r="G89" s="101">
        <f t="shared" si="7"/>
        <v>0.13571154583812817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1987</v>
      </c>
      <c r="W89" s="116">
        <v>2032</v>
      </c>
      <c r="X89" s="116">
        <v>2104</v>
      </c>
      <c r="Y89" s="116">
        <v>2110</v>
      </c>
      <c r="Z89" s="116">
        <v>2202</v>
      </c>
    </row>
    <row r="90" spans="1:30" ht="15" customHeight="1" x14ac:dyDescent="0.25">
      <c r="A90" s="51" t="s">
        <v>100</v>
      </c>
      <c r="B90" s="51"/>
      <c r="C90" s="61" t="str">
        <f t="shared" si="3"/>
        <v>$41,658</v>
      </c>
      <c r="D90" s="100">
        <f t="shared" si="4"/>
        <v>1.8901017730175607E-2</v>
      </c>
      <c r="E90" s="101">
        <f t="shared" si="5"/>
        <v>1.8901017730175607E-2</v>
      </c>
      <c r="F90" s="100">
        <f t="shared" si="6"/>
        <v>8.3486007074490276E-2</v>
      </c>
      <c r="G90" s="101">
        <f t="shared" si="7"/>
        <v>8.3486007074490276E-2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2904</v>
      </c>
      <c r="W90" s="116">
        <v>3049</v>
      </c>
      <c r="X90" s="116">
        <v>3395</v>
      </c>
      <c r="Y90" s="116">
        <v>3525</v>
      </c>
      <c r="Z90" s="116">
        <v>3683</v>
      </c>
    </row>
    <row r="91" spans="1:30" ht="15" customHeight="1" x14ac:dyDescent="0.25">
      <c r="A91" s="51" t="s">
        <v>7</v>
      </c>
      <c r="B91" s="51"/>
      <c r="C91" s="61" t="str">
        <f t="shared" si="3"/>
        <v>$3,434.2 mil</v>
      </c>
      <c r="D91" s="100">
        <f t="shared" si="4"/>
        <v>6.8687114612379752E-2</v>
      </c>
      <c r="E91" s="101">
        <f t="shared" si="5"/>
        <v>6.8687114612379752E-2</v>
      </c>
      <c r="F91" s="100">
        <f t="shared" si="6"/>
        <v>0.30114730586163119</v>
      </c>
      <c r="G91" s="101">
        <f t="shared" si="7"/>
        <v>0.30114730586163119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26409</v>
      </c>
      <c r="W91" s="116">
        <v>27119</v>
      </c>
      <c r="X91" s="116">
        <v>28124</v>
      </c>
      <c r="Y91" s="116">
        <v>28956</v>
      </c>
      <c r="Z91" s="116">
        <v>29914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2021</v>
      </c>
      <c r="W93" s="116">
        <v>2218</v>
      </c>
      <c r="X93" s="116">
        <v>2394</v>
      </c>
      <c r="Y93" s="116">
        <v>2487</v>
      </c>
      <c r="Z93" s="116">
        <v>2627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6183</v>
      </c>
      <c r="W94" s="116">
        <v>6437</v>
      </c>
      <c r="X94" s="116">
        <v>6670</v>
      </c>
      <c r="Y94" s="116">
        <v>6895</v>
      </c>
      <c r="Z94" s="116">
        <v>7052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883</v>
      </c>
      <c r="W95" s="116">
        <v>887</v>
      </c>
      <c r="X95" s="116">
        <v>916</v>
      </c>
      <c r="Y95" s="116">
        <v>975</v>
      </c>
      <c r="Z95" s="116">
        <v>1018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3528</v>
      </c>
      <c r="W96" s="116">
        <v>3794</v>
      </c>
      <c r="X96" s="116">
        <v>4166</v>
      </c>
      <c r="Y96" s="116">
        <v>4533</v>
      </c>
      <c r="Z96" s="116">
        <v>4823</v>
      </c>
    </row>
    <row r="97" spans="1:32" ht="15" customHeight="1" x14ac:dyDescent="0.25">
      <c r="S97" s="119" t="s">
        <v>199</v>
      </c>
      <c r="T97" s="119"/>
      <c r="U97" s="116"/>
      <c r="V97" s="116">
        <v>4389</v>
      </c>
      <c r="W97" s="116">
        <v>4668</v>
      </c>
      <c r="X97" s="116">
        <v>4686</v>
      </c>
      <c r="Y97" s="116">
        <v>4735</v>
      </c>
      <c r="Z97" s="116">
        <v>4774</v>
      </c>
    </row>
    <row r="98" spans="1:32" ht="15" customHeight="1" x14ac:dyDescent="0.25">
      <c r="S98" s="119" t="s">
        <v>200</v>
      </c>
      <c r="T98" s="119"/>
      <c r="U98" s="116"/>
      <c r="V98" s="116">
        <v>2746</v>
      </c>
      <c r="W98" s="116">
        <v>2774</v>
      </c>
      <c r="X98" s="116">
        <v>2954</v>
      </c>
      <c r="Y98" s="116">
        <v>3011</v>
      </c>
      <c r="Z98" s="116">
        <v>3005</v>
      </c>
    </row>
    <row r="99" spans="1:32" ht="15" customHeight="1" x14ac:dyDescent="0.25">
      <c r="S99" s="119" t="s">
        <v>201</v>
      </c>
      <c r="T99" s="119"/>
      <c r="U99" s="116"/>
      <c r="V99" s="116">
        <v>164</v>
      </c>
      <c r="W99" s="116">
        <v>166</v>
      </c>
      <c r="X99" s="116">
        <v>175</v>
      </c>
      <c r="Y99" s="116">
        <v>184</v>
      </c>
      <c r="Z99" s="116">
        <v>205</v>
      </c>
    </row>
    <row r="100" spans="1:32" ht="15" customHeight="1" x14ac:dyDescent="0.25">
      <c r="S100" s="119" t="s">
        <v>59</v>
      </c>
      <c r="T100" s="119"/>
      <c r="U100" s="116"/>
      <c r="V100" s="116">
        <v>1420</v>
      </c>
      <c r="W100" s="116">
        <v>1540</v>
      </c>
      <c r="X100" s="116">
        <v>1643</v>
      </c>
      <c r="Y100" s="116">
        <v>1737</v>
      </c>
      <c r="Z100" s="116">
        <v>1877</v>
      </c>
    </row>
    <row r="101" spans="1:32" x14ac:dyDescent="0.25">
      <c r="A101" s="20"/>
      <c r="S101" s="122" t="s">
        <v>54</v>
      </c>
      <c r="T101" s="122"/>
      <c r="U101" s="116"/>
      <c r="V101" s="116">
        <v>25731</v>
      </c>
      <c r="W101" s="116">
        <v>26519</v>
      </c>
      <c r="X101" s="116">
        <v>27405</v>
      </c>
      <c r="Y101" s="116">
        <v>28493</v>
      </c>
      <c r="Z101" s="116">
        <v>29303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48251</v>
      </c>
      <c r="W104" s="116">
        <v>52212</v>
      </c>
      <c r="X104" s="116">
        <v>54810</v>
      </c>
      <c r="Y104" s="116">
        <v>58038</v>
      </c>
      <c r="Z104" s="116">
        <v>60565</v>
      </c>
      <c r="AB104" s="113" t="str">
        <f>TEXT(Z104,"###,###")</f>
        <v>60,565</v>
      </c>
      <c r="AD104" s="134">
        <f>Z104/($Z$4)*100</f>
        <v>72.724543707973098</v>
      </c>
      <c r="AF104" s="113"/>
    </row>
    <row r="105" spans="1:32" x14ac:dyDescent="0.25">
      <c r="S105" s="119" t="s">
        <v>18</v>
      </c>
      <c r="T105" s="119"/>
      <c r="U105" s="116"/>
      <c r="V105" s="116">
        <v>17333</v>
      </c>
      <c r="W105" s="116">
        <v>17593</v>
      </c>
      <c r="X105" s="116">
        <v>14654</v>
      </c>
      <c r="Y105" s="116">
        <v>18397</v>
      </c>
      <c r="Z105" s="116">
        <v>17791</v>
      </c>
      <c r="AB105" s="113" t="str">
        <f>TEXT(Z105,"###,###")</f>
        <v>17,791</v>
      </c>
      <c r="AD105" s="134">
        <f>Z105/($Z$4)*100</f>
        <v>21.36287223823247</v>
      </c>
      <c r="AF105" s="113"/>
    </row>
    <row r="106" spans="1:32" x14ac:dyDescent="0.25">
      <c r="S106" s="122" t="s">
        <v>54</v>
      </c>
      <c r="T106" s="122"/>
      <c r="U106" s="124"/>
      <c r="V106" s="124">
        <v>65584</v>
      </c>
      <c r="W106" s="124">
        <v>69805</v>
      </c>
      <c r="X106" s="124">
        <v>69464</v>
      </c>
      <c r="Y106" s="124">
        <v>76435</v>
      </c>
      <c r="Z106" s="124">
        <v>78356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9499</v>
      </c>
      <c r="W108" s="116">
        <v>10444</v>
      </c>
      <c r="X108" s="116">
        <v>12131</v>
      </c>
      <c r="Y108" s="116">
        <v>11608</v>
      </c>
      <c r="Z108" s="116">
        <v>11384</v>
      </c>
      <c r="AB108" s="113" t="str">
        <f>TEXT(Z108,"###,###")</f>
        <v>11,384</v>
      </c>
      <c r="AD108" s="134">
        <f>Z108/($Z$4)*100</f>
        <v>13.669548511047068</v>
      </c>
      <c r="AF108" s="113"/>
    </row>
    <row r="109" spans="1:32" x14ac:dyDescent="0.25">
      <c r="S109" s="119" t="s">
        <v>21</v>
      </c>
      <c r="T109" s="119"/>
      <c r="U109" s="116"/>
      <c r="V109" s="116">
        <v>10694</v>
      </c>
      <c r="W109" s="116">
        <v>12082</v>
      </c>
      <c r="X109" s="116">
        <v>12405</v>
      </c>
      <c r="Y109" s="116">
        <v>11975</v>
      </c>
      <c r="Z109" s="116">
        <v>12694</v>
      </c>
      <c r="AB109" s="113" t="str">
        <f>TEXT(Z109,"###,###")</f>
        <v>12,694</v>
      </c>
      <c r="AD109" s="134">
        <f>Z109/($Z$4)*100</f>
        <v>15.242555235350624</v>
      </c>
      <c r="AF109" s="113"/>
    </row>
    <row r="110" spans="1:32" x14ac:dyDescent="0.25">
      <c r="S110" s="119" t="s">
        <v>22</v>
      </c>
      <c r="T110" s="119"/>
      <c r="U110" s="116"/>
      <c r="V110" s="116">
        <v>16568</v>
      </c>
      <c r="W110" s="116">
        <v>17007</v>
      </c>
      <c r="X110" s="116">
        <v>17093</v>
      </c>
      <c r="Y110" s="116">
        <v>19986</v>
      </c>
      <c r="Z110" s="116">
        <v>19575</v>
      </c>
      <c r="AB110" s="113" t="str">
        <f>TEXT(Z110,"###,###")</f>
        <v>19,575</v>
      </c>
      <c r="AD110" s="134">
        <f>Z110/($Z$4)*100</f>
        <v>23.505043227665706</v>
      </c>
      <c r="AF110" s="113"/>
    </row>
    <row r="111" spans="1:32" x14ac:dyDescent="0.25">
      <c r="S111" s="119" t="s">
        <v>23</v>
      </c>
      <c r="T111" s="119"/>
      <c r="U111" s="116"/>
      <c r="V111" s="116">
        <v>28823</v>
      </c>
      <c r="W111" s="116">
        <v>30272</v>
      </c>
      <c r="X111" s="116">
        <v>27835</v>
      </c>
      <c r="Y111" s="116">
        <v>32858</v>
      </c>
      <c r="Z111" s="116">
        <v>34421</v>
      </c>
      <c r="AB111" s="113" t="str">
        <f>TEXT(Z111,"###,###")</f>
        <v>34,421</v>
      </c>
      <c r="AD111" s="134">
        <f>Z111/($Z$4)*100</f>
        <v>41.331652257444759</v>
      </c>
      <c r="AF111" s="113"/>
    </row>
    <row r="112" spans="1:32" x14ac:dyDescent="0.25">
      <c r="S112" s="122" t="s">
        <v>54</v>
      </c>
      <c r="T112" s="122"/>
      <c r="U112" s="116"/>
      <c r="V112" s="116">
        <v>71700</v>
      </c>
      <c r="W112" s="116">
        <v>75250</v>
      </c>
      <c r="X112" s="116">
        <v>77387</v>
      </c>
      <c r="Y112" s="116">
        <v>81571</v>
      </c>
      <c r="Z112" s="116">
        <v>83284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41.77</v>
      </c>
      <c r="W118" s="135">
        <v>40.86</v>
      </c>
      <c r="X118" s="135">
        <v>40.85</v>
      </c>
      <c r="Y118" s="135">
        <v>40.75</v>
      </c>
      <c r="Z118" s="135">
        <v>40.729999999999997</v>
      </c>
      <c r="AB118" s="113" t="str">
        <f>TEXT(Z118,"##.0")</f>
        <v>40.7</v>
      </c>
    </row>
    <row r="120" spans="19:32" x14ac:dyDescent="0.25">
      <c r="S120" s="105" t="s">
        <v>102</v>
      </c>
      <c r="T120" s="116"/>
      <c r="U120" s="116"/>
      <c r="V120" s="116">
        <v>45301</v>
      </c>
      <c r="W120" s="116">
        <v>46566</v>
      </c>
      <c r="X120" s="116">
        <v>48166</v>
      </c>
      <c r="Y120" s="116">
        <v>50026</v>
      </c>
      <c r="Z120" s="116">
        <v>51637</v>
      </c>
      <c r="AB120" s="113" t="str">
        <f>TEXT(Z120,"###,###")</f>
        <v>51,637</v>
      </c>
    </row>
    <row r="121" spans="19:32" x14ac:dyDescent="0.25">
      <c r="S121" s="105" t="s">
        <v>103</v>
      </c>
      <c r="T121" s="116"/>
      <c r="U121" s="116"/>
      <c r="V121" s="116">
        <v>3347</v>
      </c>
      <c r="W121" s="116">
        <v>3396</v>
      </c>
      <c r="X121" s="116">
        <v>3523</v>
      </c>
      <c r="Y121" s="116">
        <v>3516</v>
      </c>
      <c r="Z121" s="116">
        <v>3632</v>
      </c>
      <c r="AB121" s="113" t="str">
        <f>TEXT(Z121,"###,###")</f>
        <v>3,632</v>
      </c>
    </row>
    <row r="122" spans="19:32" x14ac:dyDescent="0.25">
      <c r="S122" s="105" t="s">
        <v>104</v>
      </c>
      <c r="T122" s="116"/>
      <c r="U122" s="116"/>
      <c r="V122" s="116">
        <v>3496</v>
      </c>
      <c r="W122" s="116">
        <v>3676</v>
      </c>
      <c r="X122" s="116">
        <v>3842</v>
      </c>
      <c r="Y122" s="116">
        <v>3905</v>
      </c>
      <c r="Z122" s="116">
        <v>3952</v>
      </c>
      <c r="AB122" s="113" t="str">
        <f>TEXT(Z122,"###,###")</f>
        <v>3,952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48797</v>
      </c>
      <c r="W124" s="116">
        <v>50242</v>
      </c>
      <c r="X124" s="116">
        <v>52008</v>
      </c>
      <c r="Y124" s="116">
        <v>53931</v>
      </c>
      <c r="Z124" s="116">
        <v>55589</v>
      </c>
      <c r="AB124" s="113" t="str">
        <f>TEXT(Z124,"###,###")</f>
        <v>55,589</v>
      </c>
      <c r="AD124" s="131">
        <f>Z124/$Z$7*100</f>
        <v>93.874966225344508</v>
      </c>
    </row>
    <row r="125" spans="19:32" x14ac:dyDescent="0.25">
      <c r="S125" s="105" t="s">
        <v>106</v>
      </c>
      <c r="T125" s="116"/>
      <c r="U125" s="116"/>
      <c r="V125" s="116">
        <v>6843</v>
      </c>
      <c r="W125" s="116">
        <v>7072</v>
      </c>
      <c r="X125" s="116">
        <v>7365</v>
      </c>
      <c r="Y125" s="116">
        <v>7421</v>
      </c>
      <c r="Z125" s="116">
        <v>7584</v>
      </c>
      <c r="AB125" s="113" t="str">
        <f>TEXT(Z125,"###,###")</f>
        <v>7,584</v>
      </c>
      <c r="AD125" s="131">
        <f>Z125/$Z$7*100</f>
        <v>12.807349365036478</v>
      </c>
    </row>
    <row r="127" spans="19:32" x14ac:dyDescent="0.25">
      <c r="S127" s="105" t="s">
        <v>107</v>
      </c>
      <c r="T127" s="116"/>
      <c r="U127" s="116"/>
      <c r="V127" s="116">
        <v>26409</v>
      </c>
      <c r="W127" s="116">
        <v>27119</v>
      </c>
      <c r="X127" s="116">
        <v>28124</v>
      </c>
      <c r="Y127" s="116">
        <v>28960</v>
      </c>
      <c r="Z127" s="116">
        <v>29912</v>
      </c>
      <c r="AB127" s="113" t="str">
        <f>TEXT(Z127,"###,###")</f>
        <v>29,912</v>
      </c>
      <c r="AD127" s="131">
        <f>Z127/$Z$7*100</f>
        <v>50.51337476357741</v>
      </c>
    </row>
    <row r="128" spans="19:32" x14ac:dyDescent="0.25">
      <c r="S128" s="105" t="s">
        <v>108</v>
      </c>
      <c r="T128" s="116"/>
      <c r="U128" s="116"/>
      <c r="V128" s="116">
        <v>25731</v>
      </c>
      <c r="W128" s="116">
        <v>26519</v>
      </c>
      <c r="X128" s="116">
        <v>27405</v>
      </c>
      <c r="Y128" s="116">
        <v>28492</v>
      </c>
      <c r="Z128" s="116">
        <v>29305</v>
      </c>
      <c r="AB128" s="113" t="str">
        <f>TEXT(Z128,"###,###")</f>
        <v>29,305</v>
      </c>
      <c r="AD128" s="131">
        <f>Z128/$Z$7*100</f>
        <v>49.488313969197513</v>
      </c>
    </row>
    <row r="130" spans="19:20" x14ac:dyDescent="0.25">
      <c r="S130" s="105" t="s">
        <v>286</v>
      </c>
      <c r="T130" s="131">
        <v>87.201094298838157</v>
      </c>
    </row>
    <row r="131" spans="19:20" x14ac:dyDescent="0.25">
      <c r="S131" s="105" t="s">
        <v>287</v>
      </c>
      <c r="T131" s="131">
        <v>6.1334774385301269</v>
      </c>
    </row>
    <row r="132" spans="19:20" x14ac:dyDescent="0.25">
      <c r="S132" s="105" t="s">
        <v>288</v>
      </c>
      <c r="T132" s="131">
        <v>6.67387192650635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A4948E-98C4-4C9B-B657-C6E8AA2F28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97A7E0-C64A-4D69-BD99-8C7EDC0CFE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F0FFCA-6E20-4432-A6CF-97C1534A48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297D5D-1815-4426-B03C-F8DEACA2EE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DE5B-F9F3-45D2-B4CA-42EE92C5AA92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150</v>
      </c>
      <c r="T1" s="103"/>
      <c r="U1" s="103"/>
      <c r="V1" s="103"/>
      <c r="W1" s="103"/>
      <c r="X1" s="103"/>
      <c r="Y1" s="104" t="s">
        <v>242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150</v>
      </c>
      <c r="Y3" s="109" t="s">
        <v>242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8.39 Macedon Ranges,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34955</v>
      </c>
      <c r="W4" s="112">
        <v>36491</v>
      </c>
      <c r="X4" s="112">
        <v>37859</v>
      </c>
      <c r="Y4" s="112">
        <v>38920</v>
      </c>
      <c r="Z4" s="112">
        <v>39277</v>
      </c>
      <c r="AB4" s="113" t="str">
        <f>TEXT(Z4,"###,###")</f>
        <v>39,277</v>
      </c>
      <c r="AD4" s="114">
        <f>Z4/Y4-1</f>
        <v>9.1726618705036955E-3</v>
      </c>
      <c r="AF4" s="114">
        <f>Z4/V4-1</f>
        <v>0.12364468602488921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17591</v>
      </c>
      <c r="W5" s="112">
        <v>18369</v>
      </c>
      <c r="X5" s="112">
        <v>19026</v>
      </c>
      <c r="Y5" s="112">
        <v>19307</v>
      </c>
      <c r="Z5" s="112">
        <v>19447</v>
      </c>
      <c r="AB5" s="113" t="str">
        <f>TEXT(Z5,"###,###")</f>
        <v>19,447</v>
      </c>
      <c r="AD5" s="114">
        <f t="shared" ref="AD5:AD9" si="0">Z5/Y5-1</f>
        <v>7.2512560211321908E-3</v>
      </c>
      <c r="AF5" s="114">
        <f t="shared" ref="AF5:AF9" si="1">Z5/V5-1</f>
        <v>0.10550849866408951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17364</v>
      </c>
      <c r="W6" s="112">
        <v>18122</v>
      </c>
      <c r="X6" s="112">
        <v>18832</v>
      </c>
      <c r="Y6" s="112">
        <v>19616</v>
      </c>
      <c r="Z6" s="112">
        <v>19834</v>
      </c>
      <c r="AB6" s="113" t="str">
        <f>TEXT(Z6,"###,###")</f>
        <v>19,834</v>
      </c>
      <c r="AD6" s="114">
        <f t="shared" si="0"/>
        <v>1.1113376835236499E-2</v>
      </c>
      <c r="AF6" s="114">
        <f t="shared" si="1"/>
        <v>0.14224832987790825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25496</v>
      </c>
      <c r="W7" s="112">
        <v>26285</v>
      </c>
      <c r="X7" s="112">
        <v>27419</v>
      </c>
      <c r="Y7" s="112">
        <v>27816</v>
      </c>
      <c r="Z7" s="112">
        <v>28693</v>
      </c>
      <c r="AB7" s="113" t="str">
        <f>TEXT(Z7,"###,###")</f>
        <v>28,693</v>
      </c>
      <c r="AD7" s="114">
        <f t="shared" si="0"/>
        <v>3.1528616623526018E-2</v>
      </c>
      <c r="AF7" s="114">
        <f t="shared" si="1"/>
        <v>0.12539221838719805</v>
      </c>
    </row>
    <row r="8" spans="1:32" ht="17.25" customHeight="1" x14ac:dyDescent="0.25">
      <c r="A8" s="68" t="s">
        <v>13</v>
      </c>
      <c r="B8" s="69"/>
      <c r="C8" s="31"/>
      <c r="D8" s="70" t="str">
        <f>AB4</f>
        <v>39,277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28,693</v>
      </c>
      <c r="P8" s="71"/>
      <c r="S8" s="111" t="s">
        <v>86</v>
      </c>
      <c r="T8" s="112"/>
      <c r="U8" s="112"/>
      <c r="V8" s="112">
        <v>43773.14</v>
      </c>
      <c r="W8" s="112">
        <v>44860.5</v>
      </c>
      <c r="X8" s="112">
        <v>46746</v>
      </c>
      <c r="Y8" s="112">
        <v>47473.24</v>
      </c>
      <c r="Z8" s="112">
        <v>48404.15</v>
      </c>
      <c r="AB8" s="113" t="str">
        <f>TEXT(Z8,"$###,###")</f>
        <v>$48,404</v>
      </c>
      <c r="AD8" s="114">
        <f t="shared" si="0"/>
        <v>1.9609152440406508E-2</v>
      </c>
      <c r="AF8" s="114">
        <f t="shared" si="1"/>
        <v>0.10579570028560892</v>
      </c>
    </row>
    <row r="9" spans="1:32" x14ac:dyDescent="0.25">
      <c r="A9" s="32" t="s">
        <v>15</v>
      </c>
      <c r="B9" s="75"/>
      <c r="C9" s="76"/>
      <c r="D9" s="77">
        <f>AD104</f>
        <v>73.279527458818137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51.211096783187536</v>
      </c>
      <c r="P9" s="78" t="s">
        <v>87</v>
      </c>
      <c r="S9" s="111" t="s">
        <v>7</v>
      </c>
      <c r="T9" s="112"/>
      <c r="U9" s="112"/>
      <c r="V9" s="112">
        <v>1512263643</v>
      </c>
      <c r="W9" s="112">
        <v>1619792898</v>
      </c>
      <c r="X9" s="112">
        <v>1762214905</v>
      </c>
      <c r="Y9" s="112">
        <v>1840640581</v>
      </c>
      <c r="Z9" s="112">
        <v>1947575413</v>
      </c>
      <c r="AB9" s="113" t="str">
        <f>TEXT(Z9/1000000,"$#,###.0")&amp;" mil"</f>
        <v>$1,947.6 mil</v>
      </c>
      <c r="AD9" s="114">
        <f t="shared" si="0"/>
        <v>5.8096530688193093E-2</v>
      </c>
      <c r="AF9" s="114">
        <f t="shared" si="1"/>
        <v>0.28785441745887419</v>
      </c>
    </row>
    <row r="10" spans="1:32" x14ac:dyDescent="0.25">
      <c r="A10" s="32" t="s">
        <v>18</v>
      </c>
      <c r="B10" s="75"/>
      <c r="C10" s="76"/>
      <c r="D10" s="77">
        <f>AD105</f>
        <v>18.445909819996437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48.774962534416062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81.884083225873908</v>
      </c>
      <c r="P11" s="78" t="s">
        <v>87</v>
      </c>
      <c r="S11" s="111" t="s">
        <v>30</v>
      </c>
      <c r="T11" s="116"/>
      <c r="U11" s="116"/>
      <c r="V11" s="116">
        <v>30332</v>
      </c>
      <c r="W11" s="116">
        <v>31679</v>
      </c>
      <c r="X11" s="116">
        <v>32814</v>
      </c>
      <c r="Y11" s="116">
        <v>33957</v>
      </c>
      <c r="Z11" s="116">
        <v>34079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9.3193461819956074</v>
      </c>
      <c r="P12" s="78" t="s">
        <v>87</v>
      </c>
      <c r="S12" s="111" t="s">
        <v>31</v>
      </c>
      <c r="T12" s="116"/>
      <c r="U12" s="116"/>
      <c r="V12" s="116">
        <v>4624</v>
      </c>
      <c r="W12" s="116">
        <v>4812</v>
      </c>
      <c r="X12" s="116">
        <v>5043</v>
      </c>
      <c r="Y12" s="116">
        <v>4966</v>
      </c>
      <c r="Z12" s="116">
        <v>5197</v>
      </c>
    </row>
    <row r="13" spans="1:32" ht="15" customHeight="1" x14ac:dyDescent="0.25">
      <c r="A13" s="32" t="s">
        <v>20</v>
      </c>
      <c r="B13" s="76"/>
      <c r="C13" s="76"/>
      <c r="D13" s="77">
        <f>AD108</f>
        <v>18.575756804236576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8.7930854215313836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14.578506505079309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23.089849021055581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15.431797588345997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919</v>
      </c>
      <c r="Z15" s="116">
        <v>958</v>
      </c>
      <c r="AB15" s="121">
        <f t="shared" ref="AB15:AB34" si="2">IF(Z15="np",0,Z15/$Z$34)</f>
        <v>2.4389002036659876E-2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35.066323802734424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84.568202411653999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96</v>
      </c>
      <c r="Z16" s="116">
        <v>94</v>
      </c>
      <c r="AB16" s="121">
        <f t="shared" si="2"/>
        <v>2.3930753564154784E-3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2056</v>
      </c>
      <c r="Z17" s="116">
        <v>2015</v>
      </c>
      <c r="AB17" s="121">
        <f t="shared" si="2"/>
        <v>5.1298370672097762E-2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293</v>
      </c>
      <c r="Z18" s="116">
        <v>288</v>
      </c>
      <c r="AB18" s="121">
        <f t="shared" si="2"/>
        <v>7.3319755600814666E-3</v>
      </c>
    </row>
    <row r="19" spans="1:28" x14ac:dyDescent="0.25">
      <c r="A19" s="67" t="str">
        <f>$S$1&amp;" ("&amp;$V$2&amp;" to "&amp;$Z$2&amp;")"</f>
        <v>Macedon Ranges (2015-16 to 2019-20)</v>
      </c>
      <c r="B19" s="67"/>
      <c r="C19" s="67"/>
      <c r="D19" s="67"/>
      <c r="E19" s="67"/>
      <c r="F19" s="67"/>
      <c r="G19" s="67" t="str">
        <f>$S$1&amp;" ("&amp;$V$2&amp;" to "&amp;$Z$2&amp;")"</f>
        <v>Macedon Ranges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3619</v>
      </c>
      <c r="Z19" s="116">
        <v>3776</v>
      </c>
      <c r="AB19" s="121">
        <f t="shared" si="2"/>
        <v>9.6130346232179226E-2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1257</v>
      </c>
      <c r="Z20" s="116">
        <v>1201</v>
      </c>
      <c r="AB20" s="121">
        <f t="shared" si="2"/>
        <v>3.0575356415478615E-2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2828</v>
      </c>
      <c r="Z21" s="116">
        <v>2929</v>
      </c>
      <c r="AB21" s="121">
        <f t="shared" si="2"/>
        <v>7.4567209775967411E-2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2104</v>
      </c>
      <c r="Z22" s="116">
        <v>2159</v>
      </c>
      <c r="AB22" s="121">
        <f t="shared" si="2"/>
        <v>5.4964358452138491E-2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1958</v>
      </c>
      <c r="Z23" s="116">
        <v>1956</v>
      </c>
      <c r="AB23" s="121">
        <f t="shared" si="2"/>
        <v>4.9796334012219959E-2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679</v>
      </c>
      <c r="Z24" s="116">
        <v>613</v>
      </c>
      <c r="AB24" s="121">
        <f t="shared" si="2"/>
        <v>1.5605906313645621E-2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1505</v>
      </c>
      <c r="Z25" s="116">
        <v>1626</v>
      </c>
      <c r="AB25" s="121">
        <f t="shared" si="2"/>
        <v>4.1395112016293277E-2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761</v>
      </c>
      <c r="Z26" s="116">
        <v>759</v>
      </c>
      <c r="AB26" s="121">
        <f t="shared" si="2"/>
        <v>1.9322810590631366E-2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3029</v>
      </c>
      <c r="Z27" s="116">
        <v>3082</v>
      </c>
      <c r="AB27" s="121">
        <f t="shared" si="2"/>
        <v>7.8462321792260689E-2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3038</v>
      </c>
      <c r="Z28" s="116">
        <v>3034</v>
      </c>
      <c r="AB28" s="121">
        <f t="shared" si="2"/>
        <v>7.7240325865580453E-2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3900</v>
      </c>
      <c r="Z29" s="116">
        <v>2626</v>
      </c>
      <c r="AB29" s="121">
        <f t="shared" si="2"/>
        <v>6.6853360488798377E-2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2644</v>
      </c>
      <c r="Z30" s="116">
        <v>3582</v>
      </c>
      <c r="AB30" s="121">
        <f t="shared" si="2"/>
        <v>9.1191446028513243E-2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4175</v>
      </c>
      <c r="Z31" s="116">
        <v>4336</v>
      </c>
      <c r="AB31" s="121">
        <f t="shared" si="2"/>
        <v>0.11038696537678208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1006</v>
      </c>
      <c r="Z32" s="116">
        <v>1144</v>
      </c>
      <c r="AB32" s="121">
        <f t="shared" si="2"/>
        <v>2.9124236252545826E-2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1235</v>
      </c>
      <c r="Z33" s="116">
        <v>1302</v>
      </c>
      <c r="AB33" s="121">
        <f t="shared" si="2"/>
        <v>3.3146639511201628E-2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38919</v>
      </c>
      <c r="Z34" s="124">
        <v>39280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24266</v>
      </c>
      <c r="AB37" s="136">
        <f>Z37/Z40*100</f>
        <v>84.568202411653999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4428</v>
      </c>
      <c r="AB38" s="136">
        <f>Z38/Z40*100</f>
        <v>15.431797588345997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28694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10</v>
      </c>
      <c r="W44" s="116">
        <v>6</v>
      </c>
      <c r="X44" s="116">
        <v>9</v>
      </c>
      <c r="Y44" s="116">
        <v>14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298</v>
      </c>
      <c r="W45" s="116">
        <v>316</v>
      </c>
      <c r="X45" s="116">
        <v>356</v>
      </c>
      <c r="Y45" s="116">
        <v>406</v>
      </c>
      <c r="Z45" s="116">
        <v>432</v>
      </c>
    </row>
    <row r="46" spans="19:32" x14ac:dyDescent="0.25">
      <c r="S46" s="119" t="s">
        <v>39</v>
      </c>
      <c r="T46" s="119"/>
      <c r="U46" s="116"/>
      <c r="V46" s="116">
        <v>948</v>
      </c>
      <c r="W46" s="116">
        <v>961</v>
      </c>
      <c r="X46" s="116">
        <v>1118</v>
      </c>
      <c r="Y46" s="116">
        <v>1167</v>
      </c>
      <c r="Z46" s="116">
        <v>1096</v>
      </c>
    </row>
    <row r="47" spans="19:32" x14ac:dyDescent="0.25">
      <c r="S47" s="119" t="s">
        <v>40</v>
      </c>
      <c r="T47" s="119"/>
      <c r="U47" s="116"/>
      <c r="V47" s="116">
        <v>1481</v>
      </c>
      <c r="W47" s="116">
        <v>1530</v>
      </c>
      <c r="X47" s="116">
        <v>1501</v>
      </c>
      <c r="Y47" s="116">
        <v>1616</v>
      </c>
      <c r="Z47" s="116">
        <v>1539</v>
      </c>
    </row>
    <row r="48" spans="19:32" x14ac:dyDescent="0.25">
      <c r="S48" s="119" t="s">
        <v>41</v>
      </c>
      <c r="T48" s="119"/>
      <c r="U48" s="116"/>
      <c r="V48" s="116">
        <v>1545</v>
      </c>
      <c r="W48" s="116">
        <v>1583</v>
      </c>
      <c r="X48" s="116">
        <v>1623</v>
      </c>
      <c r="Y48" s="116">
        <v>1648</v>
      </c>
      <c r="Z48" s="116">
        <v>1693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1406</v>
      </c>
      <c r="W49" s="116">
        <v>1479</v>
      </c>
      <c r="X49" s="116">
        <v>1558</v>
      </c>
      <c r="Y49" s="116">
        <v>1694</v>
      </c>
      <c r="Z49" s="116">
        <v>1647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Macedon Ranges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1656</v>
      </c>
      <c r="W50" s="116">
        <v>1734</v>
      </c>
      <c r="X50" s="116">
        <v>1803</v>
      </c>
      <c r="Y50" s="116">
        <v>1757</v>
      </c>
      <c r="Z50" s="116">
        <v>1823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2047</v>
      </c>
      <c r="W51" s="116">
        <v>2034</v>
      </c>
      <c r="X51" s="116">
        <v>1976</v>
      </c>
      <c r="Y51" s="116">
        <v>1989</v>
      </c>
      <c r="Z51" s="116">
        <v>1962</v>
      </c>
    </row>
    <row r="52" spans="1:26" ht="15" customHeight="1" x14ac:dyDescent="0.25">
      <c r="S52" s="119" t="s">
        <v>45</v>
      </c>
      <c r="T52" s="119"/>
      <c r="U52" s="116"/>
      <c r="V52" s="116">
        <v>2011</v>
      </c>
      <c r="W52" s="116">
        <v>2213</v>
      </c>
      <c r="X52" s="116">
        <v>2239</v>
      </c>
      <c r="Y52" s="116">
        <v>2285</v>
      </c>
      <c r="Z52" s="116">
        <v>2258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1827</v>
      </c>
      <c r="W53" s="116">
        <v>1884</v>
      </c>
      <c r="X53" s="116">
        <v>1958</v>
      </c>
      <c r="Y53" s="116">
        <v>1915</v>
      </c>
      <c r="Z53" s="116">
        <v>1995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1808</v>
      </c>
      <c r="W54" s="116">
        <v>1918</v>
      </c>
      <c r="X54" s="116">
        <v>1910</v>
      </c>
      <c r="Y54" s="116">
        <v>1904</v>
      </c>
      <c r="Z54" s="116">
        <v>1919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1257</v>
      </c>
      <c r="W55" s="116">
        <v>1299</v>
      </c>
      <c r="X55" s="116">
        <v>1436</v>
      </c>
      <c r="Y55" s="116">
        <v>1446</v>
      </c>
      <c r="Z55" s="116">
        <v>1518</v>
      </c>
    </row>
    <row r="56" spans="1:26" ht="15" customHeight="1" x14ac:dyDescent="0.25">
      <c r="S56" s="119" t="s">
        <v>49</v>
      </c>
      <c r="T56" s="119"/>
      <c r="U56" s="116"/>
      <c r="V56" s="116">
        <v>759</v>
      </c>
      <c r="W56" s="116">
        <v>779</v>
      </c>
      <c r="X56" s="116">
        <v>798</v>
      </c>
      <c r="Y56" s="116">
        <v>790</v>
      </c>
      <c r="Z56" s="116">
        <v>823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322</v>
      </c>
      <c r="W57" s="116">
        <v>404</v>
      </c>
      <c r="X57" s="116">
        <v>446</v>
      </c>
      <c r="Y57" s="116">
        <v>436</v>
      </c>
      <c r="Z57" s="116">
        <v>468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119</v>
      </c>
      <c r="W58" s="116">
        <v>145</v>
      </c>
      <c r="X58" s="116">
        <v>163</v>
      </c>
      <c r="Y58" s="116">
        <v>153</v>
      </c>
      <c r="Z58" s="116">
        <v>158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52</v>
      </c>
      <c r="W59" s="116">
        <v>53</v>
      </c>
      <c r="X59" s="116">
        <v>66</v>
      </c>
      <c r="Y59" s="116">
        <v>66</v>
      </c>
      <c r="Z59" s="116">
        <v>61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27</v>
      </c>
      <c r="W60" s="116">
        <v>28</v>
      </c>
      <c r="X60" s="116">
        <v>26</v>
      </c>
      <c r="Y60" s="116">
        <v>30</v>
      </c>
      <c r="Z60" s="116">
        <v>31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17591</v>
      </c>
      <c r="W61" s="116">
        <v>18369</v>
      </c>
      <c r="X61" s="116">
        <v>19026</v>
      </c>
      <c r="Y61" s="116">
        <v>19306</v>
      </c>
      <c r="Z61" s="116">
        <v>19444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15</v>
      </c>
      <c r="W63" s="116">
        <v>10</v>
      </c>
      <c r="X63" s="116">
        <v>16</v>
      </c>
      <c r="Y63" s="116">
        <v>16</v>
      </c>
      <c r="Z63" s="116">
        <v>15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371</v>
      </c>
      <c r="W64" s="116">
        <v>365</v>
      </c>
      <c r="X64" s="116">
        <v>335</v>
      </c>
      <c r="Y64" s="116">
        <v>424</v>
      </c>
      <c r="Z64" s="116">
        <v>457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Macedon Ranges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1115</v>
      </c>
      <c r="W65" s="116">
        <v>1108</v>
      </c>
      <c r="X65" s="116">
        <v>1147</v>
      </c>
      <c r="Y65" s="116">
        <v>1175</v>
      </c>
      <c r="Z65" s="116">
        <v>1146</v>
      </c>
    </row>
    <row r="66" spans="1:26" x14ac:dyDescent="0.25">
      <c r="S66" s="119" t="s">
        <v>40</v>
      </c>
      <c r="T66" s="119"/>
      <c r="U66" s="116"/>
      <c r="V66" s="116">
        <v>1435</v>
      </c>
      <c r="W66" s="116">
        <v>1599</v>
      </c>
      <c r="X66" s="116">
        <v>1724</v>
      </c>
      <c r="Y66" s="116">
        <v>1713</v>
      </c>
      <c r="Z66" s="116">
        <v>1644</v>
      </c>
    </row>
    <row r="67" spans="1:26" x14ac:dyDescent="0.25">
      <c r="S67" s="119" t="s">
        <v>41</v>
      </c>
      <c r="T67" s="119"/>
      <c r="U67" s="116"/>
      <c r="V67" s="116">
        <v>1376</v>
      </c>
      <c r="W67" s="116">
        <v>1416</v>
      </c>
      <c r="X67" s="116">
        <v>1564</v>
      </c>
      <c r="Y67" s="116">
        <v>1665</v>
      </c>
      <c r="Z67" s="116">
        <v>1684</v>
      </c>
    </row>
    <row r="68" spans="1:26" x14ac:dyDescent="0.25">
      <c r="S68" s="119" t="s">
        <v>42</v>
      </c>
      <c r="T68" s="119"/>
      <c r="U68" s="116"/>
      <c r="V68" s="116">
        <v>1479</v>
      </c>
      <c r="W68" s="116">
        <v>1475</v>
      </c>
      <c r="X68" s="116">
        <v>1514</v>
      </c>
      <c r="Y68" s="116">
        <v>1601</v>
      </c>
      <c r="Z68" s="116">
        <v>1498</v>
      </c>
    </row>
    <row r="69" spans="1:26" x14ac:dyDescent="0.25">
      <c r="S69" s="119" t="s">
        <v>43</v>
      </c>
      <c r="T69" s="119"/>
      <c r="U69" s="116"/>
      <c r="V69" s="116">
        <v>1656</v>
      </c>
      <c r="W69" s="116">
        <v>1824</v>
      </c>
      <c r="X69" s="116">
        <v>1870</v>
      </c>
      <c r="Y69" s="116">
        <v>1990</v>
      </c>
      <c r="Z69" s="116">
        <v>2048</v>
      </c>
    </row>
    <row r="70" spans="1:26" x14ac:dyDescent="0.25">
      <c r="S70" s="119" t="s">
        <v>44</v>
      </c>
      <c r="T70" s="119"/>
      <c r="U70" s="116"/>
      <c r="V70" s="116">
        <v>2059</v>
      </c>
      <c r="W70" s="116">
        <v>2066</v>
      </c>
      <c r="X70" s="116">
        <v>2147</v>
      </c>
      <c r="Y70" s="116">
        <v>2168</v>
      </c>
      <c r="Z70" s="116">
        <v>2194</v>
      </c>
    </row>
    <row r="71" spans="1:26" x14ac:dyDescent="0.25">
      <c r="S71" s="119" t="s">
        <v>45</v>
      </c>
      <c r="T71" s="119"/>
      <c r="U71" s="116"/>
      <c r="V71" s="116">
        <v>2190</v>
      </c>
      <c r="W71" s="116">
        <v>2318</v>
      </c>
      <c r="X71" s="116">
        <v>2325</v>
      </c>
      <c r="Y71" s="116">
        <v>2402</v>
      </c>
      <c r="Z71" s="116">
        <v>2444</v>
      </c>
    </row>
    <row r="72" spans="1:26" x14ac:dyDescent="0.25">
      <c r="S72" s="119" t="s">
        <v>46</v>
      </c>
      <c r="T72" s="119"/>
      <c r="U72" s="116"/>
      <c r="V72" s="116">
        <v>1991</v>
      </c>
      <c r="W72" s="116">
        <v>2044</v>
      </c>
      <c r="X72" s="116">
        <v>2109</v>
      </c>
      <c r="Y72" s="116">
        <v>2163</v>
      </c>
      <c r="Z72" s="116">
        <v>2275</v>
      </c>
    </row>
    <row r="73" spans="1:26" x14ac:dyDescent="0.25">
      <c r="S73" s="119" t="s">
        <v>47</v>
      </c>
      <c r="T73" s="119"/>
      <c r="U73" s="116"/>
      <c r="V73" s="116">
        <v>1688</v>
      </c>
      <c r="W73" s="116">
        <v>1765</v>
      </c>
      <c r="X73" s="116">
        <v>1758</v>
      </c>
      <c r="Y73" s="116">
        <v>1896</v>
      </c>
      <c r="Z73" s="116">
        <v>1947</v>
      </c>
    </row>
    <row r="74" spans="1:26" x14ac:dyDescent="0.25">
      <c r="S74" s="119" t="s">
        <v>48</v>
      </c>
      <c r="T74" s="119"/>
      <c r="U74" s="116"/>
      <c r="V74" s="116">
        <v>1131</v>
      </c>
      <c r="W74" s="116">
        <v>1201</v>
      </c>
      <c r="X74" s="116">
        <v>1292</v>
      </c>
      <c r="Y74" s="116">
        <v>1374</v>
      </c>
      <c r="Z74" s="116">
        <v>1336</v>
      </c>
    </row>
    <row r="75" spans="1:26" x14ac:dyDescent="0.25">
      <c r="S75" s="119" t="s">
        <v>49</v>
      </c>
      <c r="T75" s="119"/>
      <c r="U75" s="116"/>
      <c r="V75" s="116">
        <v>556</v>
      </c>
      <c r="W75" s="116">
        <v>574</v>
      </c>
      <c r="X75" s="116">
        <v>626</v>
      </c>
      <c r="Y75" s="116">
        <v>630</v>
      </c>
      <c r="Z75" s="116">
        <v>694</v>
      </c>
    </row>
    <row r="76" spans="1:26" x14ac:dyDescent="0.25">
      <c r="S76" s="119" t="s">
        <v>50</v>
      </c>
      <c r="T76" s="119"/>
      <c r="U76" s="116"/>
      <c r="V76" s="116">
        <v>189</v>
      </c>
      <c r="W76" s="116">
        <v>223</v>
      </c>
      <c r="X76" s="116">
        <v>250</v>
      </c>
      <c r="Y76" s="116">
        <v>256</v>
      </c>
      <c r="Z76" s="116">
        <v>294</v>
      </c>
    </row>
    <row r="77" spans="1:26" x14ac:dyDescent="0.25">
      <c r="S77" s="119" t="s">
        <v>51</v>
      </c>
      <c r="T77" s="119"/>
      <c r="U77" s="116"/>
      <c r="V77" s="116">
        <v>53</v>
      </c>
      <c r="W77" s="116">
        <v>62</v>
      </c>
      <c r="X77" s="116">
        <v>74</v>
      </c>
      <c r="Y77" s="116">
        <v>77</v>
      </c>
      <c r="Z77" s="116">
        <v>97</v>
      </c>
    </row>
    <row r="78" spans="1:26" x14ac:dyDescent="0.25">
      <c r="S78" s="119" t="s">
        <v>52</v>
      </c>
      <c r="T78" s="119"/>
      <c r="U78" s="116"/>
      <c r="V78" s="116">
        <v>27</v>
      </c>
      <c r="W78" s="116">
        <v>34</v>
      </c>
      <c r="X78" s="116">
        <v>30</v>
      </c>
      <c r="Y78" s="116">
        <v>33</v>
      </c>
      <c r="Z78" s="116">
        <v>40</v>
      </c>
    </row>
    <row r="79" spans="1:26" x14ac:dyDescent="0.25">
      <c r="S79" s="119" t="s">
        <v>53</v>
      </c>
      <c r="T79" s="119"/>
      <c r="U79" s="116"/>
      <c r="V79" s="116">
        <v>37</v>
      </c>
      <c r="W79" s="116">
        <v>38</v>
      </c>
      <c r="X79" s="116">
        <v>40</v>
      </c>
      <c r="Y79" s="116">
        <v>31</v>
      </c>
      <c r="Z79" s="116">
        <v>38</v>
      </c>
    </row>
    <row r="80" spans="1:26" x14ac:dyDescent="0.25">
      <c r="S80" s="122" t="s">
        <v>54</v>
      </c>
      <c r="T80" s="122"/>
      <c r="U80" s="116"/>
      <c r="V80" s="116">
        <v>17364</v>
      </c>
      <c r="W80" s="116">
        <v>18122</v>
      </c>
      <c r="X80" s="116">
        <v>18832</v>
      </c>
      <c r="Y80" s="116">
        <v>19613</v>
      </c>
      <c r="Z80" s="116">
        <v>19833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Macedon Ranges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1849</v>
      </c>
      <c r="W83" s="116">
        <v>1983</v>
      </c>
      <c r="X83" s="116">
        <v>2080</v>
      </c>
      <c r="Y83" s="116">
        <v>2118</v>
      </c>
      <c r="Z83" s="116">
        <v>2218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1995</v>
      </c>
      <c r="W84" s="116">
        <v>2081</v>
      </c>
      <c r="X84" s="116">
        <v>2138</v>
      </c>
      <c r="Y84" s="116">
        <v>2184</v>
      </c>
      <c r="Z84" s="116">
        <v>2263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2485</v>
      </c>
      <c r="W85" s="116">
        <v>2599</v>
      </c>
      <c r="X85" s="116">
        <v>2719</v>
      </c>
      <c r="Y85" s="116">
        <v>2782</v>
      </c>
      <c r="Z85" s="116">
        <v>2845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39,277</v>
      </c>
      <c r="D86" s="100">
        <f t="shared" ref="D86:D91" si="4">AD4</f>
        <v>9.1726618705036955E-3</v>
      </c>
      <c r="E86" s="101">
        <f t="shared" ref="E86:E91" si="5">AD4</f>
        <v>9.1726618705036955E-3</v>
      </c>
      <c r="F86" s="100">
        <f t="shared" ref="F86:F91" si="6">AF4</f>
        <v>0.12364468602488921</v>
      </c>
      <c r="G86" s="101">
        <f t="shared" ref="G86:G91" si="7">AF4</f>
        <v>0.12364468602488921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741</v>
      </c>
      <c r="W86" s="116">
        <v>794</v>
      </c>
      <c r="X86" s="116">
        <v>860</v>
      </c>
      <c r="Y86" s="116">
        <v>867</v>
      </c>
      <c r="Z86" s="116">
        <v>871</v>
      </c>
    </row>
    <row r="87" spans="1:30" ht="15" customHeight="1" x14ac:dyDescent="0.25">
      <c r="A87" s="102" t="s">
        <v>4</v>
      </c>
      <c r="B87" s="51"/>
      <c r="C87" s="61" t="str">
        <f t="shared" si="3"/>
        <v>19,447</v>
      </c>
      <c r="D87" s="100">
        <f t="shared" si="4"/>
        <v>7.2512560211321908E-3</v>
      </c>
      <c r="E87" s="101">
        <f t="shared" si="5"/>
        <v>7.2512560211321908E-3</v>
      </c>
      <c r="F87" s="100">
        <f t="shared" si="6"/>
        <v>0.10550849866408951</v>
      </c>
      <c r="G87" s="101">
        <f t="shared" si="7"/>
        <v>0.10550849866408951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626</v>
      </c>
      <c r="W87" s="116">
        <v>664</v>
      </c>
      <c r="X87" s="116">
        <v>665</v>
      </c>
      <c r="Y87" s="116">
        <v>671</v>
      </c>
      <c r="Z87" s="116">
        <v>666</v>
      </c>
    </row>
    <row r="88" spans="1:30" ht="15" customHeight="1" x14ac:dyDescent="0.25">
      <c r="A88" s="102" t="s">
        <v>5</v>
      </c>
      <c r="B88" s="51"/>
      <c r="C88" s="61" t="str">
        <f t="shared" si="3"/>
        <v>19,834</v>
      </c>
      <c r="D88" s="100">
        <f t="shared" si="4"/>
        <v>1.1113376835236499E-2</v>
      </c>
      <c r="E88" s="101">
        <f t="shared" si="5"/>
        <v>1.1113376835236499E-2</v>
      </c>
      <c r="F88" s="100">
        <f t="shared" si="6"/>
        <v>0.14224832987790825</v>
      </c>
      <c r="G88" s="101">
        <f t="shared" si="7"/>
        <v>0.14224832987790825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500</v>
      </c>
      <c r="W88" s="116">
        <v>530</v>
      </c>
      <c r="X88" s="116">
        <v>562</v>
      </c>
      <c r="Y88" s="116">
        <v>575</v>
      </c>
      <c r="Z88" s="116">
        <v>573</v>
      </c>
    </row>
    <row r="89" spans="1:30" ht="15" customHeight="1" x14ac:dyDescent="0.25">
      <c r="A89" s="51" t="s">
        <v>6</v>
      </c>
      <c r="B89" s="51"/>
      <c r="C89" s="61" t="str">
        <f t="shared" si="3"/>
        <v>28,693</v>
      </c>
      <c r="D89" s="100">
        <f t="shared" si="4"/>
        <v>3.1528616623526018E-2</v>
      </c>
      <c r="E89" s="101">
        <f t="shared" si="5"/>
        <v>3.1528616623526018E-2</v>
      </c>
      <c r="F89" s="100">
        <f t="shared" si="6"/>
        <v>0.12539221838719805</v>
      </c>
      <c r="G89" s="101">
        <f t="shared" si="7"/>
        <v>0.12539221838719805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896</v>
      </c>
      <c r="W89" s="116">
        <v>975</v>
      </c>
      <c r="X89" s="116">
        <v>994</v>
      </c>
      <c r="Y89" s="116">
        <v>1029</v>
      </c>
      <c r="Z89" s="116">
        <v>1043</v>
      </c>
    </row>
    <row r="90" spans="1:30" ht="15" customHeight="1" x14ac:dyDescent="0.25">
      <c r="A90" s="51" t="s">
        <v>100</v>
      </c>
      <c r="B90" s="51"/>
      <c r="C90" s="61" t="str">
        <f t="shared" si="3"/>
        <v>$48,404</v>
      </c>
      <c r="D90" s="100">
        <f t="shared" si="4"/>
        <v>1.9609152440406508E-2</v>
      </c>
      <c r="E90" s="101">
        <f t="shared" si="5"/>
        <v>1.9609152440406508E-2</v>
      </c>
      <c r="F90" s="100">
        <f t="shared" si="6"/>
        <v>0.10579570028560892</v>
      </c>
      <c r="G90" s="101">
        <f t="shared" si="7"/>
        <v>0.10579570028560892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1097</v>
      </c>
      <c r="W90" s="116">
        <v>1121</v>
      </c>
      <c r="X90" s="116">
        <v>1237</v>
      </c>
      <c r="Y90" s="116">
        <v>1252</v>
      </c>
      <c r="Z90" s="116">
        <v>1295</v>
      </c>
    </row>
    <row r="91" spans="1:30" ht="15" customHeight="1" x14ac:dyDescent="0.25">
      <c r="A91" s="51" t="s">
        <v>7</v>
      </c>
      <c r="B91" s="51"/>
      <c r="C91" s="61" t="str">
        <f t="shared" si="3"/>
        <v>$1,947.6 mil</v>
      </c>
      <c r="D91" s="100">
        <f t="shared" si="4"/>
        <v>5.8096530688193093E-2</v>
      </c>
      <c r="E91" s="101">
        <f t="shared" si="5"/>
        <v>5.8096530688193093E-2</v>
      </c>
      <c r="F91" s="100">
        <f t="shared" si="6"/>
        <v>0.28785441745887419</v>
      </c>
      <c r="G91" s="101">
        <f t="shared" si="7"/>
        <v>0.28785441745887419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13135</v>
      </c>
      <c r="W91" s="116">
        <v>13547</v>
      </c>
      <c r="X91" s="116">
        <v>14157</v>
      </c>
      <c r="Y91" s="116">
        <v>14310</v>
      </c>
      <c r="Z91" s="116">
        <v>14691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1108</v>
      </c>
      <c r="W93" s="116">
        <v>1192</v>
      </c>
      <c r="X93" s="116">
        <v>1309</v>
      </c>
      <c r="Y93" s="116">
        <v>1352</v>
      </c>
      <c r="Z93" s="116">
        <v>1468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2817</v>
      </c>
      <c r="W94" s="116">
        <v>2996</v>
      </c>
      <c r="X94" s="116">
        <v>3123</v>
      </c>
      <c r="Y94" s="116">
        <v>3210</v>
      </c>
      <c r="Z94" s="116">
        <v>3365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439</v>
      </c>
      <c r="W95" s="116">
        <v>423</v>
      </c>
      <c r="X95" s="116">
        <v>426</v>
      </c>
      <c r="Y95" s="116">
        <v>441</v>
      </c>
      <c r="Z95" s="116">
        <v>500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1511</v>
      </c>
      <c r="W96" s="116">
        <v>1579</v>
      </c>
      <c r="X96" s="116">
        <v>1719</v>
      </c>
      <c r="Y96" s="116">
        <v>1803</v>
      </c>
      <c r="Z96" s="116">
        <v>1808</v>
      </c>
    </row>
    <row r="97" spans="1:32" ht="15" customHeight="1" x14ac:dyDescent="0.25">
      <c r="S97" s="119" t="s">
        <v>199</v>
      </c>
      <c r="T97" s="119"/>
      <c r="U97" s="116"/>
      <c r="V97" s="116">
        <v>2236</v>
      </c>
      <c r="W97" s="116">
        <v>2413</v>
      </c>
      <c r="X97" s="116">
        <v>2468</v>
      </c>
      <c r="Y97" s="116">
        <v>2461</v>
      </c>
      <c r="Z97" s="116">
        <v>2462</v>
      </c>
    </row>
    <row r="98" spans="1:32" ht="15" customHeight="1" x14ac:dyDescent="0.25">
      <c r="S98" s="119" t="s">
        <v>200</v>
      </c>
      <c r="T98" s="119"/>
      <c r="U98" s="116"/>
      <c r="V98" s="116">
        <v>1049</v>
      </c>
      <c r="W98" s="116">
        <v>1088</v>
      </c>
      <c r="X98" s="116">
        <v>1125</v>
      </c>
      <c r="Y98" s="116">
        <v>1102</v>
      </c>
      <c r="Z98" s="116">
        <v>1126</v>
      </c>
    </row>
    <row r="99" spans="1:32" ht="15" customHeight="1" x14ac:dyDescent="0.25">
      <c r="S99" s="119" t="s">
        <v>201</v>
      </c>
      <c r="T99" s="119"/>
      <c r="U99" s="116"/>
      <c r="V99" s="116">
        <v>78</v>
      </c>
      <c r="W99" s="116">
        <v>76</v>
      </c>
      <c r="X99" s="116">
        <v>94</v>
      </c>
      <c r="Y99" s="116">
        <v>99</v>
      </c>
      <c r="Z99" s="116">
        <v>95</v>
      </c>
    </row>
    <row r="100" spans="1:32" ht="15" customHeight="1" x14ac:dyDescent="0.25">
      <c r="S100" s="119" t="s">
        <v>59</v>
      </c>
      <c r="T100" s="119"/>
      <c r="U100" s="116"/>
      <c r="V100" s="116">
        <v>552</v>
      </c>
      <c r="W100" s="116">
        <v>550</v>
      </c>
      <c r="X100" s="116">
        <v>590</v>
      </c>
      <c r="Y100" s="116">
        <v>619</v>
      </c>
      <c r="Z100" s="116">
        <v>629</v>
      </c>
    </row>
    <row r="101" spans="1:32" x14ac:dyDescent="0.25">
      <c r="A101" s="20"/>
      <c r="S101" s="122" t="s">
        <v>54</v>
      </c>
      <c r="T101" s="122"/>
      <c r="U101" s="116"/>
      <c r="V101" s="116">
        <v>12361</v>
      </c>
      <c r="W101" s="116">
        <v>12738</v>
      </c>
      <c r="X101" s="116">
        <v>13261</v>
      </c>
      <c r="Y101" s="116">
        <v>13503</v>
      </c>
      <c r="Z101" s="116">
        <v>14000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24402</v>
      </c>
      <c r="W104" s="116">
        <v>26225</v>
      </c>
      <c r="X104" s="116">
        <v>27468</v>
      </c>
      <c r="Y104" s="116">
        <v>28238</v>
      </c>
      <c r="Z104" s="116">
        <v>28782</v>
      </c>
      <c r="AB104" s="113" t="str">
        <f>TEXT(Z104,"###,###")</f>
        <v>28,782</v>
      </c>
      <c r="AD104" s="134">
        <f>Z104/($Z$4)*100</f>
        <v>73.279527458818137</v>
      </c>
      <c r="AF104" s="113"/>
    </row>
    <row r="105" spans="1:32" x14ac:dyDescent="0.25">
      <c r="S105" s="119" t="s">
        <v>18</v>
      </c>
      <c r="T105" s="119"/>
      <c r="U105" s="116"/>
      <c r="V105" s="116">
        <v>6700</v>
      </c>
      <c r="W105" s="116">
        <v>6944</v>
      </c>
      <c r="X105" s="116">
        <v>6879</v>
      </c>
      <c r="Y105" s="116">
        <v>7467</v>
      </c>
      <c r="Z105" s="116">
        <v>7245</v>
      </c>
      <c r="AB105" s="113" t="str">
        <f>TEXT(Z105,"###,###")</f>
        <v>7,245</v>
      </c>
      <c r="AD105" s="134">
        <f>Z105/($Z$4)*100</f>
        <v>18.445909819996437</v>
      </c>
      <c r="AF105" s="113"/>
    </row>
    <row r="106" spans="1:32" x14ac:dyDescent="0.25">
      <c r="S106" s="122" t="s">
        <v>54</v>
      </c>
      <c r="T106" s="122"/>
      <c r="U106" s="124"/>
      <c r="V106" s="124">
        <v>31102</v>
      </c>
      <c r="W106" s="124">
        <v>33169</v>
      </c>
      <c r="X106" s="124">
        <v>34347</v>
      </c>
      <c r="Y106" s="124">
        <v>35705</v>
      </c>
      <c r="Z106" s="124">
        <v>36027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5936</v>
      </c>
      <c r="W108" s="116">
        <v>6543</v>
      </c>
      <c r="X108" s="116">
        <v>7540</v>
      </c>
      <c r="Y108" s="116">
        <v>6876</v>
      </c>
      <c r="Z108" s="116">
        <v>7296</v>
      </c>
      <c r="AB108" s="113" t="str">
        <f>TEXT(Z108,"###,###")</f>
        <v>7,296</v>
      </c>
      <c r="AD108" s="134">
        <f>Z108/($Z$4)*100</f>
        <v>18.575756804236576</v>
      </c>
      <c r="AF108" s="113"/>
    </row>
    <row r="109" spans="1:32" x14ac:dyDescent="0.25">
      <c r="S109" s="119" t="s">
        <v>21</v>
      </c>
      <c r="T109" s="119"/>
      <c r="U109" s="116"/>
      <c r="V109" s="116">
        <v>5506</v>
      </c>
      <c r="W109" s="116">
        <v>5691</v>
      </c>
      <c r="X109" s="116">
        <v>5863</v>
      </c>
      <c r="Y109" s="116">
        <v>5571</v>
      </c>
      <c r="Z109" s="116">
        <v>5726</v>
      </c>
      <c r="AB109" s="113" t="str">
        <f>TEXT(Z109,"###,###")</f>
        <v>5,726</v>
      </c>
      <c r="AD109" s="134">
        <f>Z109/($Z$4)*100</f>
        <v>14.578506505079309</v>
      </c>
      <c r="AF109" s="113"/>
    </row>
    <row r="110" spans="1:32" x14ac:dyDescent="0.25">
      <c r="S110" s="119" t="s">
        <v>22</v>
      </c>
      <c r="T110" s="119"/>
      <c r="U110" s="116"/>
      <c r="V110" s="116">
        <v>7253</v>
      </c>
      <c r="W110" s="116">
        <v>8018</v>
      </c>
      <c r="X110" s="116">
        <v>7871</v>
      </c>
      <c r="Y110" s="116">
        <v>9533</v>
      </c>
      <c r="Z110" s="116">
        <v>9069</v>
      </c>
      <c r="AB110" s="113" t="str">
        <f>TEXT(Z110,"###,###")</f>
        <v>9,069</v>
      </c>
      <c r="AD110" s="134">
        <f>Z110/($Z$4)*100</f>
        <v>23.089849021055581</v>
      </c>
      <c r="AF110" s="113"/>
    </row>
    <row r="111" spans="1:32" x14ac:dyDescent="0.25">
      <c r="S111" s="119" t="s">
        <v>23</v>
      </c>
      <c r="T111" s="119"/>
      <c r="U111" s="116"/>
      <c r="V111" s="116">
        <v>12408</v>
      </c>
      <c r="W111" s="116">
        <v>12917</v>
      </c>
      <c r="X111" s="116">
        <v>13072</v>
      </c>
      <c r="Y111" s="116">
        <v>13720</v>
      </c>
      <c r="Z111" s="116">
        <v>13773</v>
      </c>
      <c r="AB111" s="113" t="str">
        <f>TEXT(Z111,"###,###")</f>
        <v>13,773</v>
      </c>
      <c r="AD111" s="134">
        <f>Z111/($Z$4)*100</f>
        <v>35.066323802734424</v>
      </c>
      <c r="AF111" s="113"/>
    </row>
    <row r="112" spans="1:32" x14ac:dyDescent="0.25">
      <c r="S112" s="122" t="s">
        <v>54</v>
      </c>
      <c r="T112" s="122"/>
      <c r="U112" s="116"/>
      <c r="V112" s="116">
        <v>34955</v>
      </c>
      <c r="W112" s="116">
        <v>36491</v>
      </c>
      <c r="X112" s="116">
        <v>37859</v>
      </c>
      <c r="Y112" s="116">
        <v>38918</v>
      </c>
      <c r="Z112" s="116">
        <v>39279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43.25</v>
      </c>
      <c r="W118" s="135">
        <v>43.43</v>
      </c>
      <c r="X118" s="135">
        <v>43.46</v>
      </c>
      <c r="Y118" s="135">
        <v>43.23</v>
      </c>
      <c r="Z118" s="135">
        <v>43.5</v>
      </c>
      <c r="AB118" s="113" t="str">
        <f>TEXT(Z118,"##.0")</f>
        <v>43.5</v>
      </c>
    </row>
    <row r="120" spans="19:32" x14ac:dyDescent="0.25">
      <c r="S120" s="105" t="s">
        <v>102</v>
      </c>
      <c r="T120" s="116"/>
      <c r="U120" s="116"/>
      <c r="V120" s="116">
        <v>20873</v>
      </c>
      <c r="W120" s="116">
        <v>21473</v>
      </c>
      <c r="X120" s="116">
        <v>22374</v>
      </c>
      <c r="Y120" s="116">
        <v>22849</v>
      </c>
      <c r="Z120" s="116">
        <v>23495</v>
      </c>
      <c r="AB120" s="113" t="str">
        <f>TEXT(Z120,"###,###")</f>
        <v>23,495</v>
      </c>
    </row>
    <row r="121" spans="19:32" x14ac:dyDescent="0.25">
      <c r="S121" s="105" t="s">
        <v>103</v>
      </c>
      <c r="T121" s="116"/>
      <c r="U121" s="116"/>
      <c r="V121" s="116">
        <v>2434</v>
      </c>
      <c r="W121" s="116">
        <v>2450</v>
      </c>
      <c r="X121" s="116">
        <v>2640</v>
      </c>
      <c r="Y121" s="116">
        <v>2580</v>
      </c>
      <c r="Z121" s="116">
        <v>2674</v>
      </c>
      <c r="AB121" s="113" t="str">
        <f>TEXT(Z121,"###,###")</f>
        <v>2,674</v>
      </c>
    </row>
    <row r="122" spans="19:32" x14ac:dyDescent="0.25">
      <c r="S122" s="105" t="s">
        <v>104</v>
      </c>
      <c r="T122" s="116"/>
      <c r="U122" s="116"/>
      <c r="V122" s="116">
        <v>2184</v>
      </c>
      <c r="W122" s="116">
        <v>2362</v>
      </c>
      <c r="X122" s="116">
        <v>2402</v>
      </c>
      <c r="Y122" s="116">
        <v>2382</v>
      </c>
      <c r="Z122" s="116">
        <v>2523</v>
      </c>
      <c r="AB122" s="113" t="str">
        <f>TEXT(Z122,"###,###")</f>
        <v>2,523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23057</v>
      </c>
      <c r="W124" s="116">
        <v>23835</v>
      </c>
      <c r="X124" s="116">
        <v>24776</v>
      </c>
      <c r="Y124" s="116">
        <v>25231</v>
      </c>
      <c r="Z124" s="116">
        <v>26018</v>
      </c>
      <c r="AB124" s="113" t="str">
        <f>TEXT(Z124,"###,###")</f>
        <v>26,018</v>
      </c>
      <c r="AD124" s="131">
        <f>Z124/$Z$7*100</f>
        <v>90.677168647405296</v>
      </c>
    </row>
    <row r="125" spans="19:32" x14ac:dyDescent="0.25">
      <c r="S125" s="105" t="s">
        <v>106</v>
      </c>
      <c r="T125" s="116"/>
      <c r="U125" s="116"/>
      <c r="V125" s="116">
        <v>4618</v>
      </c>
      <c r="W125" s="116">
        <v>4812</v>
      </c>
      <c r="X125" s="116">
        <v>5042</v>
      </c>
      <c r="Y125" s="116">
        <v>4962</v>
      </c>
      <c r="Z125" s="116">
        <v>5197</v>
      </c>
      <c r="AB125" s="113" t="str">
        <f>TEXT(Z125,"###,###")</f>
        <v>5,197</v>
      </c>
      <c r="AD125" s="131">
        <f>Z125/$Z$7*100</f>
        <v>18.112431603526993</v>
      </c>
    </row>
    <row r="127" spans="19:32" x14ac:dyDescent="0.25">
      <c r="S127" s="105" t="s">
        <v>107</v>
      </c>
      <c r="T127" s="116"/>
      <c r="U127" s="116"/>
      <c r="V127" s="116">
        <v>13135</v>
      </c>
      <c r="W127" s="116">
        <v>13547</v>
      </c>
      <c r="X127" s="116">
        <v>14157</v>
      </c>
      <c r="Y127" s="116">
        <v>14313</v>
      </c>
      <c r="Z127" s="116">
        <v>14694</v>
      </c>
      <c r="AB127" s="113" t="str">
        <f>TEXT(Z127,"###,###")</f>
        <v>14,694</v>
      </c>
      <c r="AD127" s="131">
        <f>Z127/$Z$7*100</f>
        <v>51.211096783187536</v>
      </c>
    </row>
    <row r="128" spans="19:32" x14ac:dyDescent="0.25">
      <c r="S128" s="105" t="s">
        <v>108</v>
      </c>
      <c r="T128" s="116"/>
      <c r="U128" s="116"/>
      <c r="V128" s="116">
        <v>12361</v>
      </c>
      <c r="W128" s="116">
        <v>12738</v>
      </c>
      <c r="X128" s="116">
        <v>13261</v>
      </c>
      <c r="Y128" s="116">
        <v>13508</v>
      </c>
      <c r="Z128" s="116">
        <v>13995</v>
      </c>
      <c r="AB128" s="113" t="str">
        <f>TEXT(Z128,"###,###")</f>
        <v>13,995</v>
      </c>
      <c r="AD128" s="131">
        <f>Z128/$Z$7*100</f>
        <v>48.774962534416062</v>
      </c>
    </row>
    <row r="130" spans="19:20" x14ac:dyDescent="0.25">
      <c r="S130" s="105" t="s">
        <v>286</v>
      </c>
      <c r="T130" s="131">
        <v>81.884083225873908</v>
      </c>
    </row>
    <row r="131" spans="19:20" x14ac:dyDescent="0.25">
      <c r="S131" s="105" t="s">
        <v>287</v>
      </c>
      <c r="T131" s="131">
        <v>9.3193461819956074</v>
      </c>
    </row>
    <row r="132" spans="19:20" x14ac:dyDescent="0.25">
      <c r="S132" s="105" t="s">
        <v>288</v>
      </c>
      <c r="T132" s="131">
        <v>8.7930854215313836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24D0B-4EFB-43B0-AB65-8B2AB87D11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BD0802-F6E6-463F-9C9F-24F4E7A1A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41F121-33B7-4764-9184-0B8624C7BB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DF1F74D-4824-4859-9241-67FC8988DB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0D7C-F925-495C-B6DD-67E4F804098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151</v>
      </c>
      <c r="T1" s="103"/>
      <c r="U1" s="103"/>
      <c r="V1" s="103"/>
      <c r="W1" s="103"/>
      <c r="X1" s="103"/>
      <c r="Y1" s="104" t="s">
        <v>152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151</v>
      </c>
      <c r="Y3" s="109" t="s">
        <v>152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8.40 Manningham,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85541</v>
      </c>
      <c r="W4" s="112">
        <v>87276</v>
      </c>
      <c r="X4" s="112">
        <v>89116</v>
      </c>
      <c r="Y4" s="112">
        <v>91523</v>
      </c>
      <c r="Z4" s="112">
        <v>91483</v>
      </c>
      <c r="AB4" s="113" t="str">
        <f>TEXT(Z4,"###,###")</f>
        <v>91,483</v>
      </c>
      <c r="AD4" s="114">
        <f>Z4/Y4-1</f>
        <v>-4.3704861073168288E-4</v>
      </c>
      <c r="AF4" s="114">
        <f>Z4/V4-1</f>
        <v>6.9463765913421627E-2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42359</v>
      </c>
      <c r="W5" s="112">
        <v>43316</v>
      </c>
      <c r="X5" s="112">
        <v>44192</v>
      </c>
      <c r="Y5" s="112">
        <v>45445</v>
      </c>
      <c r="Z5" s="112">
        <v>45491</v>
      </c>
      <c r="AB5" s="113" t="str">
        <f>TEXT(Z5,"###,###")</f>
        <v>45,491</v>
      </c>
      <c r="AD5" s="114">
        <f t="shared" ref="AD5:AD9" si="0">Z5/Y5-1</f>
        <v>1.0122125646385705E-3</v>
      </c>
      <c r="AF5" s="114">
        <f t="shared" ref="AF5:AF9" si="1">Z5/V5-1</f>
        <v>7.3939422554828882E-2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43182</v>
      </c>
      <c r="W6" s="112">
        <v>43960</v>
      </c>
      <c r="X6" s="112">
        <v>44924</v>
      </c>
      <c r="Y6" s="112">
        <v>46076</v>
      </c>
      <c r="Z6" s="112">
        <v>45996</v>
      </c>
      <c r="AB6" s="113" t="str">
        <f>TEXT(Z6,"###,###")</f>
        <v>45,996</v>
      </c>
      <c r="AD6" s="114">
        <f t="shared" si="0"/>
        <v>-1.7362618282836806E-3</v>
      </c>
      <c r="AF6" s="114">
        <f t="shared" si="1"/>
        <v>6.5166041406141462E-2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63096</v>
      </c>
      <c r="W7" s="112">
        <v>63730</v>
      </c>
      <c r="X7" s="112">
        <v>64929</v>
      </c>
      <c r="Y7" s="112">
        <v>66088</v>
      </c>
      <c r="Z7" s="112">
        <v>67423</v>
      </c>
      <c r="AB7" s="113" t="str">
        <f>TEXT(Z7,"###,###")</f>
        <v>67,423</v>
      </c>
      <c r="AD7" s="114">
        <f t="shared" si="0"/>
        <v>2.0200338942016671E-2</v>
      </c>
      <c r="AF7" s="114">
        <f t="shared" si="1"/>
        <v>6.8578039812349445E-2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91,483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67,423</v>
      </c>
      <c r="P8" s="71"/>
      <c r="S8" s="111" t="s">
        <v>86</v>
      </c>
      <c r="T8" s="112"/>
      <c r="U8" s="112"/>
      <c r="V8" s="112">
        <v>41400</v>
      </c>
      <c r="W8" s="112">
        <v>42030.58</v>
      </c>
      <c r="X8" s="112">
        <v>43255.13</v>
      </c>
      <c r="Y8" s="112">
        <v>43921.2</v>
      </c>
      <c r="Z8" s="112">
        <v>45222.84</v>
      </c>
      <c r="AB8" s="113" t="str">
        <f>TEXT(Z8,"$###,###")</f>
        <v>$45,223</v>
      </c>
      <c r="AD8" s="114">
        <f t="shared" si="0"/>
        <v>2.9635802300483682E-2</v>
      </c>
      <c r="AF8" s="114">
        <f t="shared" si="1"/>
        <v>9.2339130434782479E-2</v>
      </c>
    </row>
    <row r="9" spans="1:32" x14ac:dyDescent="0.25">
      <c r="A9" s="32" t="s">
        <v>15</v>
      </c>
      <c r="B9" s="75"/>
      <c r="C9" s="76"/>
      <c r="D9" s="77">
        <f>AD104</f>
        <v>78.05384606976159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50.813520608694361</v>
      </c>
      <c r="P9" s="78" t="s">
        <v>87</v>
      </c>
      <c r="S9" s="111" t="s">
        <v>7</v>
      </c>
      <c r="T9" s="112"/>
      <c r="U9" s="112"/>
      <c r="V9" s="112">
        <v>3859718502</v>
      </c>
      <c r="W9" s="112">
        <v>3972707128</v>
      </c>
      <c r="X9" s="112">
        <v>4148766212</v>
      </c>
      <c r="Y9" s="112">
        <v>4353504175</v>
      </c>
      <c r="Z9" s="112">
        <v>4567150072</v>
      </c>
      <c r="AB9" s="113" t="str">
        <f>TEXT(Z9/1000000,"$#,###.0")&amp;" mil"</f>
        <v>$4,567.2 mil</v>
      </c>
      <c r="AD9" s="114">
        <f t="shared" si="0"/>
        <v>4.9074467006799294E-2</v>
      </c>
      <c r="AF9" s="114">
        <f t="shared" si="1"/>
        <v>0.18328579393378774</v>
      </c>
    </row>
    <row r="10" spans="1:32" x14ac:dyDescent="0.25">
      <c r="A10" s="32" t="s">
        <v>18</v>
      </c>
      <c r="B10" s="75"/>
      <c r="C10" s="76"/>
      <c r="D10" s="77">
        <f>AD105</f>
        <v>14.134866587234788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49.192412084896844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84.429645669875271</v>
      </c>
      <c r="P11" s="78" t="s">
        <v>87</v>
      </c>
      <c r="S11" s="111" t="s">
        <v>30</v>
      </c>
      <c r="T11" s="116"/>
      <c r="U11" s="116"/>
      <c r="V11" s="116">
        <v>76186</v>
      </c>
      <c r="W11" s="116">
        <v>77660</v>
      </c>
      <c r="X11" s="116">
        <v>79205</v>
      </c>
      <c r="Y11" s="116">
        <v>81266</v>
      </c>
      <c r="Z11" s="116">
        <v>80984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8.0743959776337455</v>
      </c>
      <c r="P12" s="78" t="s">
        <v>87</v>
      </c>
      <c r="S12" s="111" t="s">
        <v>31</v>
      </c>
      <c r="T12" s="116"/>
      <c r="U12" s="116"/>
      <c r="V12" s="116">
        <v>9357</v>
      </c>
      <c r="W12" s="116">
        <v>9616</v>
      </c>
      <c r="X12" s="116">
        <v>9914</v>
      </c>
      <c r="Y12" s="116">
        <v>10251</v>
      </c>
      <c r="Z12" s="116">
        <v>10501</v>
      </c>
    </row>
    <row r="13" spans="1:32" ht="15" customHeight="1" x14ac:dyDescent="0.25">
      <c r="A13" s="32" t="s">
        <v>20</v>
      </c>
      <c r="B13" s="76"/>
      <c r="C13" s="76"/>
      <c r="D13" s="77">
        <f>AD108</f>
        <v>19.226522960550046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7.4974415258887914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14.094421914454053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19.201381677470131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15.426028921023359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353</v>
      </c>
      <c r="Z15" s="116">
        <v>308</v>
      </c>
      <c r="AB15" s="121">
        <f t="shared" ref="AB15:AB34" si="2">IF(Z15="np",0,Z15/$Z$34)</f>
        <v>3.3667457341801208E-3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39.226960200255782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84.573971078976641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98</v>
      </c>
      <c r="Z16" s="116">
        <v>118</v>
      </c>
      <c r="AB16" s="121">
        <f t="shared" si="2"/>
        <v>1.2898571319261503E-3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4003</v>
      </c>
      <c r="Z17" s="116">
        <v>3798</v>
      </c>
      <c r="AB17" s="121">
        <f t="shared" si="2"/>
        <v>4.1515910059792528E-2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438</v>
      </c>
      <c r="Z18" s="116">
        <v>421</v>
      </c>
      <c r="AB18" s="121">
        <f t="shared" si="2"/>
        <v>4.6019479028890616E-3</v>
      </c>
    </row>
    <row r="19" spans="1:28" x14ac:dyDescent="0.25">
      <c r="A19" s="67" t="str">
        <f>$S$1&amp;" ("&amp;$V$2&amp;" to "&amp;$Z$2&amp;")"</f>
        <v>Manningham (2015-16 to 2019-20)</v>
      </c>
      <c r="B19" s="67"/>
      <c r="C19" s="67"/>
      <c r="D19" s="67"/>
      <c r="E19" s="67"/>
      <c r="F19" s="67"/>
      <c r="G19" s="67" t="str">
        <f>$S$1&amp;" ("&amp;$V$2&amp;" to "&amp;$Z$2&amp;")"</f>
        <v>Manningham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5559</v>
      </c>
      <c r="Z19" s="116">
        <v>5542</v>
      </c>
      <c r="AB19" s="121">
        <f t="shared" si="2"/>
        <v>6.0579561229955295E-2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4480</v>
      </c>
      <c r="Z20" s="116">
        <v>4362</v>
      </c>
      <c r="AB20" s="121">
        <f t="shared" si="2"/>
        <v>4.7680989910693791E-2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9714</v>
      </c>
      <c r="Z21" s="116">
        <v>10041</v>
      </c>
      <c r="AB21" s="121">
        <f t="shared" si="2"/>
        <v>0.10975809713280063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5902</v>
      </c>
      <c r="Z22" s="116">
        <v>6148</v>
      </c>
      <c r="AB22" s="121">
        <f t="shared" si="2"/>
        <v>6.7203742771881111E-2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2404</v>
      </c>
      <c r="Z23" s="116">
        <v>2336</v>
      </c>
      <c r="AB23" s="121">
        <f t="shared" si="2"/>
        <v>2.5534798815080396E-2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1904</v>
      </c>
      <c r="Z24" s="116">
        <v>1726</v>
      </c>
      <c r="AB24" s="121">
        <f t="shared" si="2"/>
        <v>1.8866893302580807E-2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4996</v>
      </c>
      <c r="Z25" s="116">
        <v>5110</v>
      </c>
      <c r="AB25" s="121">
        <f t="shared" si="2"/>
        <v>5.5857372407988368E-2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2102</v>
      </c>
      <c r="Z26" s="116">
        <v>2171</v>
      </c>
      <c r="AB26" s="121">
        <f t="shared" si="2"/>
        <v>2.3731185028912475E-2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10130</v>
      </c>
      <c r="Z27" s="116">
        <v>10040</v>
      </c>
      <c r="AB27" s="121">
        <f t="shared" si="2"/>
        <v>0.10974716614015718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6837</v>
      </c>
      <c r="Z28" s="116">
        <v>6945</v>
      </c>
      <c r="AB28" s="121">
        <f t="shared" si="2"/>
        <v>7.5915743908704356E-2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5460</v>
      </c>
      <c r="Z29" s="116">
        <v>3397</v>
      </c>
      <c r="AB29" s="121">
        <f t="shared" si="2"/>
        <v>3.7132582009772305E-2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6557</v>
      </c>
      <c r="Z30" s="116">
        <v>7940</v>
      </c>
      <c r="AB30" s="121">
        <f t="shared" si="2"/>
        <v>8.6792081588929093E-2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10928</v>
      </c>
      <c r="Z31" s="116">
        <v>11546</v>
      </c>
      <c r="AB31" s="121">
        <f t="shared" si="2"/>
        <v>0.12620924106118075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2047</v>
      </c>
      <c r="Z32" s="116">
        <v>2135</v>
      </c>
      <c r="AB32" s="121">
        <f t="shared" si="2"/>
        <v>2.3337669293748566E-2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3127</v>
      </c>
      <c r="Z33" s="116">
        <v>3327</v>
      </c>
      <c r="AB33" s="121">
        <f t="shared" si="2"/>
        <v>3.6367412524731371E-2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91520</v>
      </c>
      <c r="Z34" s="124">
        <v>91483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57024</v>
      </c>
      <c r="AB37" s="136">
        <f>Z37/Z40*100</f>
        <v>84.573971078976641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10401</v>
      </c>
      <c r="AB38" s="136">
        <f>Z38/Z40*100</f>
        <v>15.426028921023359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67425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</v>
      </c>
      <c r="W44" s="116">
        <v>20</v>
      </c>
      <c r="X44" s="116">
        <v>18</v>
      </c>
      <c r="Y44" s="116">
        <v>24</v>
      </c>
      <c r="Z44" s="116">
        <v>19</v>
      </c>
    </row>
    <row r="45" spans="19:32" x14ac:dyDescent="0.25">
      <c r="S45" s="119" t="s">
        <v>38</v>
      </c>
      <c r="T45" s="119"/>
      <c r="U45" s="116"/>
      <c r="V45" s="116">
        <v>534</v>
      </c>
      <c r="W45" s="116">
        <v>591</v>
      </c>
      <c r="X45" s="116">
        <v>616</v>
      </c>
      <c r="Y45" s="116">
        <v>590</v>
      </c>
      <c r="Z45" s="116">
        <v>623</v>
      </c>
    </row>
    <row r="46" spans="19:32" x14ac:dyDescent="0.25">
      <c r="S46" s="119" t="s">
        <v>39</v>
      </c>
      <c r="T46" s="119"/>
      <c r="U46" s="116"/>
      <c r="V46" s="116">
        <v>2199</v>
      </c>
      <c r="W46" s="116">
        <v>2271</v>
      </c>
      <c r="X46" s="116">
        <v>2327</v>
      </c>
      <c r="Y46" s="116">
        <v>2593</v>
      </c>
      <c r="Z46" s="116">
        <v>2341</v>
      </c>
    </row>
    <row r="47" spans="19:32" x14ac:dyDescent="0.25">
      <c r="S47" s="119" t="s">
        <v>40</v>
      </c>
      <c r="T47" s="119"/>
      <c r="U47" s="116"/>
      <c r="V47" s="116">
        <v>4134</v>
      </c>
      <c r="W47" s="116">
        <v>4105</v>
      </c>
      <c r="X47" s="116">
        <v>4330</v>
      </c>
      <c r="Y47" s="116">
        <v>4571</v>
      </c>
      <c r="Z47" s="116">
        <v>4409</v>
      </c>
    </row>
    <row r="48" spans="19:32" x14ac:dyDescent="0.25">
      <c r="S48" s="119" t="s">
        <v>41</v>
      </c>
      <c r="T48" s="119"/>
      <c r="U48" s="116"/>
      <c r="V48" s="116">
        <v>4808</v>
      </c>
      <c r="W48" s="116">
        <v>5036</v>
      </c>
      <c r="X48" s="116">
        <v>5163</v>
      </c>
      <c r="Y48" s="116">
        <v>5222</v>
      </c>
      <c r="Z48" s="116">
        <v>5173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4113</v>
      </c>
      <c r="W49" s="116">
        <v>4283</v>
      </c>
      <c r="X49" s="116">
        <v>4466</v>
      </c>
      <c r="Y49" s="116">
        <v>4563</v>
      </c>
      <c r="Z49" s="116">
        <v>4748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Manningham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4053</v>
      </c>
      <c r="W50" s="116">
        <v>4291</v>
      </c>
      <c r="X50" s="116">
        <v>4412</v>
      </c>
      <c r="Y50" s="116">
        <v>4669</v>
      </c>
      <c r="Z50" s="116">
        <v>4767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3989</v>
      </c>
      <c r="W51" s="116">
        <v>4126</v>
      </c>
      <c r="X51" s="116">
        <v>4198</v>
      </c>
      <c r="Y51" s="116">
        <v>4258</v>
      </c>
      <c r="Z51" s="116">
        <v>4409</v>
      </c>
    </row>
    <row r="52" spans="1:26" ht="15" customHeight="1" x14ac:dyDescent="0.25">
      <c r="S52" s="119" t="s">
        <v>45</v>
      </c>
      <c r="T52" s="119"/>
      <c r="U52" s="116"/>
      <c r="V52" s="116">
        <v>4434</v>
      </c>
      <c r="W52" s="116">
        <v>4420</v>
      </c>
      <c r="X52" s="116">
        <v>4398</v>
      </c>
      <c r="Y52" s="116">
        <v>4363</v>
      </c>
      <c r="Z52" s="116">
        <v>4357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4135</v>
      </c>
      <c r="W53" s="116">
        <v>4085</v>
      </c>
      <c r="X53" s="116">
        <v>4105</v>
      </c>
      <c r="Y53" s="116">
        <v>4126</v>
      </c>
      <c r="Z53" s="116">
        <v>4169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3759</v>
      </c>
      <c r="W54" s="116">
        <v>3803</v>
      </c>
      <c r="X54" s="116">
        <v>3786</v>
      </c>
      <c r="Y54" s="116">
        <v>3904</v>
      </c>
      <c r="Z54" s="116">
        <v>3857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2678</v>
      </c>
      <c r="W55" s="116">
        <v>2719</v>
      </c>
      <c r="X55" s="116">
        <v>2790</v>
      </c>
      <c r="Y55" s="116">
        <v>2973</v>
      </c>
      <c r="Z55" s="116">
        <v>3086</v>
      </c>
    </row>
    <row r="56" spans="1:26" ht="15" customHeight="1" x14ac:dyDescent="0.25">
      <c r="S56" s="119" t="s">
        <v>49</v>
      </c>
      <c r="T56" s="119"/>
      <c r="U56" s="116"/>
      <c r="V56" s="116">
        <v>1723</v>
      </c>
      <c r="W56" s="116">
        <v>1723</v>
      </c>
      <c r="X56" s="116">
        <v>1694</v>
      </c>
      <c r="Y56" s="116">
        <v>1760</v>
      </c>
      <c r="Z56" s="116">
        <v>1760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917</v>
      </c>
      <c r="W57" s="116">
        <v>973</v>
      </c>
      <c r="X57" s="116">
        <v>965</v>
      </c>
      <c r="Y57" s="116">
        <v>941</v>
      </c>
      <c r="Z57" s="116">
        <v>920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496</v>
      </c>
      <c r="W58" s="116">
        <v>506</v>
      </c>
      <c r="X58" s="116">
        <v>493</v>
      </c>
      <c r="Y58" s="116">
        <v>492</v>
      </c>
      <c r="Z58" s="116">
        <v>481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223</v>
      </c>
      <c r="W59" s="116">
        <v>214</v>
      </c>
      <c r="X59" s="116">
        <v>233</v>
      </c>
      <c r="Y59" s="116">
        <v>251</v>
      </c>
      <c r="Z59" s="116">
        <v>223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148</v>
      </c>
      <c r="W60" s="116">
        <v>149</v>
      </c>
      <c r="X60" s="116">
        <v>152</v>
      </c>
      <c r="Y60" s="116">
        <v>130</v>
      </c>
      <c r="Z60" s="116">
        <v>140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42359</v>
      </c>
      <c r="W61" s="116">
        <v>43316</v>
      </c>
      <c r="X61" s="116">
        <v>44192</v>
      </c>
      <c r="Y61" s="116">
        <v>45446</v>
      </c>
      <c r="Z61" s="116">
        <v>45489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</v>
      </c>
      <c r="W63" s="116">
        <v>23</v>
      </c>
      <c r="X63" s="116">
        <v>14</v>
      </c>
      <c r="Y63" s="116">
        <v>24</v>
      </c>
      <c r="Z63" s="116">
        <v>27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681</v>
      </c>
      <c r="W64" s="116">
        <v>715</v>
      </c>
      <c r="X64" s="116">
        <v>783</v>
      </c>
      <c r="Y64" s="116">
        <v>770</v>
      </c>
      <c r="Z64" s="116">
        <v>796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Manningham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2566</v>
      </c>
      <c r="W65" s="116">
        <v>2745</v>
      </c>
      <c r="X65" s="116">
        <v>2696</v>
      </c>
      <c r="Y65" s="116">
        <v>2674</v>
      </c>
      <c r="Z65" s="116">
        <v>2440</v>
      </c>
    </row>
    <row r="66" spans="1:26" x14ac:dyDescent="0.25">
      <c r="S66" s="119" t="s">
        <v>40</v>
      </c>
      <c r="T66" s="119"/>
      <c r="U66" s="116"/>
      <c r="V66" s="116">
        <v>4445</v>
      </c>
      <c r="W66" s="116">
        <v>4517</v>
      </c>
      <c r="X66" s="116">
        <v>4756</v>
      </c>
      <c r="Y66" s="116">
        <v>4954</v>
      </c>
      <c r="Z66" s="116">
        <v>4734</v>
      </c>
    </row>
    <row r="67" spans="1:26" x14ac:dyDescent="0.25">
      <c r="S67" s="119" t="s">
        <v>41</v>
      </c>
      <c r="T67" s="119"/>
      <c r="U67" s="116"/>
      <c r="V67" s="116">
        <v>5054</v>
      </c>
      <c r="W67" s="116">
        <v>5098</v>
      </c>
      <c r="X67" s="116">
        <v>5155</v>
      </c>
      <c r="Y67" s="116">
        <v>5169</v>
      </c>
      <c r="Z67" s="116">
        <v>5240</v>
      </c>
    </row>
    <row r="68" spans="1:26" x14ac:dyDescent="0.25">
      <c r="S68" s="119" t="s">
        <v>42</v>
      </c>
      <c r="T68" s="119"/>
      <c r="U68" s="116"/>
      <c r="V68" s="116">
        <v>4131</v>
      </c>
      <c r="W68" s="116">
        <v>4284</v>
      </c>
      <c r="X68" s="116">
        <v>4470</v>
      </c>
      <c r="Y68" s="116">
        <v>4580</v>
      </c>
      <c r="Z68" s="116">
        <v>4649</v>
      </c>
    </row>
    <row r="69" spans="1:26" x14ac:dyDescent="0.25">
      <c r="S69" s="119" t="s">
        <v>43</v>
      </c>
      <c r="T69" s="119"/>
      <c r="U69" s="116"/>
      <c r="V69" s="116">
        <v>3693</v>
      </c>
      <c r="W69" s="116">
        <v>3834</v>
      </c>
      <c r="X69" s="116">
        <v>4156</v>
      </c>
      <c r="Y69" s="116">
        <v>4491</v>
      </c>
      <c r="Z69" s="116">
        <v>4733</v>
      </c>
    </row>
    <row r="70" spans="1:26" x14ac:dyDescent="0.25">
      <c r="S70" s="119" t="s">
        <v>44</v>
      </c>
      <c r="T70" s="119"/>
      <c r="U70" s="116"/>
      <c r="V70" s="116">
        <v>4122</v>
      </c>
      <c r="W70" s="116">
        <v>4119</v>
      </c>
      <c r="X70" s="116">
        <v>4076</v>
      </c>
      <c r="Y70" s="116">
        <v>4154</v>
      </c>
      <c r="Z70" s="116">
        <v>4203</v>
      </c>
    </row>
    <row r="71" spans="1:26" x14ac:dyDescent="0.25">
      <c r="S71" s="119" t="s">
        <v>45</v>
      </c>
      <c r="T71" s="119"/>
      <c r="U71" s="116"/>
      <c r="V71" s="116">
        <v>4660</v>
      </c>
      <c r="W71" s="116">
        <v>4830</v>
      </c>
      <c r="X71" s="116">
        <v>4788</v>
      </c>
      <c r="Y71" s="116">
        <v>4822</v>
      </c>
      <c r="Z71" s="116">
        <v>4739</v>
      </c>
    </row>
    <row r="72" spans="1:26" x14ac:dyDescent="0.25">
      <c r="S72" s="119" t="s">
        <v>46</v>
      </c>
      <c r="T72" s="119"/>
      <c r="U72" s="116"/>
      <c r="V72" s="116">
        <v>4608</v>
      </c>
      <c r="W72" s="116">
        <v>4504</v>
      </c>
      <c r="X72" s="116">
        <v>4484</v>
      </c>
      <c r="Y72" s="116">
        <v>4615</v>
      </c>
      <c r="Z72" s="116">
        <v>4597</v>
      </c>
    </row>
    <row r="73" spans="1:26" x14ac:dyDescent="0.25">
      <c r="S73" s="119" t="s">
        <v>47</v>
      </c>
      <c r="T73" s="119"/>
      <c r="U73" s="116"/>
      <c r="V73" s="116">
        <v>3680</v>
      </c>
      <c r="W73" s="116">
        <v>3766</v>
      </c>
      <c r="X73" s="116">
        <v>3915</v>
      </c>
      <c r="Y73" s="116">
        <v>4053</v>
      </c>
      <c r="Z73" s="116">
        <v>4058</v>
      </c>
    </row>
    <row r="74" spans="1:26" x14ac:dyDescent="0.25">
      <c r="S74" s="119" t="s">
        <v>48</v>
      </c>
      <c r="T74" s="119"/>
      <c r="U74" s="116"/>
      <c r="V74" s="116">
        <v>2624</v>
      </c>
      <c r="W74" s="116">
        <v>2609</v>
      </c>
      <c r="X74" s="116">
        <v>2613</v>
      </c>
      <c r="Y74" s="116">
        <v>2780</v>
      </c>
      <c r="Z74" s="116">
        <v>2827</v>
      </c>
    </row>
    <row r="75" spans="1:26" x14ac:dyDescent="0.25">
      <c r="S75" s="119" t="s">
        <v>49</v>
      </c>
      <c r="T75" s="119"/>
      <c r="U75" s="116"/>
      <c r="V75" s="116">
        <v>1471</v>
      </c>
      <c r="W75" s="116">
        <v>1417</v>
      </c>
      <c r="X75" s="116">
        <v>1446</v>
      </c>
      <c r="Y75" s="116">
        <v>1459</v>
      </c>
      <c r="Z75" s="116">
        <v>1496</v>
      </c>
    </row>
    <row r="76" spans="1:26" x14ac:dyDescent="0.25">
      <c r="S76" s="119" t="s">
        <v>50</v>
      </c>
      <c r="T76" s="119"/>
      <c r="U76" s="116"/>
      <c r="V76" s="116">
        <v>689</v>
      </c>
      <c r="W76" s="116">
        <v>795</v>
      </c>
      <c r="X76" s="116">
        <v>793</v>
      </c>
      <c r="Y76" s="116">
        <v>801</v>
      </c>
      <c r="Z76" s="116">
        <v>746</v>
      </c>
    </row>
    <row r="77" spans="1:26" x14ac:dyDescent="0.25">
      <c r="S77" s="119" t="s">
        <v>51</v>
      </c>
      <c r="T77" s="119"/>
      <c r="U77" s="116"/>
      <c r="V77" s="116">
        <v>362</v>
      </c>
      <c r="W77" s="116">
        <v>343</v>
      </c>
      <c r="X77" s="116">
        <v>349</v>
      </c>
      <c r="Y77" s="116">
        <v>364</v>
      </c>
      <c r="Z77" s="116">
        <v>348</v>
      </c>
    </row>
    <row r="78" spans="1:26" x14ac:dyDescent="0.25">
      <c r="S78" s="119" t="s">
        <v>52</v>
      </c>
      <c r="T78" s="119"/>
      <c r="U78" s="116"/>
      <c r="V78" s="116">
        <v>210</v>
      </c>
      <c r="W78" s="116">
        <v>213</v>
      </c>
      <c r="X78" s="116">
        <v>223</v>
      </c>
      <c r="Y78" s="116">
        <v>202</v>
      </c>
      <c r="Z78" s="116">
        <v>200</v>
      </c>
    </row>
    <row r="79" spans="1:26" x14ac:dyDescent="0.25">
      <c r="S79" s="119" t="s">
        <v>53</v>
      </c>
      <c r="T79" s="119"/>
      <c r="U79" s="116"/>
      <c r="V79" s="116">
        <v>165</v>
      </c>
      <c r="W79" s="116">
        <v>148</v>
      </c>
      <c r="X79" s="116">
        <v>164</v>
      </c>
      <c r="Y79" s="116">
        <v>159</v>
      </c>
      <c r="Z79" s="116">
        <v>169</v>
      </c>
    </row>
    <row r="80" spans="1:26" x14ac:dyDescent="0.25">
      <c r="S80" s="122" t="s">
        <v>54</v>
      </c>
      <c r="T80" s="122"/>
      <c r="U80" s="116"/>
      <c r="V80" s="116">
        <v>43182</v>
      </c>
      <c r="W80" s="116">
        <v>43960</v>
      </c>
      <c r="X80" s="116">
        <v>44924</v>
      </c>
      <c r="Y80" s="116">
        <v>46078</v>
      </c>
      <c r="Z80" s="116">
        <v>45998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Manningham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5736</v>
      </c>
      <c r="W83" s="116">
        <v>5897</v>
      </c>
      <c r="X83" s="116">
        <v>6005</v>
      </c>
      <c r="Y83" s="116">
        <v>6066</v>
      </c>
      <c r="Z83" s="116">
        <v>6430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6998</v>
      </c>
      <c r="W84" s="116">
        <v>7169</v>
      </c>
      <c r="X84" s="116">
        <v>7419</v>
      </c>
      <c r="Y84" s="116">
        <v>7782</v>
      </c>
      <c r="Z84" s="116">
        <v>7996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3551</v>
      </c>
      <c r="W85" s="116">
        <v>3590</v>
      </c>
      <c r="X85" s="116">
        <v>3688</v>
      </c>
      <c r="Y85" s="116">
        <v>3799</v>
      </c>
      <c r="Z85" s="116">
        <v>3832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91,483</v>
      </c>
      <c r="D86" s="100">
        <f t="shared" ref="D86:D91" si="4">AD4</f>
        <v>-4.3704861073168288E-4</v>
      </c>
      <c r="E86" s="101">
        <f t="shared" ref="E86:E91" si="5">AD4</f>
        <v>-4.3704861073168288E-4</v>
      </c>
      <c r="F86" s="100">
        <f t="shared" ref="F86:F91" si="6">AF4</f>
        <v>6.9463765913421627E-2</v>
      </c>
      <c r="G86" s="101">
        <f t="shared" ref="G86:G91" si="7">AF4</f>
        <v>6.9463765913421627E-2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1407</v>
      </c>
      <c r="W86" s="116">
        <v>1429</v>
      </c>
      <c r="X86" s="116">
        <v>1529</v>
      </c>
      <c r="Y86" s="116">
        <v>1587</v>
      </c>
      <c r="Z86" s="116">
        <v>1684</v>
      </c>
    </row>
    <row r="87" spans="1:30" ht="15" customHeight="1" x14ac:dyDescent="0.25">
      <c r="A87" s="102" t="s">
        <v>4</v>
      </c>
      <c r="B87" s="51"/>
      <c r="C87" s="61" t="str">
        <f t="shared" si="3"/>
        <v>45,491</v>
      </c>
      <c r="D87" s="100">
        <f t="shared" si="4"/>
        <v>1.0122125646385705E-3</v>
      </c>
      <c r="E87" s="101">
        <f t="shared" si="5"/>
        <v>1.0122125646385705E-3</v>
      </c>
      <c r="F87" s="100">
        <f t="shared" si="6"/>
        <v>7.3939422554828882E-2</v>
      </c>
      <c r="G87" s="101">
        <f t="shared" si="7"/>
        <v>7.3939422554828882E-2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2216</v>
      </c>
      <c r="W87" s="116">
        <v>2293</v>
      </c>
      <c r="X87" s="116">
        <v>2275</v>
      </c>
      <c r="Y87" s="116">
        <v>2236</v>
      </c>
      <c r="Z87" s="116">
        <v>2219</v>
      </c>
    </row>
    <row r="88" spans="1:30" ht="15" customHeight="1" x14ac:dyDescent="0.25">
      <c r="A88" s="102" t="s">
        <v>5</v>
      </c>
      <c r="B88" s="51"/>
      <c r="C88" s="61" t="str">
        <f t="shared" si="3"/>
        <v>45,996</v>
      </c>
      <c r="D88" s="100">
        <f t="shared" si="4"/>
        <v>-1.7362618282836806E-3</v>
      </c>
      <c r="E88" s="101">
        <f t="shared" si="5"/>
        <v>-1.7362618282836806E-3</v>
      </c>
      <c r="F88" s="100">
        <f t="shared" si="6"/>
        <v>6.5166041406141462E-2</v>
      </c>
      <c r="G88" s="101">
        <f t="shared" si="7"/>
        <v>6.5166041406141462E-2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2172</v>
      </c>
      <c r="W88" s="116">
        <v>2205</v>
      </c>
      <c r="X88" s="116">
        <v>2338</v>
      </c>
      <c r="Y88" s="116">
        <v>2380</v>
      </c>
      <c r="Z88" s="116">
        <v>2385</v>
      </c>
    </row>
    <row r="89" spans="1:30" ht="15" customHeight="1" x14ac:dyDescent="0.25">
      <c r="A89" s="51" t="s">
        <v>6</v>
      </c>
      <c r="B89" s="51"/>
      <c r="C89" s="61" t="str">
        <f t="shared" si="3"/>
        <v>67,423</v>
      </c>
      <c r="D89" s="100">
        <f t="shared" si="4"/>
        <v>2.0200338942016671E-2</v>
      </c>
      <c r="E89" s="101">
        <f t="shared" si="5"/>
        <v>2.0200338942016671E-2</v>
      </c>
      <c r="F89" s="100">
        <f t="shared" si="6"/>
        <v>6.8578039812349445E-2</v>
      </c>
      <c r="G89" s="101">
        <f t="shared" si="7"/>
        <v>6.8578039812349445E-2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997</v>
      </c>
      <c r="W89" s="116">
        <v>1014</v>
      </c>
      <c r="X89" s="116">
        <v>1044</v>
      </c>
      <c r="Y89" s="116">
        <v>1040</v>
      </c>
      <c r="Z89" s="116">
        <v>1077</v>
      </c>
    </row>
    <row r="90" spans="1:30" ht="15" customHeight="1" x14ac:dyDescent="0.25">
      <c r="A90" s="51" t="s">
        <v>100</v>
      </c>
      <c r="B90" s="51"/>
      <c r="C90" s="61" t="str">
        <f t="shared" si="3"/>
        <v>$45,223</v>
      </c>
      <c r="D90" s="100">
        <f t="shared" si="4"/>
        <v>2.9635802300483682E-2</v>
      </c>
      <c r="E90" s="101">
        <f t="shared" si="5"/>
        <v>2.9635802300483682E-2</v>
      </c>
      <c r="F90" s="100">
        <f t="shared" si="6"/>
        <v>9.2339130434782479E-2</v>
      </c>
      <c r="G90" s="101">
        <f t="shared" si="7"/>
        <v>9.2339130434782479E-2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1521</v>
      </c>
      <c r="W90" s="116">
        <v>1603</v>
      </c>
      <c r="X90" s="116">
        <v>1714</v>
      </c>
      <c r="Y90" s="116">
        <v>1724</v>
      </c>
      <c r="Z90" s="116">
        <v>1793</v>
      </c>
    </row>
    <row r="91" spans="1:30" ht="15" customHeight="1" x14ac:dyDescent="0.25">
      <c r="A91" s="51" t="s">
        <v>7</v>
      </c>
      <c r="B91" s="51"/>
      <c r="C91" s="61" t="str">
        <f t="shared" si="3"/>
        <v>$4,567.2 mil</v>
      </c>
      <c r="D91" s="100">
        <f t="shared" si="4"/>
        <v>4.9074467006799294E-2</v>
      </c>
      <c r="E91" s="101">
        <f t="shared" si="5"/>
        <v>4.9074467006799294E-2</v>
      </c>
      <c r="F91" s="100">
        <f t="shared" si="6"/>
        <v>0.18328579393378774</v>
      </c>
      <c r="G91" s="101">
        <f t="shared" si="7"/>
        <v>0.18328579393378774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32005</v>
      </c>
      <c r="W91" s="116">
        <v>32380</v>
      </c>
      <c r="X91" s="116">
        <v>32995</v>
      </c>
      <c r="Y91" s="116">
        <v>33579</v>
      </c>
      <c r="Z91" s="116">
        <v>34259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3063</v>
      </c>
      <c r="W93" s="116">
        <v>3245</v>
      </c>
      <c r="X93" s="116">
        <v>3414</v>
      </c>
      <c r="Y93" s="116">
        <v>3544</v>
      </c>
      <c r="Z93" s="116">
        <v>3806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7730</v>
      </c>
      <c r="W94" s="116">
        <v>7771</v>
      </c>
      <c r="X94" s="116">
        <v>8004</v>
      </c>
      <c r="Y94" s="116">
        <v>8269</v>
      </c>
      <c r="Z94" s="116">
        <v>8475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751</v>
      </c>
      <c r="W95" s="116">
        <v>765</v>
      </c>
      <c r="X95" s="116">
        <v>821</v>
      </c>
      <c r="Y95" s="116">
        <v>856</v>
      </c>
      <c r="Z95" s="116">
        <v>877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2689</v>
      </c>
      <c r="W96" s="116">
        <v>2833</v>
      </c>
      <c r="X96" s="116">
        <v>3037</v>
      </c>
      <c r="Y96" s="116">
        <v>3241</v>
      </c>
      <c r="Z96" s="116">
        <v>3405</v>
      </c>
    </row>
    <row r="97" spans="1:32" ht="15" customHeight="1" x14ac:dyDescent="0.25">
      <c r="S97" s="119" t="s">
        <v>199</v>
      </c>
      <c r="T97" s="119"/>
      <c r="U97" s="116"/>
      <c r="V97" s="116">
        <v>6126</v>
      </c>
      <c r="W97" s="116">
        <v>6316</v>
      </c>
      <c r="X97" s="116">
        <v>6386</v>
      </c>
      <c r="Y97" s="116">
        <v>6368</v>
      </c>
      <c r="Z97" s="116">
        <v>6319</v>
      </c>
    </row>
    <row r="98" spans="1:32" ht="15" customHeight="1" x14ac:dyDescent="0.25">
      <c r="S98" s="119" t="s">
        <v>200</v>
      </c>
      <c r="T98" s="119"/>
      <c r="U98" s="116"/>
      <c r="V98" s="116">
        <v>3414</v>
      </c>
      <c r="W98" s="116">
        <v>3428</v>
      </c>
      <c r="X98" s="116">
        <v>3541</v>
      </c>
      <c r="Y98" s="116">
        <v>3600</v>
      </c>
      <c r="Z98" s="116">
        <v>3593</v>
      </c>
    </row>
    <row r="99" spans="1:32" ht="15" customHeight="1" x14ac:dyDescent="0.25">
      <c r="S99" s="119" t="s">
        <v>201</v>
      </c>
      <c r="T99" s="119"/>
      <c r="U99" s="116"/>
      <c r="V99" s="116">
        <v>139</v>
      </c>
      <c r="W99" s="116">
        <v>152</v>
      </c>
      <c r="X99" s="116">
        <v>156</v>
      </c>
      <c r="Y99" s="116">
        <v>152</v>
      </c>
      <c r="Z99" s="116">
        <v>152</v>
      </c>
    </row>
    <row r="100" spans="1:32" ht="15" customHeight="1" x14ac:dyDescent="0.25">
      <c r="S100" s="119" t="s">
        <v>59</v>
      </c>
      <c r="T100" s="119"/>
      <c r="U100" s="116"/>
      <c r="V100" s="116">
        <v>750</v>
      </c>
      <c r="W100" s="116">
        <v>761</v>
      </c>
      <c r="X100" s="116">
        <v>815</v>
      </c>
      <c r="Y100" s="116">
        <v>854</v>
      </c>
      <c r="Z100" s="116">
        <v>884</v>
      </c>
    </row>
    <row r="101" spans="1:32" x14ac:dyDescent="0.25">
      <c r="A101" s="20"/>
      <c r="S101" s="122" t="s">
        <v>54</v>
      </c>
      <c r="T101" s="122"/>
      <c r="U101" s="116"/>
      <c r="V101" s="116">
        <v>31091</v>
      </c>
      <c r="W101" s="116">
        <v>31350</v>
      </c>
      <c r="X101" s="116">
        <v>31934</v>
      </c>
      <c r="Y101" s="116">
        <v>32510</v>
      </c>
      <c r="Z101" s="116">
        <v>33161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63139</v>
      </c>
      <c r="W104" s="116">
        <v>66796</v>
      </c>
      <c r="X104" s="116">
        <v>68842</v>
      </c>
      <c r="Y104" s="116">
        <v>70364</v>
      </c>
      <c r="Z104" s="116">
        <v>71406</v>
      </c>
      <c r="AB104" s="113" t="str">
        <f>TEXT(Z104,"###,###")</f>
        <v>71,406</v>
      </c>
      <c r="AD104" s="134">
        <f>Z104/($Z$4)*100</f>
        <v>78.05384606976159</v>
      </c>
      <c r="AF104" s="113"/>
    </row>
    <row r="105" spans="1:32" x14ac:dyDescent="0.25">
      <c r="S105" s="119" t="s">
        <v>18</v>
      </c>
      <c r="T105" s="119"/>
      <c r="U105" s="116"/>
      <c r="V105" s="116">
        <v>13676</v>
      </c>
      <c r="W105" s="116">
        <v>12971</v>
      </c>
      <c r="X105" s="116">
        <v>12646</v>
      </c>
      <c r="Y105" s="116">
        <v>13688</v>
      </c>
      <c r="Z105" s="116">
        <v>12931</v>
      </c>
      <c r="AB105" s="113" t="str">
        <f>TEXT(Z105,"###,###")</f>
        <v>12,931</v>
      </c>
      <c r="AD105" s="134">
        <f>Z105/($Z$4)*100</f>
        <v>14.134866587234788</v>
      </c>
      <c r="AF105" s="113"/>
    </row>
    <row r="106" spans="1:32" x14ac:dyDescent="0.25">
      <c r="S106" s="122" t="s">
        <v>54</v>
      </c>
      <c r="T106" s="122"/>
      <c r="U106" s="124"/>
      <c r="V106" s="124">
        <v>76815</v>
      </c>
      <c r="W106" s="124">
        <v>79767</v>
      </c>
      <c r="X106" s="124">
        <v>81488</v>
      </c>
      <c r="Y106" s="124">
        <v>84052</v>
      </c>
      <c r="Z106" s="124">
        <v>84337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14502</v>
      </c>
      <c r="W108" s="116">
        <v>15469</v>
      </c>
      <c r="X108" s="116">
        <v>17910</v>
      </c>
      <c r="Y108" s="116">
        <v>16582</v>
      </c>
      <c r="Z108" s="116">
        <v>17589</v>
      </c>
      <c r="AB108" s="113" t="str">
        <f>TEXT(Z108,"###,###")</f>
        <v>17,589</v>
      </c>
      <c r="AD108" s="134">
        <f>Z108/($Z$4)*100</f>
        <v>19.226522960550046</v>
      </c>
      <c r="AF108" s="113"/>
    </row>
    <row r="109" spans="1:32" x14ac:dyDescent="0.25">
      <c r="S109" s="119" t="s">
        <v>21</v>
      </c>
      <c r="T109" s="119"/>
      <c r="U109" s="116"/>
      <c r="V109" s="116">
        <v>12193</v>
      </c>
      <c r="W109" s="116">
        <v>12907</v>
      </c>
      <c r="X109" s="116">
        <v>12740</v>
      </c>
      <c r="Y109" s="116">
        <v>12777</v>
      </c>
      <c r="Z109" s="116">
        <v>12894</v>
      </c>
      <c r="AB109" s="113" t="str">
        <f>TEXT(Z109,"###,###")</f>
        <v>12,894</v>
      </c>
      <c r="AD109" s="134">
        <f>Z109/($Z$4)*100</f>
        <v>14.094421914454053</v>
      </c>
      <c r="AF109" s="113"/>
    </row>
    <row r="110" spans="1:32" x14ac:dyDescent="0.25">
      <c r="S110" s="119" t="s">
        <v>22</v>
      </c>
      <c r="T110" s="119"/>
      <c r="U110" s="116"/>
      <c r="V110" s="116">
        <v>16967</v>
      </c>
      <c r="W110" s="116">
        <v>17503</v>
      </c>
      <c r="X110" s="116">
        <v>16982</v>
      </c>
      <c r="Y110" s="116">
        <v>18887</v>
      </c>
      <c r="Z110" s="116">
        <v>17566</v>
      </c>
      <c r="AB110" s="113" t="str">
        <f>TEXT(Z110,"###,###")</f>
        <v>17,566</v>
      </c>
      <c r="AD110" s="134">
        <f>Z110/($Z$4)*100</f>
        <v>19.201381677470131</v>
      </c>
      <c r="AF110" s="113"/>
    </row>
    <row r="111" spans="1:32" x14ac:dyDescent="0.25">
      <c r="S111" s="119" t="s">
        <v>23</v>
      </c>
      <c r="T111" s="119"/>
      <c r="U111" s="116"/>
      <c r="V111" s="116">
        <v>33153</v>
      </c>
      <c r="W111" s="116">
        <v>33888</v>
      </c>
      <c r="X111" s="116">
        <v>33856</v>
      </c>
      <c r="Y111" s="116">
        <v>35809</v>
      </c>
      <c r="Z111" s="116">
        <v>35886</v>
      </c>
      <c r="AB111" s="113" t="str">
        <f>TEXT(Z111,"###,###")</f>
        <v>35,886</v>
      </c>
      <c r="AD111" s="134">
        <f>Z111/($Z$4)*100</f>
        <v>39.226960200255782</v>
      </c>
      <c r="AF111" s="113"/>
    </row>
    <row r="112" spans="1:32" x14ac:dyDescent="0.25">
      <c r="S112" s="122" t="s">
        <v>54</v>
      </c>
      <c r="T112" s="122"/>
      <c r="U112" s="116"/>
      <c r="V112" s="116">
        <v>85541</v>
      </c>
      <c r="W112" s="116">
        <v>87276</v>
      </c>
      <c r="X112" s="116">
        <v>89116</v>
      </c>
      <c r="Y112" s="116">
        <v>91523</v>
      </c>
      <c r="Z112" s="116">
        <v>91485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44.85</v>
      </c>
      <c r="W118" s="135">
        <v>42.75</v>
      </c>
      <c r="X118" s="135">
        <v>42.7</v>
      </c>
      <c r="Y118" s="135">
        <v>42.54</v>
      </c>
      <c r="Z118" s="135">
        <v>42.6</v>
      </c>
      <c r="AB118" s="113" t="str">
        <f>TEXT(Z118,"##.0")</f>
        <v>42.6</v>
      </c>
    </row>
    <row r="120" spans="19:32" x14ac:dyDescent="0.25">
      <c r="S120" s="105" t="s">
        <v>102</v>
      </c>
      <c r="T120" s="116"/>
      <c r="U120" s="116"/>
      <c r="V120" s="116">
        <v>53741</v>
      </c>
      <c r="W120" s="116">
        <v>54114</v>
      </c>
      <c r="X120" s="116">
        <v>55018</v>
      </c>
      <c r="Y120" s="116">
        <v>55829</v>
      </c>
      <c r="Z120" s="116">
        <v>56925</v>
      </c>
      <c r="AB120" s="113" t="str">
        <f>TEXT(Z120,"###,###")</f>
        <v>56,925</v>
      </c>
    </row>
    <row r="121" spans="19:32" x14ac:dyDescent="0.25">
      <c r="S121" s="105" t="s">
        <v>103</v>
      </c>
      <c r="T121" s="116"/>
      <c r="U121" s="116"/>
      <c r="V121" s="116">
        <v>5129</v>
      </c>
      <c r="W121" s="116">
        <v>5231</v>
      </c>
      <c r="X121" s="116">
        <v>5368</v>
      </c>
      <c r="Y121" s="116">
        <v>5500</v>
      </c>
      <c r="Z121" s="116">
        <v>5444</v>
      </c>
      <c r="AB121" s="113" t="str">
        <f>TEXT(Z121,"###,###")</f>
        <v>5,444</v>
      </c>
    </row>
    <row r="122" spans="19:32" x14ac:dyDescent="0.25">
      <c r="S122" s="105" t="s">
        <v>104</v>
      </c>
      <c r="T122" s="116"/>
      <c r="U122" s="116"/>
      <c r="V122" s="116">
        <v>4231</v>
      </c>
      <c r="W122" s="116">
        <v>4385</v>
      </c>
      <c r="X122" s="116">
        <v>4545</v>
      </c>
      <c r="Y122" s="116">
        <v>4758</v>
      </c>
      <c r="Z122" s="116">
        <v>5055</v>
      </c>
      <c r="AB122" s="113" t="str">
        <f>TEXT(Z122,"###,###")</f>
        <v>5,055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57972</v>
      </c>
      <c r="W124" s="116">
        <v>58499</v>
      </c>
      <c r="X124" s="116">
        <v>59563</v>
      </c>
      <c r="Y124" s="116">
        <v>60587</v>
      </c>
      <c r="Z124" s="116">
        <v>61980</v>
      </c>
      <c r="AB124" s="113" t="str">
        <f>TEXT(Z124,"###,###")</f>
        <v>61,980</v>
      </c>
      <c r="AD124" s="131">
        <f>Z124/$Z$7*100</f>
        <v>91.927087195764059</v>
      </c>
    </row>
    <row r="125" spans="19:32" x14ac:dyDescent="0.25">
      <c r="S125" s="105" t="s">
        <v>106</v>
      </c>
      <c r="T125" s="116"/>
      <c r="U125" s="116"/>
      <c r="V125" s="116">
        <v>9360</v>
      </c>
      <c r="W125" s="116">
        <v>9616</v>
      </c>
      <c r="X125" s="116">
        <v>9913</v>
      </c>
      <c r="Y125" s="116">
        <v>10258</v>
      </c>
      <c r="Z125" s="116">
        <v>10499</v>
      </c>
      <c r="AB125" s="113" t="str">
        <f>TEXT(Z125,"###,###")</f>
        <v>10,499</v>
      </c>
      <c r="AD125" s="131">
        <f>Z125/$Z$7*100</f>
        <v>15.571837503522538</v>
      </c>
    </row>
    <row r="127" spans="19:32" x14ac:dyDescent="0.25">
      <c r="S127" s="105" t="s">
        <v>107</v>
      </c>
      <c r="T127" s="116"/>
      <c r="U127" s="116"/>
      <c r="V127" s="116">
        <v>32005</v>
      </c>
      <c r="W127" s="116">
        <v>32380</v>
      </c>
      <c r="X127" s="116">
        <v>32995</v>
      </c>
      <c r="Y127" s="116">
        <v>33573</v>
      </c>
      <c r="Z127" s="116">
        <v>34260</v>
      </c>
      <c r="AB127" s="113" t="str">
        <f>TEXT(Z127,"###,###")</f>
        <v>34,260</v>
      </c>
      <c r="AD127" s="131">
        <f>Z127/$Z$7*100</f>
        <v>50.813520608694361</v>
      </c>
    </row>
    <row r="128" spans="19:32" x14ac:dyDescent="0.25">
      <c r="S128" s="105" t="s">
        <v>108</v>
      </c>
      <c r="T128" s="116"/>
      <c r="U128" s="116"/>
      <c r="V128" s="116">
        <v>31091</v>
      </c>
      <c r="W128" s="116">
        <v>31350</v>
      </c>
      <c r="X128" s="116">
        <v>31934</v>
      </c>
      <c r="Y128" s="116">
        <v>32512</v>
      </c>
      <c r="Z128" s="116">
        <v>33167</v>
      </c>
      <c r="AB128" s="113" t="str">
        <f>TEXT(Z128,"###,###")</f>
        <v>33,167</v>
      </c>
      <c r="AD128" s="131">
        <f>Z128/$Z$7*100</f>
        <v>49.192412084896844</v>
      </c>
    </row>
    <row r="130" spans="19:20" x14ac:dyDescent="0.25">
      <c r="S130" s="105" t="s">
        <v>286</v>
      </c>
      <c r="T130" s="131">
        <v>84.429645669875271</v>
      </c>
    </row>
    <row r="131" spans="19:20" x14ac:dyDescent="0.25">
      <c r="S131" s="105" t="s">
        <v>287</v>
      </c>
      <c r="T131" s="131">
        <v>8.0743959776337455</v>
      </c>
    </row>
    <row r="132" spans="19:20" x14ac:dyDescent="0.25">
      <c r="S132" s="105" t="s">
        <v>288</v>
      </c>
      <c r="T132" s="131">
        <v>7.4974415258887914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000E3A7-8107-4B6E-8E6B-B70BBCE44D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81BB-454B-47A5-85C7-5BFC28B4C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745E20-2680-428D-A9D6-F8902CFAD5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9B9046C-822C-4020-B055-9D0076EDC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055D2-ECB1-4064-8AF0-B2AD5F000106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153</v>
      </c>
      <c r="T1" s="103"/>
      <c r="U1" s="103"/>
      <c r="V1" s="103"/>
      <c r="W1" s="103"/>
      <c r="X1" s="103"/>
      <c r="Y1" s="104" t="s">
        <v>243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153</v>
      </c>
      <c r="Y3" s="109" t="s">
        <v>243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8.41 Mansfield,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6539</v>
      </c>
      <c r="W4" s="112">
        <v>7159</v>
      </c>
      <c r="X4" s="112">
        <v>7580</v>
      </c>
      <c r="Y4" s="112">
        <v>7433</v>
      </c>
      <c r="Z4" s="112">
        <v>7649</v>
      </c>
      <c r="AB4" s="113" t="str">
        <f>TEXT(Z4,"###,###")</f>
        <v>7,649</v>
      </c>
      <c r="AD4" s="114">
        <f>Z4/Y4-1</f>
        <v>2.9059599085160759E-2</v>
      </c>
      <c r="AF4" s="114">
        <f>Z4/V4-1</f>
        <v>0.16975072641076627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3186</v>
      </c>
      <c r="W5" s="112">
        <v>3515</v>
      </c>
      <c r="X5" s="112">
        <v>3780</v>
      </c>
      <c r="Y5" s="112">
        <v>3589</v>
      </c>
      <c r="Z5" s="112">
        <v>3704</v>
      </c>
      <c r="AB5" s="113" t="str">
        <f>TEXT(Z5,"###,###")</f>
        <v>3,704</v>
      </c>
      <c r="AD5" s="114">
        <f t="shared" ref="AD5:AD9" si="0">Z5/Y5-1</f>
        <v>3.2042351629980592E-2</v>
      </c>
      <c r="AF5" s="114">
        <f t="shared" ref="AF5:AF9" si="1">Z5/V5-1</f>
        <v>0.16258631512868793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3349</v>
      </c>
      <c r="W6" s="112">
        <v>3644</v>
      </c>
      <c r="X6" s="112">
        <v>3802</v>
      </c>
      <c r="Y6" s="112">
        <v>3847</v>
      </c>
      <c r="Z6" s="112">
        <v>3940</v>
      </c>
      <c r="AB6" s="113" t="str">
        <f>TEXT(Z6,"###,###")</f>
        <v>3,940</v>
      </c>
      <c r="AD6" s="114">
        <f t="shared" si="0"/>
        <v>2.4174681570054535E-2</v>
      </c>
      <c r="AF6" s="114">
        <f t="shared" si="1"/>
        <v>0.17647058823529416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4421</v>
      </c>
      <c r="W7" s="112">
        <v>4664</v>
      </c>
      <c r="X7" s="112">
        <v>4953</v>
      </c>
      <c r="Y7" s="112">
        <v>5006</v>
      </c>
      <c r="Z7" s="112">
        <v>5229</v>
      </c>
      <c r="AB7" s="113" t="str">
        <f>TEXT(Z7,"###,###")</f>
        <v>5,229</v>
      </c>
      <c r="AD7" s="114">
        <f t="shared" si="0"/>
        <v>4.4546544147023637E-2</v>
      </c>
      <c r="AF7" s="114">
        <f t="shared" si="1"/>
        <v>0.18276408052476811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7,649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5,229</v>
      </c>
      <c r="P8" s="71"/>
      <c r="S8" s="111" t="s">
        <v>86</v>
      </c>
      <c r="T8" s="112"/>
      <c r="U8" s="112"/>
      <c r="V8" s="112">
        <v>28773.3</v>
      </c>
      <c r="W8" s="112">
        <v>28336</v>
      </c>
      <c r="X8" s="112">
        <v>29968.48</v>
      </c>
      <c r="Y8" s="112">
        <v>30830</v>
      </c>
      <c r="Z8" s="112">
        <v>33373.699999999997</v>
      </c>
      <c r="AB8" s="113" t="str">
        <f>TEXT(Z8,"$###,###")</f>
        <v>$33,374</v>
      </c>
      <c r="AD8" s="114">
        <f t="shared" si="0"/>
        <v>8.2507298086279546E-2</v>
      </c>
      <c r="AF8" s="114">
        <f t="shared" si="1"/>
        <v>0.1598843372154044</v>
      </c>
    </row>
    <row r="9" spans="1:32" x14ac:dyDescent="0.25">
      <c r="A9" s="32" t="s">
        <v>15</v>
      </c>
      <c r="B9" s="75"/>
      <c r="C9" s="76"/>
      <c r="D9" s="77">
        <f>AD104</f>
        <v>71.408027193097141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50.411168483457637</v>
      </c>
      <c r="P9" s="78" t="s">
        <v>87</v>
      </c>
      <c r="S9" s="111" t="s">
        <v>7</v>
      </c>
      <c r="T9" s="112"/>
      <c r="U9" s="112"/>
      <c r="V9" s="112">
        <v>175710079</v>
      </c>
      <c r="W9" s="112">
        <v>194988110</v>
      </c>
      <c r="X9" s="112">
        <v>210750676</v>
      </c>
      <c r="Y9" s="112">
        <v>220115395</v>
      </c>
      <c r="Z9" s="112">
        <v>241874727</v>
      </c>
      <c r="AB9" s="113" t="str">
        <f>TEXT(Z9/1000000,"$#,###.0")&amp;" mil"</f>
        <v>$241.9 mil</v>
      </c>
      <c r="AD9" s="114">
        <f t="shared" si="0"/>
        <v>9.8854203269153507E-2</v>
      </c>
      <c r="AF9" s="114">
        <f t="shared" si="1"/>
        <v>0.37655579222635249</v>
      </c>
    </row>
    <row r="10" spans="1:32" x14ac:dyDescent="0.25">
      <c r="A10" s="32" t="s">
        <v>18</v>
      </c>
      <c r="B10" s="75"/>
      <c r="C10" s="76"/>
      <c r="D10" s="77">
        <f>AD105</f>
        <v>16.145901425022878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49.454962707974758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71.734557276725951</v>
      </c>
      <c r="P11" s="78" t="s">
        <v>87</v>
      </c>
      <c r="S11" s="111" t="s">
        <v>30</v>
      </c>
      <c r="T11" s="116"/>
      <c r="U11" s="116"/>
      <c r="V11" s="116">
        <v>5190</v>
      </c>
      <c r="W11" s="116">
        <v>5766</v>
      </c>
      <c r="X11" s="116">
        <v>6115</v>
      </c>
      <c r="Y11" s="116">
        <v>6036</v>
      </c>
      <c r="Z11" s="116">
        <v>6179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15.24192006119717</v>
      </c>
      <c r="P12" s="78" t="s">
        <v>87</v>
      </c>
      <c r="S12" s="111" t="s">
        <v>31</v>
      </c>
      <c r="T12" s="116"/>
      <c r="U12" s="116"/>
      <c r="V12" s="116">
        <v>1354</v>
      </c>
      <c r="W12" s="116">
        <v>1393</v>
      </c>
      <c r="X12" s="116">
        <v>1464</v>
      </c>
      <c r="Y12" s="116">
        <v>1397</v>
      </c>
      <c r="Z12" s="116">
        <v>1475</v>
      </c>
    </row>
    <row r="13" spans="1:32" ht="15" customHeight="1" x14ac:dyDescent="0.25">
      <c r="A13" s="32" t="s">
        <v>20</v>
      </c>
      <c r="B13" s="76"/>
      <c r="C13" s="76"/>
      <c r="D13" s="77">
        <f>AD108</f>
        <v>21.845992940253627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12.908777969018933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18.185383710288928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29.66400836710681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18.016465632778097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530</v>
      </c>
      <c r="Z15" s="116">
        <v>509</v>
      </c>
      <c r="AB15" s="121">
        <f t="shared" ref="AB15:AB34" si="2">IF(Z15="np",0,Z15/$Z$34)</f>
        <v>6.6553347280334726E-2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17.583997908223299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81.983534367221893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67</v>
      </c>
      <c r="Z16" s="116">
        <v>101</v>
      </c>
      <c r="AB16" s="121">
        <f t="shared" si="2"/>
        <v>1.3206066945606694E-2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235</v>
      </c>
      <c r="Z17" s="116">
        <v>200</v>
      </c>
      <c r="AB17" s="121">
        <f t="shared" si="2"/>
        <v>2.615062761506276E-2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35</v>
      </c>
      <c r="Z18" s="116">
        <v>30</v>
      </c>
      <c r="AB18" s="121">
        <f t="shared" si="2"/>
        <v>3.9225941422594141E-3</v>
      </c>
    </row>
    <row r="19" spans="1:28" x14ac:dyDescent="0.25">
      <c r="A19" s="67" t="str">
        <f>$S$1&amp;" ("&amp;$V$2&amp;" to "&amp;$Z$2&amp;")"</f>
        <v>Mansfield (2015-16 to 2019-20)</v>
      </c>
      <c r="B19" s="67"/>
      <c r="C19" s="67"/>
      <c r="D19" s="67"/>
      <c r="E19" s="67"/>
      <c r="F19" s="67"/>
      <c r="G19" s="67" t="str">
        <f>$S$1&amp;" ("&amp;$V$2&amp;" to "&amp;$Z$2&amp;")"</f>
        <v>Mansfield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625</v>
      </c>
      <c r="Z19" s="116">
        <v>693</v>
      </c>
      <c r="AB19" s="121">
        <f t="shared" si="2"/>
        <v>9.0611924686192474E-2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154</v>
      </c>
      <c r="Z20" s="116">
        <v>167</v>
      </c>
      <c r="AB20" s="121">
        <f t="shared" si="2"/>
        <v>2.1835774058577406E-2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717</v>
      </c>
      <c r="Z21" s="116">
        <v>763</v>
      </c>
      <c r="AB21" s="121">
        <f t="shared" si="2"/>
        <v>9.976464435146444E-2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687</v>
      </c>
      <c r="Z22" s="116">
        <v>715</v>
      </c>
      <c r="AB22" s="121">
        <f t="shared" si="2"/>
        <v>9.3488493723849375E-2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348</v>
      </c>
      <c r="Z23" s="116">
        <v>357</v>
      </c>
      <c r="AB23" s="121">
        <f t="shared" si="2"/>
        <v>4.6678870292887031E-2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45</v>
      </c>
      <c r="Z24" s="116">
        <v>46</v>
      </c>
      <c r="AB24" s="121">
        <f t="shared" si="2"/>
        <v>6.0146443514644352E-3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193</v>
      </c>
      <c r="Z25" s="116">
        <v>226</v>
      </c>
      <c r="AB25" s="121">
        <f t="shared" si="2"/>
        <v>2.9550209205020921E-2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228</v>
      </c>
      <c r="Z26" s="116">
        <v>243</v>
      </c>
      <c r="AB26" s="121">
        <f t="shared" si="2"/>
        <v>3.1773012552301257E-2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330</v>
      </c>
      <c r="Z27" s="116">
        <v>326</v>
      </c>
      <c r="AB27" s="121">
        <f t="shared" si="2"/>
        <v>4.2625523012552298E-2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491</v>
      </c>
      <c r="Z28" s="116">
        <v>492</v>
      </c>
      <c r="AB28" s="121">
        <f t="shared" si="2"/>
        <v>6.4330543933054388E-2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523</v>
      </c>
      <c r="Z29" s="116">
        <v>323</v>
      </c>
      <c r="AB29" s="121">
        <f t="shared" si="2"/>
        <v>4.2233263598326361E-2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507</v>
      </c>
      <c r="Z30" s="116">
        <v>673</v>
      </c>
      <c r="AB30" s="121">
        <f t="shared" si="2"/>
        <v>8.7996861924686198E-2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648</v>
      </c>
      <c r="Z31" s="116">
        <v>685</v>
      </c>
      <c r="AB31" s="121">
        <f t="shared" si="2"/>
        <v>8.9565899581589961E-2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194</v>
      </c>
      <c r="Z32" s="116">
        <v>217</v>
      </c>
      <c r="AB32" s="121">
        <f t="shared" si="2"/>
        <v>2.8373430962343096E-2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300</v>
      </c>
      <c r="Z33" s="116">
        <v>314</v>
      </c>
      <c r="AB33" s="121">
        <f t="shared" si="2"/>
        <v>4.1056485355648535E-2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7438</v>
      </c>
      <c r="Z34" s="124">
        <v>7648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4282</v>
      </c>
      <c r="AB37" s="136">
        <f>Z37/Z40*100</f>
        <v>81.983534367221893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941</v>
      </c>
      <c r="AB38" s="136">
        <f>Z38/Z40*100</f>
        <v>18.016465632778097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5223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125</v>
      </c>
      <c r="W45" s="116">
        <v>103</v>
      </c>
      <c r="X45" s="116">
        <v>88</v>
      </c>
      <c r="Y45" s="116">
        <v>73</v>
      </c>
      <c r="Z45" s="116">
        <v>105</v>
      </c>
    </row>
    <row r="46" spans="19:32" x14ac:dyDescent="0.25">
      <c r="S46" s="119" t="s">
        <v>39</v>
      </c>
      <c r="T46" s="119"/>
      <c r="U46" s="116"/>
      <c r="V46" s="116">
        <v>158</v>
      </c>
      <c r="W46" s="116">
        <v>195</v>
      </c>
      <c r="X46" s="116">
        <v>248</v>
      </c>
      <c r="Y46" s="116">
        <v>261</v>
      </c>
      <c r="Z46" s="116">
        <v>187</v>
      </c>
    </row>
    <row r="47" spans="19:32" x14ac:dyDescent="0.25">
      <c r="S47" s="119" t="s">
        <v>40</v>
      </c>
      <c r="T47" s="119"/>
      <c r="U47" s="116"/>
      <c r="V47" s="116">
        <v>292</v>
      </c>
      <c r="W47" s="116">
        <v>309</v>
      </c>
      <c r="X47" s="116">
        <v>325</v>
      </c>
      <c r="Y47" s="116">
        <v>265</v>
      </c>
      <c r="Z47" s="116">
        <v>260</v>
      </c>
    </row>
    <row r="48" spans="19:32" x14ac:dyDescent="0.25">
      <c r="S48" s="119" t="s">
        <v>41</v>
      </c>
      <c r="T48" s="119"/>
      <c r="U48" s="116"/>
      <c r="V48" s="116">
        <v>263</v>
      </c>
      <c r="W48" s="116">
        <v>333</v>
      </c>
      <c r="X48" s="116">
        <v>347</v>
      </c>
      <c r="Y48" s="116">
        <v>352</v>
      </c>
      <c r="Z48" s="116">
        <v>390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259</v>
      </c>
      <c r="W49" s="116">
        <v>265</v>
      </c>
      <c r="X49" s="116">
        <v>284</v>
      </c>
      <c r="Y49" s="116">
        <v>259</v>
      </c>
      <c r="Z49" s="116">
        <v>263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Mansfield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286</v>
      </c>
      <c r="W50" s="116">
        <v>313</v>
      </c>
      <c r="X50" s="116">
        <v>309</v>
      </c>
      <c r="Y50" s="116">
        <v>293</v>
      </c>
      <c r="Z50" s="116">
        <v>287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281</v>
      </c>
      <c r="W51" s="116">
        <v>292</v>
      </c>
      <c r="X51" s="116">
        <v>289</v>
      </c>
      <c r="Y51" s="116">
        <v>299</v>
      </c>
      <c r="Z51" s="116">
        <v>337</v>
      </c>
    </row>
    <row r="52" spans="1:26" ht="15" customHeight="1" x14ac:dyDescent="0.25">
      <c r="S52" s="119" t="s">
        <v>45</v>
      </c>
      <c r="T52" s="119"/>
      <c r="U52" s="116"/>
      <c r="V52" s="116">
        <v>252</v>
      </c>
      <c r="W52" s="116">
        <v>305</v>
      </c>
      <c r="X52" s="116">
        <v>323</v>
      </c>
      <c r="Y52" s="116">
        <v>320</v>
      </c>
      <c r="Z52" s="116">
        <v>321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336</v>
      </c>
      <c r="W53" s="116">
        <v>322</v>
      </c>
      <c r="X53" s="116">
        <v>353</v>
      </c>
      <c r="Y53" s="116">
        <v>288</v>
      </c>
      <c r="Z53" s="116">
        <v>321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341</v>
      </c>
      <c r="W54" s="116">
        <v>400</v>
      </c>
      <c r="X54" s="116">
        <v>420</v>
      </c>
      <c r="Y54" s="116">
        <v>414</v>
      </c>
      <c r="Z54" s="116">
        <v>385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277</v>
      </c>
      <c r="W55" s="116">
        <v>302</v>
      </c>
      <c r="X55" s="116">
        <v>334</v>
      </c>
      <c r="Y55" s="116">
        <v>363</v>
      </c>
      <c r="Z55" s="116">
        <v>406</v>
      </c>
    </row>
    <row r="56" spans="1:26" ht="15" customHeight="1" x14ac:dyDescent="0.25">
      <c r="S56" s="119" t="s">
        <v>49</v>
      </c>
      <c r="T56" s="119"/>
      <c r="U56" s="116"/>
      <c r="V56" s="116">
        <v>179</v>
      </c>
      <c r="W56" s="116">
        <v>214</v>
      </c>
      <c r="X56" s="116">
        <v>224</v>
      </c>
      <c r="Y56" s="116">
        <v>217</v>
      </c>
      <c r="Z56" s="116">
        <v>218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80</v>
      </c>
      <c r="W57" s="116">
        <v>97</v>
      </c>
      <c r="X57" s="116">
        <v>118</v>
      </c>
      <c r="Y57" s="116">
        <v>116</v>
      </c>
      <c r="Z57" s="116">
        <v>140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30</v>
      </c>
      <c r="W58" s="116">
        <v>30</v>
      </c>
      <c r="X58" s="116">
        <v>37</v>
      </c>
      <c r="Y58" s="116">
        <v>47</v>
      </c>
      <c r="Z58" s="116">
        <v>41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15</v>
      </c>
      <c r="W59" s="116">
        <v>20</v>
      </c>
      <c r="X59" s="116">
        <v>20</v>
      </c>
      <c r="Y59" s="116">
        <v>15</v>
      </c>
      <c r="Z59" s="116">
        <v>20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9</v>
      </c>
      <c r="W60" s="116">
        <v>13</v>
      </c>
      <c r="X60" s="116">
        <v>16</v>
      </c>
      <c r="Y60" s="116">
        <v>13</v>
      </c>
      <c r="Z60" s="116">
        <v>12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3191</v>
      </c>
      <c r="W61" s="116">
        <v>3515</v>
      </c>
      <c r="X61" s="116">
        <v>3776</v>
      </c>
      <c r="Y61" s="116">
        <v>3593</v>
      </c>
      <c r="Z61" s="116">
        <v>3706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7</v>
      </c>
      <c r="Y63" s="116">
        <v>6</v>
      </c>
      <c r="Z63" s="116">
        <v>14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57</v>
      </c>
      <c r="W64" s="116">
        <v>74</v>
      </c>
      <c r="X64" s="116">
        <v>66</v>
      </c>
      <c r="Y64" s="116">
        <v>95</v>
      </c>
      <c r="Z64" s="116">
        <v>96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Mansfield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206</v>
      </c>
      <c r="W65" s="116">
        <v>202</v>
      </c>
      <c r="X65" s="116">
        <v>195</v>
      </c>
      <c r="Y65" s="116">
        <v>189</v>
      </c>
      <c r="Z65" s="116">
        <v>210</v>
      </c>
    </row>
    <row r="66" spans="1:26" x14ac:dyDescent="0.25">
      <c r="S66" s="119" t="s">
        <v>40</v>
      </c>
      <c r="T66" s="119"/>
      <c r="U66" s="116"/>
      <c r="V66" s="116">
        <v>266</v>
      </c>
      <c r="W66" s="116">
        <v>297</v>
      </c>
      <c r="X66" s="116">
        <v>315</v>
      </c>
      <c r="Y66" s="116">
        <v>339</v>
      </c>
      <c r="Z66" s="116">
        <v>278</v>
      </c>
    </row>
    <row r="67" spans="1:26" x14ac:dyDescent="0.25">
      <c r="S67" s="119" t="s">
        <v>41</v>
      </c>
      <c r="T67" s="119"/>
      <c r="U67" s="116"/>
      <c r="V67" s="116">
        <v>265</v>
      </c>
      <c r="W67" s="116">
        <v>275</v>
      </c>
      <c r="X67" s="116">
        <v>313</v>
      </c>
      <c r="Y67" s="116">
        <v>317</v>
      </c>
      <c r="Z67" s="116">
        <v>390</v>
      </c>
    </row>
    <row r="68" spans="1:26" x14ac:dyDescent="0.25">
      <c r="S68" s="119" t="s">
        <v>42</v>
      </c>
      <c r="T68" s="119"/>
      <c r="U68" s="116"/>
      <c r="V68" s="116">
        <v>317</v>
      </c>
      <c r="W68" s="116">
        <v>306</v>
      </c>
      <c r="X68" s="116">
        <v>310</v>
      </c>
      <c r="Y68" s="116">
        <v>293</v>
      </c>
      <c r="Z68" s="116">
        <v>285</v>
      </c>
    </row>
    <row r="69" spans="1:26" x14ac:dyDescent="0.25">
      <c r="S69" s="119" t="s">
        <v>43</v>
      </c>
      <c r="T69" s="119"/>
      <c r="U69" s="116"/>
      <c r="V69" s="116">
        <v>282</v>
      </c>
      <c r="W69" s="116">
        <v>326</v>
      </c>
      <c r="X69" s="116">
        <v>339</v>
      </c>
      <c r="Y69" s="116">
        <v>341</v>
      </c>
      <c r="Z69" s="116">
        <v>380</v>
      </c>
    </row>
    <row r="70" spans="1:26" x14ac:dyDescent="0.25">
      <c r="S70" s="119" t="s">
        <v>44</v>
      </c>
      <c r="T70" s="119"/>
      <c r="U70" s="116"/>
      <c r="V70" s="116">
        <v>301</v>
      </c>
      <c r="W70" s="116">
        <v>327</v>
      </c>
      <c r="X70" s="116">
        <v>337</v>
      </c>
      <c r="Y70" s="116">
        <v>322</v>
      </c>
      <c r="Z70" s="116">
        <v>354</v>
      </c>
    </row>
    <row r="71" spans="1:26" x14ac:dyDescent="0.25">
      <c r="S71" s="119" t="s">
        <v>45</v>
      </c>
      <c r="T71" s="119"/>
      <c r="U71" s="116"/>
      <c r="V71" s="116">
        <v>331</v>
      </c>
      <c r="W71" s="116">
        <v>378</v>
      </c>
      <c r="X71" s="116">
        <v>399</v>
      </c>
      <c r="Y71" s="116">
        <v>379</v>
      </c>
      <c r="Z71" s="116">
        <v>382</v>
      </c>
    </row>
    <row r="72" spans="1:26" x14ac:dyDescent="0.25">
      <c r="S72" s="119" t="s">
        <v>46</v>
      </c>
      <c r="T72" s="119"/>
      <c r="U72" s="116"/>
      <c r="V72" s="116">
        <v>375</v>
      </c>
      <c r="W72" s="116">
        <v>391</v>
      </c>
      <c r="X72" s="116">
        <v>381</v>
      </c>
      <c r="Y72" s="116">
        <v>392</v>
      </c>
      <c r="Z72" s="116">
        <v>392</v>
      </c>
    </row>
    <row r="73" spans="1:26" x14ac:dyDescent="0.25">
      <c r="S73" s="119" t="s">
        <v>47</v>
      </c>
      <c r="T73" s="119"/>
      <c r="U73" s="116"/>
      <c r="V73" s="116">
        <v>424</v>
      </c>
      <c r="W73" s="116">
        <v>453</v>
      </c>
      <c r="X73" s="116">
        <v>458</v>
      </c>
      <c r="Y73" s="116">
        <v>440</v>
      </c>
      <c r="Z73" s="116">
        <v>428</v>
      </c>
    </row>
    <row r="74" spans="1:26" x14ac:dyDescent="0.25">
      <c r="S74" s="119" t="s">
        <v>48</v>
      </c>
      <c r="T74" s="119"/>
      <c r="U74" s="116"/>
      <c r="V74" s="116">
        <v>297</v>
      </c>
      <c r="W74" s="116">
        <v>344</v>
      </c>
      <c r="X74" s="116">
        <v>352</v>
      </c>
      <c r="Y74" s="116">
        <v>415</v>
      </c>
      <c r="Z74" s="116">
        <v>406</v>
      </c>
    </row>
    <row r="75" spans="1:26" x14ac:dyDescent="0.25">
      <c r="S75" s="119" t="s">
        <v>49</v>
      </c>
      <c r="T75" s="119"/>
      <c r="U75" s="116"/>
      <c r="V75" s="116">
        <v>126</v>
      </c>
      <c r="W75" s="116">
        <v>146</v>
      </c>
      <c r="X75" s="116">
        <v>160</v>
      </c>
      <c r="Y75" s="116">
        <v>170</v>
      </c>
      <c r="Z75" s="116">
        <v>176</v>
      </c>
    </row>
    <row r="76" spans="1:26" x14ac:dyDescent="0.25">
      <c r="S76" s="119" t="s">
        <v>50</v>
      </c>
      <c r="T76" s="119"/>
      <c r="U76" s="116"/>
      <c r="V76" s="116">
        <v>40</v>
      </c>
      <c r="W76" s="116">
        <v>59</v>
      </c>
      <c r="X76" s="116">
        <v>86</v>
      </c>
      <c r="Y76" s="116">
        <v>85</v>
      </c>
      <c r="Z76" s="116">
        <v>87</v>
      </c>
    </row>
    <row r="77" spans="1:26" x14ac:dyDescent="0.25">
      <c r="S77" s="119" t="s">
        <v>51</v>
      </c>
      <c r="T77" s="119"/>
      <c r="U77" s="116"/>
      <c r="V77" s="116">
        <v>41</v>
      </c>
      <c r="W77" s="116">
        <v>34</v>
      </c>
      <c r="X77" s="116">
        <v>28</v>
      </c>
      <c r="Y77" s="116">
        <v>24</v>
      </c>
      <c r="Z77" s="116">
        <v>25</v>
      </c>
    </row>
    <row r="78" spans="1:26" x14ac:dyDescent="0.25">
      <c r="S78" s="119" t="s">
        <v>52</v>
      </c>
      <c r="T78" s="119"/>
      <c r="U78" s="116"/>
      <c r="V78" s="116">
        <v>9</v>
      </c>
      <c r="W78" s="116">
        <v>13</v>
      </c>
      <c r="X78" s="116">
        <v>16</v>
      </c>
      <c r="Y78" s="116">
        <v>25</v>
      </c>
      <c r="Z78" s="116">
        <v>17</v>
      </c>
    </row>
    <row r="79" spans="1:26" x14ac:dyDescent="0.25">
      <c r="S79" s="119" t="s">
        <v>53</v>
      </c>
      <c r="T79" s="119"/>
      <c r="U79" s="116"/>
      <c r="V79" s="116">
        <v>15</v>
      </c>
      <c r="W79" s="116">
        <v>15</v>
      </c>
      <c r="X79" s="116">
        <v>12</v>
      </c>
      <c r="Y79" s="116">
        <v>10</v>
      </c>
      <c r="Z79" s="116">
        <v>21</v>
      </c>
    </row>
    <row r="80" spans="1:26" x14ac:dyDescent="0.25">
      <c r="S80" s="122" t="s">
        <v>54</v>
      </c>
      <c r="T80" s="122"/>
      <c r="U80" s="116"/>
      <c r="V80" s="116">
        <v>3354</v>
      </c>
      <c r="W80" s="116">
        <v>3644</v>
      </c>
      <c r="X80" s="116">
        <v>3803</v>
      </c>
      <c r="Y80" s="116">
        <v>3847</v>
      </c>
      <c r="Z80" s="116">
        <v>3938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Mansfield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242</v>
      </c>
      <c r="W83" s="116">
        <v>270</v>
      </c>
      <c r="X83" s="116">
        <v>295</v>
      </c>
      <c r="Y83" s="116">
        <v>294</v>
      </c>
      <c r="Z83" s="116">
        <v>328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192</v>
      </c>
      <c r="W84" s="116">
        <v>203</v>
      </c>
      <c r="X84" s="116">
        <v>214</v>
      </c>
      <c r="Y84" s="116">
        <v>217</v>
      </c>
      <c r="Z84" s="116">
        <v>214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401</v>
      </c>
      <c r="W85" s="116">
        <v>410</v>
      </c>
      <c r="X85" s="116">
        <v>440</v>
      </c>
      <c r="Y85" s="116">
        <v>473</v>
      </c>
      <c r="Z85" s="116">
        <v>467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7,649</v>
      </c>
      <c r="D86" s="100">
        <f t="shared" ref="D86:D91" si="4">AD4</f>
        <v>2.9059599085160759E-2</v>
      </c>
      <c r="E86" s="101">
        <f t="shared" ref="E86:E91" si="5">AD4</f>
        <v>2.9059599085160759E-2</v>
      </c>
      <c r="F86" s="100">
        <f t="shared" ref="F86:F91" si="6">AF4</f>
        <v>0.16975072641076627</v>
      </c>
      <c r="G86" s="101">
        <f t="shared" ref="G86:G91" si="7">AF4</f>
        <v>0.16975072641076627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142</v>
      </c>
      <c r="W86" s="116">
        <v>156</v>
      </c>
      <c r="X86" s="116">
        <v>162</v>
      </c>
      <c r="Y86" s="116">
        <v>167</v>
      </c>
      <c r="Z86" s="116">
        <v>157</v>
      </c>
    </row>
    <row r="87" spans="1:30" ht="15" customHeight="1" x14ac:dyDescent="0.25">
      <c r="A87" s="102" t="s">
        <v>4</v>
      </c>
      <c r="B87" s="51"/>
      <c r="C87" s="61" t="str">
        <f t="shared" si="3"/>
        <v>3,704</v>
      </c>
      <c r="D87" s="100">
        <f t="shared" si="4"/>
        <v>3.2042351629980592E-2</v>
      </c>
      <c r="E87" s="101">
        <f t="shared" si="5"/>
        <v>3.2042351629980592E-2</v>
      </c>
      <c r="F87" s="100">
        <f t="shared" si="6"/>
        <v>0.16258631512868793</v>
      </c>
      <c r="G87" s="101">
        <f t="shared" si="7"/>
        <v>0.16258631512868793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58</v>
      </c>
      <c r="W87" s="116">
        <v>61</v>
      </c>
      <c r="X87" s="116">
        <v>52</v>
      </c>
      <c r="Y87" s="116">
        <v>63</v>
      </c>
      <c r="Z87" s="116">
        <v>66</v>
      </c>
    </row>
    <row r="88" spans="1:30" ht="15" customHeight="1" x14ac:dyDescent="0.25">
      <c r="A88" s="102" t="s">
        <v>5</v>
      </c>
      <c r="B88" s="51"/>
      <c r="C88" s="61" t="str">
        <f t="shared" si="3"/>
        <v>3,940</v>
      </c>
      <c r="D88" s="100">
        <f t="shared" si="4"/>
        <v>2.4174681570054535E-2</v>
      </c>
      <c r="E88" s="101">
        <f t="shared" si="5"/>
        <v>2.4174681570054535E-2</v>
      </c>
      <c r="F88" s="100">
        <f t="shared" si="6"/>
        <v>0.17647058823529416</v>
      </c>
      <c r="G88" s="101">
        <f t="shared" si="7"/>
        <v>0.17647058823529416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118</v>
      </c>
      <c r="W88" s="116">
        <v>123</v>
      </c>
      <c r="X88" s="116">
        <v>126</v>
      </c>
      <c r="Y88" s="116">
        <v>138</v>
      </c>
      <c r="Z88" s="116">
        <v>141</v>
      </c>
    </row>
    <row r="89" spans="1:30" ht="15" customHeight="1" x14ac:dyDescent="0.25">
      <c r="A89" s="51" t="s">
        <v>6</v>
      </c>
      <c r="B89" s="51"/>
      <c r="C89" s="61" t="str">
        <f t="shared" si="3"/>
        <v>5,229</v>
      </c>
      <c r="D89" s="100">
        <f t="shared" si="4"/>
        <v>4.4546544147023637E-2</v>
      </c>
      <c r="E89" s="101">
        <f t="shared" si="5"/>
        <v>4.4546544147023637E-2</v>
      </c>
      <c r="F89" s="100">
        <f t="shared" si="6"/>
        <v>0.18276408052476811</v>
      </c>
      <c r="G89" s="101">
        <f t="shared" si="7"/>
        <v>0.18276408052476811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172</v>
      </c>
      <c r="W89" s="116">
        <v>186</v>
      </c>
      <c r="X89" s="116">
        <v>214</v>
      </c>
      <c r="Y89" s="116">
        <v>209</v>
      </c>
      <c r="Z89" s="116">
        <v>209</v>
      </c>
    </row>
    <row r="90" spans="1:30" ht="15" customHeight="1" x14ac:dyDescent="0.25">
      <c r="A90" s="51" t="s">
        <v>100</v>
      </c>
      <c r="B90" s="51"/>
      <c r="C90" s="61" t="str">
        <f t="shared" si="3"/>
        <v>$33,374</v>
      </c>
      <c r="D90" s="100">
        <f t="shared" si="4"/>
        <v>8.2507298086279546E-2</v>
      </c>
      <c r="E90" s="101">
        <f t="shared" si="5"/>
        <v>8.2507298086279546E-2</v>
      </c>
      <c r="F90" s="100">
        <f t="shared" si="6"/>
        <v>0.1598843372154044</v>
      </c>
      <c r="G90" s="101">
        <f t="shared" si="7"/>
        <v>0.1598843372154044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219</v>
      </c>
      <c r="W90" s="116">
        <v>244</v>
      </c>
      <c r="X90" s="116">
        <v>259</v>
      </c>
      <c r="Y90" s="116">
        <v>247</v>
      </c>
      <c r="Z90" s="116">
        <v>251</v>
      </c>
    </row>
    <row r="91" spans="1:30" ht="15" customHeight="1" x14ac:dyDescent="0.25">
      <c r="A91" s="51" t="s">
        <v>7</v>
      </c>
      <c r="B91" s="51"/>
      <c r="C91" s="61" t="str">
        <f t="shared" si="3"/>
        <v>$241.9 mil</v>
      </c>
      <c r="D91" s="100">
        <f t="shared" si="4"/>
        <v>9.8854203269153507E-2</v>
      </c>
      <c r="E91" s="101">
        <f t="shared" si="5"/>
        <v>9.8854203269153507E-2</v>
      </c>
      <c r="F91" s="100">
        <f t="shared" si="6"/>
        <v>0.37655579222635249</v>
      </c>
      <c r="G91" s="101">
        <f t="shared" si="7"/>
        <v>0.37655579222635249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2252</v>
      </c>
      <c r="W91" s="116">
        <v>2385</v>
      </c>
      <c r="X91" s="116">
        <v>2550</v>
      </c>
      <c r="Y91" s="116">
        <v>2545</v>
      </c>
      <c r="Z91" s="116">
        <v>2641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150</v>
      </c>
      <c r="W93" s="116">
        <v>174</v>
      </c>
      <c r="X93" s="116">
        <v>169</v>
      </c>
      <c r="Y93" s="116">
        <v>177</v>
      </c>
      <c r="Z93" s="116">
        <v>205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410</v>
      </c>
      <c r="W94" s="116">
        <v>436</v>
      </c>
      <c r="X94" s="116">
        <v>457</v>
      </c>
      <c r="Y94" s="116">
        <v>460</v>
      </c>
      <c r="Z94" s="116">
        <v>473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82</v>
      </c>
      <c r="W95" s="116">
        <v>77</v>
      </c>
      <c r="X95" s="116">
        <v>77</v>
      </c>
      <c r="Y95" s="116">
        <v>81</v>
      </c>
      <c r="Z95" s="116">
        <v>94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263</v>
      </c>
      <c r="W96" s="116">
        <v>282</v>
      </c>
      <c r="X96" s="116">
        <v>319</v>
      </c>
      <c r="Y96" s="116">
        <v>345</v>
      </c>
      <c r="Z96" s="116">
        <v>356</v>
      </c>
    </row>
    <row r="97" spans="1:32" ht="15" customHeight="1" x14ac:dyDescent="0.25">
      <c r="S97" s="119" t="s">
        <v>199</v>
      </c>
      <c r="T97" s="119"/>
      <c r="U97" s="116"/>
      <c r="V97" s="116">
        <v>314</v>
      </c>
      <c r="W97" s="116">
        <v>347</v>
      </c>
      <c r="X97" s="116">
        <v>341</v>
      </c>
      <c r="Y97" s="116">
        <v>377</v>
      </c>
      <c r="Z97" s="116">
        <v>382</v>
      </c>
    </row>
    <row r="98" spans="1:32" ht="15" customHeight="1" x14ac:dyDescent="0.25">
      <c r="S98" s="119" t="s">
        <v>200</v>
      </c>
      <c r="T98" s="119"/>
      <c r="U98" s="116"/>
      <c r="V98" s="116">
        <v>264</v>
      </c>
      <c r="W98" s="116">
        <v>257</v>
      </c>
      <c r="X98" s="116">
        <v>284</v>
      </c>
      <c r="Y98" s="116">
        <v>291</v>
      </c>
      <c r="Z98" s="116">
        <v>309</v>
      </c>
    </row>
    <row r="99" spans="1:32" ht="15" customHeight="1" x14ac:dyDescent="0.25">
      <c r="S99" s="119" t="s">
        <v>201</v>
      </c>
      <c r="T99" s="119"/>
      <c r="U99" s="116"/>
      <c r="V99" s="116">
        <v>11</v>
      </c>
      <c r="W99" s="116">
        <v>13</v>
      </c>
      <c r="X99" s="116">
        <v>15</v>
      </c>
      <c r="Y99" s="116">
        <v>25</v>
      </c>
      <c r="Z99" s="116">
        <v>23</v>
      </c>
    </row>
    <row r="100" spans="1:32" ht="15" customHeight="1" x14ac:dyDescent="0.25">
      <c r="S100" s="119" t="s">
        <v>59</v>
      </c>
      <c r="T100" s="119"/>
      <c r="U100" s="116"/>
      <c r="V100" s="116">
        <v>169</v>
      </c>
      <c r="W100" s="116">
        <v>187</v>
      </c>
      <c r="X100" s="116">
        <v>197</v>
      </c>
      <c r="Y100" s="116">
        <v>200</v>
      </c>
      <c r="Z100" s="116">
        <v>194</v>
      </c>
    </row>
    <row r="101" spans="1:32" x14ac:dyDescent="0.25">
      <c r="A101" s="20"/>
      <c r="S101" s="122" t="s">
        <v>54</v>
      </c>
      <c r="T101" s="122"/>
      <c r="U101" s="116"/>
      <c r="V101" s="116">
        <v>2167</v>
      </c>
      <c r="W101" s="116">
        <v>2279</v>
      </c>
      <c r="X101" s="116">
        <v>2402</v>
      </c>
      <c r="Y101" s="116">
        <v>2466</v>
      </c>
      <c r="Z101" s="116">
        <v>2586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4306</v>
      </c>
      <c r="W104" s="116">
        <v>4948</v>
      </c>
      <c r="X104" s="116">
        <v>5306</v>
      </c>
      <c r="Y104" s="116">
        <v>5175</v>
      </c>
      <c r="Z104" s="116">
        <v>5462</v>
      </c>
      <c r="AB104" s="113" t="str">
        <f>TEXT(Z104,"###,###")</f>
        <v>5,462</v>
      </c>
      <c r="AD104" s="134">
        <f>Z104/($Z$4)*100</f>
        <v>71.408027193097141</v>
      </c>
      <c r="AF104" s="113"/>
    </row>
    <row r="105" spans="1:32" x14ac:dyDescent="0.25">
      <c r="S105" s="119" t="s">
        <v>18</v>
      </c>
      <c r="T105" s="119"/>
      <c r="U105" s="116"/>
      <c r="V105" s="116">
        <v>1157</v>
      </c>
      <c r="W105" s="116">
        <v>1243</v>
      </c>
      <c r="X105" s="116">
        <v>1224</v>
      </c>
      <c r="Y105" s="116">
        <v>1325</v>
      </c>
      <c r="Z105" s="116">
        <v>1235</v>
      </c>
      <c r="AB105" s="113" t="str">
        <f>TEXT(Z105,"###,###")</f>
        <v>1,235</v>
      </c>
      <c r="AD105" s="134">
        <f>Z105/($Z$4)*100</f>
        <v>16.145901425022878</v>
      </c>
      <c r="AF105" s="113"/>
    </row>
    <row r="106" spans="1:32" x14ac:dyDescent="0.25">
      <c r="S106" s="122" t="s">
        <v>54</v>
      </c>
      <c r="T106" s="122"/>
      <c r="U106" s="124"/>
      <c r="V106" s="124">
        <v>5463</v>
      </c>
      <c r="W106" s="124">
        <v>6191</v>
      </c>
      <c r="X106" s="124">
        <v>6530</v>
      </c>
      <c r="Y106" s="124">
        <v>6500</v>
      </c>
      <c r="Z106" s="124">
        <v>6697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1457</v>
      </c>
      <c r="W108" s="116">
        <v>1555</v>
      </c>
      <c r="X108" s="116">
        <v>1708</v>
      </c>
      <c r="Y108" s="116">
        <v>1498</v>
      </c>
      <c r="Z108" s="116">
        <v>1671</v>
      </c>
      <c r="AB108" s="113" t="str">
        <f>TEXT(Z108,"###,###")</f>
        <v>1,671</v>
      </c>
      <c r="AD108" s="134">
        <f>Z108/($Z$4)*100</f>
        <v>21.845992940253627</v>
      </c>
      <c r="AF108" s="113"/>
    </row>
    <row r="109" spans="1:32" x14ac:dyDescent="0.25">
      <c r="S109" s="119" t="s">
        <v>21</v>
      </c>
      <c r="T109" s="119"/>
      <c r="U109" s="116"/>
      <c r="V109" s="116">
        <v>1060</v>
      </c>
      <c r="W109" s="116">
        <v>1326</v>
      </c>
      <c r="X109" s="116">
        <v>1349</v>
      </c>
      <c r="Y109" s="116">
        <v>1314</v>
      </c>
      <c r="Z109" s="116">
        <v>1391</v>
      </c>
      <c r="AB109" s="113" t="str">
        <f>TEXT(Z109,"###,###")</f>
        <v>1,391</v>
      </c>
      <c r="AD109" s="134">
        <f>Z109/($Z$4)*100</f>
        <v>18.185383710288928</v>
      </c>
      <c r="AF109" s="113"/>
    </row>
    <row r="110" spans="1:32" x14ac:dyDescent="0.25">
      <c r="S110" s="119" t="s">
        <v>22</v>
      </c>
      <c r="T110" s="119"/>
      <c r="U110" s="116"/>
      <c r="V110" s="116">
        <v>1768</v>
      </c>
      <c r="W110" s="116">
        <v>2006</v>
      </c>
      <c r="X110" s="116">
        <v>2156</v>
      </c>
      <c r="Y110" s="116">
        <v>2329</v>
      </c>
      <c r="Z110" s="116">
        <v>2269</v>
      </c>
      <c r="AB110" s="113" t="str">
        <f>TEXT(Z110,"###,###")</f>
        <v>2,269</v>
      </c>
      <c r="AD110" s="134">
        <f>Z110/($Z$4)*100</f>
        <v>29.66400836710681</v>
      </c>
      <c r="AF110" s="113"/>
    </row>
    <row r="111" spans="1:32" x14ac:dyDescent="0.25">
      <c r="S111" s="119" t="s">
        <v>23</v>
      </c>
      <c r="T111" s="119"/>
      <c r="U111" s="116"/>
      <c r="V111" s="116">
        <v>1179</v>
      </c>
      <c r="W111" s="116">
        <v>1304</v>
      </c>
      <c r="X111" s="116">
        <v>1311</v>
      </c>
      <c r="Y111" s="116">
        <v>1361</v>
      </c>
      <c r="Z111" s="116">
        <v>1345</v>
      </c>
      <c r="AB111" s="113" t="str">
        <f>TEXT(Z111,"###,###")</f>
        <v>1,345</v>
      </c>
      <c r="AD111" s="134">
        <f>Z111/($Z$4)*100</f>
        <v>17.583997908223299</v>
      </c>
      <c r="AF111" s="113"/>
    </row>
    <row r="112" spans="1:32" x14ac:dyDescent="0.25">
      <c r="S112" s="122" t="s">
        <v>54</v>
      </c>
      <c r="T112" s="122"/>
      <c r="U112" s="116"/>
      <c r="V112" s="116">
        <v>6541</v>
      </c>
      <c r="W112" s="116">
        <v>7159</v>
      </c>
      <c r="X112" s="116">
        <v>7579</v>
      </c>
      <c r="Y112" s="116">
        <v>7437</v>
      </c>
      <c r="Z112" s="116">
        <v>7647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43.92</v>
      </c>
      <c r="W118" s="135">
        <v>45.35</v>
      </c>
      <c r="X118" s="135">
        <v>45.49</v>
      </c>
      <c r="Y118" s="135">
        <v>45.46</v>
      </c>
      <c r="Z118" s="135">
        <v>45.7</v>
      </c>
      <c r="AB118" s="113" t="str">
        <f>TEXT(Z118,"##.0")</f>
        <v>45.7</v>
      </c>
    </row>
    <row r="120" spans="19:32" x14ac:dyDescent="0.25">
      <c r="S120" s="105" t="s">
        <v>102</v>
      </c>
      <c r="T120" s="116"/>
      <c r="U120" s="116"/>
      <c r="V120" s="116">
        <v>3069</v>
      </c>
      <c r="W120" s="116">
        <v>3271</v>
      </c>
      <c r="X120" s="116">
        <v>3493</v>
      </c>
      <c r="Y120" s="116">
        <v>3613</v>
      </c>
      <c r="Z120" s="116">
        <v>3751</v>
      </c>
      <c r="AB120" s="113" t="str">
        <f>TEXT(Z120,"###,###")</f>
        <v>3,751</v>
      </c>
    </row>
    <row r="121" spans="19:32" x14ac:dyDescent="0.25">
      <c r="S121" s="105" t="s">
        <v>103</v>
      </c>
      <c r="T121" s="116"/>
      <c r="U121" s="116"/>
      <c r="V121" s="116">
        <v>744</v>
      </c>
      <c r="W121" s="116">
        <v>751</v>
      </c>
      <c r="X121" s="116">
        <v>795</v>
      </c>
      <c r="Y121" s="116">
        <v>735</v>
      </c>
      <c r="Z121" s="116">
        <v>797</v>
      </c>
      <c r="AB121" s="113" t="str">
        <f>TEXT(Z121,"###,###")</f>
        <v>797</v>
      </c>
    </row>
    <row r="122" spans="19:32" x14ac:dyDescent="0.25">
      <c r="S122" s="105" t="s">
        <v>104</v>
      </c>
      <c r="T122" s="116"/>
      <c r="U122" s="116"/>
      <c r="V122" s="116">
        <v>611</v>
      </c>
      <c r="W122" s="116">
        <v>642</v>
      </c>
      <c r="X122" s="116">
        <v>671</v>
      </c>
      <c r="Y122" s="116">
        <v>662</v>
      </c>
      <c r="Z122" s="116">
        <v>675</v>
      </c>
      <c r="AB122" s="113" t="str">
        <f>TEXT(Z122,"###,###")</f>
        <v>675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3680</v>
      </c>
      <c r="W124" s="116">
        <v>3913</v>
      </c>
      <c r="X124" s="116">
        <v>4164</v>
      </c>
      <c r="Y124" s="116">
        <v>4275</v>
      </c>
      <c r="Z124" s="116">
        <v>4426</v>
      </c>
      <c r="AB124" s="113" t="str">
        <f>TEXT(Z124,"###,###")</f>
        <v>4,426</v>
      </c>
      <c r="AD124" s="131">
        <f>Z124/$Z$7*100</f>
        <v>84.643335245744893</v>
      </c>
    </row>
    <row r="125" spans="19:32" x14ac:dyDescent="0.25">
      <c r="S125" s="105" t="s">
        <v>106</v>
      </c>
      <c r="T125" s="116"/>
      <c r="U125" s="116"/>
      <c r="V125" s="116">
        <v>1355</v>
      </c>
      <c r="W125" s="116">
        <v>1393</v>
      </c>
      <c r="X125" s="116">
        <v>1466</v>
      </c>
      <c r="Y125" s="116">
        <v>1397</v>
      </c>
      <c r="Z125" s="116">
        <v>1472</v>
      </c>
      <c r="AB125" s="113" t="str">
        <f>TEXT(Z125,"###,###")</f>
        <v>1,472</v>
      </c>
      <c r="AD125" s="131">
        <f>Z125/$Z$7*100</f>
        <v>28.150698030216105</v>
      </c>
    </row>
    <row r="127" spans="19:32" x14ac:dyDescent="0.25">
      <c r="S127" s="105" t="s">
        <v>107</v>
      </c>
      <c r="T127" s="116"/>
      <c r="U127" s="116"/>
      <c r="V127" s="116">
        <v>2251</v>
      </c>
      <c r="W127" s="116">
        <v>2385</v>
      </c>
      <c r="X127" s="116">
        <v>2553</v>
      </c>
      <c r="Y127" s="116">
        <v>2543</v>
      </c>
      <c r="Z127" s="116">
        <v>2636</v>
      </c>
      <c r="AB127" s="113" t="str">
        <f>TEXT(Z127,"###,###")</f>
        <v>2,636</v>
      </c>
      <c r="AD127" s="131">
        <f>Z127/$Z$7*100</f>
        <v>50.411168483457637</v>
      </c>
    </row>
    <row r="128" spans="19:32" x14ac:dyDescent="0.25">
      <c r="S128" s="105" t="s">
        <v>108</v>
      </c>
      <c r="T128" s="116"/>
      <c r="U128" s="116"/>
      <c r="V128" s="116">
        <v>2167</v>
      </c>
      <c r="W128" s="116">
        <v>2279</v>
      </c>
      <c r="X128" s="116">
        <v>2401</v>
      </c>
      <c r="Y128" s="116">
        <v>2464</v>
      </c>
      <c r="Z128" s="116">
        <v>2586</v>
      </c>
      <c r="AB128" s="113" t="str">
        <f>TEXT(Z128,"###,###")</f>
        <v>2,586</v>
      </c>
      <c r="AD128" s="131">
        <f>Z128/$Z$7*100</f>
        <v>49.454962707974758</v>
      </c>
    </row>
    <row r="130" spans="19:20" x14ac:dyDescent="0.25">
      <c r="S130" s="105" t="s">
        <v>286</v>
      </c>
      <c r="T130" s="131">
        <v>71.734557276725951</v>
      </c>
    </row>
    <row r="131" spans="19:20" x14ac:dyDescent="0.25">
      <c r="S131" s="105" t="s">
        <v>287</v>
      </c>
      <c r="T131" s="131">
        <v>15.24192006119717</v>
      </c>
    </row>
    <row r="132" spans="19:20" x14ac:dyDescent="0.25">
      <c r="S132" s="105" t="s">
        <v>288</v>
      </c>
      <c r="T132" s="131">
        <v>12.908777969018933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AE20-D37F-4B63-ABD6-C520B9AE8B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2C3BB06-207F-4834-9DDD-79668F0D43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4B0699-EF2E-45C5-9E4C-24F0570E8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38A915D-9094-4E2D-A8DA-CE75353BD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4DFF-A5DE-40CB-96B3-CA6C0EB207BF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154</v>
      </c>
      <c r="T1" s="103"/>
      <c r="U1" s="103"/>
      <c r="V1" s="103"/>
      <c r="W1" s="103"/>
      <c r="X1" s="103"/>
      <c r="Y1" s="104" t="s">
        <v>244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154</v>
      </c>
      <c r="Y3" s="109" t="s">
        <v>244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8.42 Maribyrnong,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72974</v>
      </c>
      <c r="W4" s="112">
        <v>77494</v>
      </c>
      <c r="X4" s="112">
        <v>80857</v>
      </c>
      <c r="Y4" s="112">
        <v>83682</v>
      </c>
      <c r="Z4" s="112">
        <v>82810</v>
      </c>
      <c r="AB4" s="113" t="str">
        <f>TEXT(Z4,"###,###")</f>
        <v>82,810</v>
      </c>
      <c r="AD4" s="114">
        <f>Z4/Y4-1</f>
        <v>-1.0420401042040117E-2</v>
      </c>
      <c r="AF4" s="114">
        <f>Z4/V4-1</f>
        <v>0.13478773261709653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39090</v>
      </c>
      <c r="W5" s="112">
        <v>41553</v>
      </c>
      <c r="X5" s="112">
        <v>43317</v>
      </c>
      <c r="Y5" s="112">
        <v>44457</v>
      </c>
      <c r="Z5" s="112">
        <v>43767</v>
      </c>
      <c r="AB5" s="113" t="str">
        <f>TEXT(Z5,"###,###")</f>
        <v>43,767</v>
      </c>
      <c r="AD5" s="114">
        <f t="shared" ref="AD5:AD9" si="0">Z5/Y5-1</f>
        <v>-1.5520615426142137E-2</v>
      </c>
      <c r="AF5" s="114">
        <f t="shared" ref="AF5:AF9" si="1">Z5/V5-1</f>
        <v>0.11964696853415191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33884</v>
      </c>
      <c r="W6" s="112">
        <v>35941</v>
      </c>
      <c r="X6" s="112">
        <v>37540</v>
      </c>
      <c r="Y6" s="112">
        <v>39225</v>
      </c>
      <c r="Z6" s="112">
        <v>39044</v>
      </c>
      <c r="AB6" s="113" t="str">
        <f>TEXT(Z6,"###,###")</f>
        <v>39,044</v>
      </c>
      <c r="AD6" s="114">
        <f t="shared" si="0"/>
        <v>-4.6144040790312424E-3</v>
      </c>
      <c r="AF6" s="114">
        <f t="shared" si="1"/>
        <v>0.15228426395939088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50254</v>
      </c>
      <c r="W7" s="112">
        <v>52508</v>
      </c>
      <c r="X7" s="112">
        <v>54281</v>
      </c>
      <c r="Y7" s="112">
        <v>55781</v>
      </c>
      <c r="Z7" s="112">
        <v>56380</v>
      </c>
      <c r="AB7" s="113" t="str">
        <f>TEXT(Z7,"###,###")</f>
        <v>56,380</v>
      </c>
      <c r="AD7" s="114">
        <f t="shared" si="0"/>
        <v>1.0738423477528292E-2</v>
      </c>
      <c r="AF7" s="114">
        <f t="shared" si="1"/>
        <v>0.12190074421936559</v>
      </c>
    </row>
    <row r="8" spans="1:32" ht="17.25" customHeight="1" x14ac:dyDescent="0.25">
      <c r="A8" s="68" t="s">
        <v>13</v>
      </c>
      <c r="B8" s="69"/>
      <c r="C8" s="31"/>
      <c r="D8" s="70" t="str">
        <f>AB4</f>
        <v>82,810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56,380</v>
      </c>
      <c r="P8" s="71"/>
      <c r="S8" s="111" t="s">
        <v>86</v>
      </c>
      <c r="T8" s="112"/>
      <c r="U8" s="112"/>
      <c r="V8" s="112">
        <v>42666.27</v>
      </c>
      <c r="W8" s="112">
        <v>43629.62</v>
      </c>
      <c r="X8" s="112">
        <v>44921.5</v>
      </c>
      <c r="Y8" s="112">
        <v>45716.5</v>
      </c>
      <c r="Z8" s="112">
        <v>46396.26</v>
      </c>
      <c r="AB8" s="113" t="str">
        <f>TEXT(Z8,"$###,###")</f>
        <v>$46,396</v>
      </c>
      <c r="AD8" s="114">
        <f t="shared" si="0"/>
        <v>1.4869029781370058E-2</v>
      </c>
      <c r="AF8" s="114">
        <f t="shared" si="1"/>
        <v>8.7422453380621379E-2</v>
      </c>
    </row>
    <row r="9" spans="1:32" x14ac:dyDescent="0.25">
      <c r="A9" s="32" t="s">
        <v>15</v>
      </c>
      <c r="B9" s="75"/>
      <c r="C9" s="76"/>
      <c r="D9" s="77">
        <f>AD104</f>
        <v>77.820311556575291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52.882227740333455</v>
      </c>
      <c r="P9" s="78" t="s">
        <v>87</v>
      </c>
      <c r="S9" s="111" t="s">
        <v>7</v>
      </c>
      <c r="T9" s="112"/>
      <c r="U9" s="112"/>
      <c r="V9" s="112">
        <v>2858114248</v>
      </c>
      <c r="W9" s="112">
        <v>3089657004</v>
      </c>
      <c r="X9" s="112">
        <v>3344952785</v>
      </c>
      <c r="Y9" s="112">
        <v>3587076540</v>
      </c>
      <c r="Z9" s="112">
        <v>3766447453</v>
      </c>
      <c r="AB9" s="113" t="str">
        <f>TEXT(Z9/1000000,"$#,###.0")&amp;" mil"</f>
        <v>$3,766.4 mil</v>
      </c>
      <c r="AD9" s="114">
        <f t="shared" si="0"/>
        <v>5.0004763210321768E-2</v>
      </c>
      <c r="AF9" s="114">
        <f t="shared" si="1"/>
        <v>0.31780857103092264</v>
      </c>
    </row>
    <row r="10" spans="1:32" x14ac:dyDescent="0.25">
      <c r="A10" s="32" t="s">
        <v>18</v>
      </c>
      <c r="B10" s="75"/>
      <c r="C10" s="76"/>
      <c r="D10" s="77">
        <f>AD105</f>
        <v>15.873686752807631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47.131961688542034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85.292656970556934</v>
      </c>
      <c r="P11" s="78" t="s">
        <v>87</v>
      </c>
      <c r="S11" s="111" t="s">
        <v>30</v>
      </c>
      <c r="T11" s="116"/>
      <c r="U11" s="116"/>
      <c r="V11" s="116">
        <v>66201</v>
      </c>
      <c r="W11" s="116">
        <v>70369</v>
      </c>
      <c r="X11" s="116">
        <v>73150</v>
      </c>
      <c r="Y11" s="116">
        <v>75424</v>
      </c>
      <c r="Z11" s="116">
        <v>74522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5.5037247250798158</v>
      </c>
      <c r="P12" s="78" t="s">
        <v>87</v>
      </c>
      <c r="S12" s="111" t="s">
        <v>31</v>
      </c>
      <c r="T12" s="116"/>
      <c r="U12" s="116"/>
      <c r="V12" s="116">
        <v>6771</v>
      </c>
      <c r="W12" s="116">
        <v>7125</v>
      </c>
      <c r="X12" s="116">
        <v>7704</v>
      </c>
      <c r="Y12" s="116">
        <v>8260</v>
      </c>
      <c r="Z12" s="116">
        <v>8289</v>
      </c>
    </row>
    <row r="13" spans="1:32" ht="15" customHeight="1" x14ac:dyDescent="0.25">
      <c r="A13" s="32" t="s">
        <v>20</v>
      </c>
      <c r="B13" s="76"/>
      <c r="C13" s="76"/>
      <c r="D13" s="77">
        <f>AD108</f>
        <v>13.972950126796279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9.2071656615821222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12.317352976693636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37.8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21.592802801594011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18.950075374656379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429</v>
      </c>
      <c r="Z15" s="116">
        <v>388</v>
      </c>
      <c r="AB15" s="121">
        <f t="shared" ref="AB15:AB34" si="2">IF(Z15="np",0,Z15/$Z$34)</f>
        <v>4.6853113075399702E-3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45.1527593285835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81.049924625343621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100</v>
      </c>
      <c r="Z16" s="116">
        <v>110</v>
      </c>
      <c r="AB16" s="121">
        <f t="shared" si="2"/>
        <v>1.3283099067767955E-3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3773</v>
      </c>
      <c r="Z17" s="116">
        <v>3428</v>
      </c>
      <c r="AB17" s="121">
        <f t="shared" si="2"/>
        <v>4.1394966913007779E-2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643</v>
      </c>
      <c r="Z18" s="116">
        <v>612</v>
      </c>
      <c r="AB18" s="121">
        <f t="shared" si="2"/>
        <v>7.3902332995218088E-3</v>
      </c>
    </row>
    <row r="19" spans="1:28" x14ac:dyDescent="0.25">
      <c r="A19" s="67" t="str">
        <f>$S$1&amp;" ("&amp;$V$2&amp;" to "&amp;$Z$2&amp;")"</f>
        <v>Maribyrnong (2015-16 to 2019-20)</v>
      </c>
      <c r="B19" s="67"/>
      <c r="C19" s="67"/>
      <c r="D19" s="67"/>
      <c r="E19" s="67"/>
      <c r="F19" s="67"/>
      <c r="G19" s="67" t="str">
        <f>$S$1&amp;" ("&amp;$V$2&amp;" to "&amp;$Z$2&amp;")"</f>
        <v>Maribyrnong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3437</v>
      </c>
      <c r="Z19" s="116">
        <v>3426</v>
      </c>
      <c r="AB19" s="121">
        <f t="shared" si="2"/>
        <v>4.137081582379365E-2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2858</v>
      </c>
      <c r="Z20" s="116">
        <v>2790</v>
      </c>
      <c r="AB20" s="121">
        <f t="shared" si="2"/>
        <v>3.3690769453702363E-2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6874</v>
      </c>
      <c r="Z21" s="116">
        <v>6885</v>
      </c>
      <c r="AB21" s="121">
        <f t="shared" si="2"/>
        <v>8.3140124619620351E-2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7367</v>
      </c>
      <c r="Z22" s="116">
        <v>7911</v>
      </c>
      <c r="AB22" s="121">
        <f t="shared" si="2"/>
        <v>9.5529633386465723E-2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3605</v>
      </c>
      <c r="Z23" s="116">
        <v>3579</v>
      </c>
      <c r="AB23" s="121">
        <f t="shared" si="2"/>
        <v>4.3218374148674105E-2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2382</v>
      </c>
      <c r="Z24" s="116">
        <v>2303</v>
      </c>
      <c r="AB24" s="121">
        <f t="shared" si="2"/>
        <v>2.7809979230063276E-2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3842</v>
      </c>
      <c r="Z25" s="116">
        <v>3826</v>
      </c>
      <c r="AB25" s="121">
        <f t="shared" si="2"/>
        <v>4.6201033666618367E-2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1423</v>
      </c>
      <c r="Z26" s="116">
        <v>1330</v>
      </c>
      <c r="AB26" s="121">
        <f t="shared" si="2"/>
        <v>1.6060474327392164E-2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8478</v>
      </c>
      <c r="Z27" s="116">
        <v>8398</v>
      </c>
      <c r="AB27" s="121">
        <f t="shared" si="2"/>
        <v>0.10141042361010481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10905</v>
      </c>
      <c r="Z28" s="116">
        <v>10839</v>
      </c>
      <c r="AB28" s="121">
        <f t="shared" si="2"/>
        <v>0.13088682799594262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6108</v>
      </c>
      <c r="Z29" s="116">
        <v>4313</v>
      </c>
      <c r="AB29" s="121">
        <f t="shared" si="2"/>
        <v>5.208182389025745E-2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5157</v>
      </c>
      <c r="Z30" s="116">
        <v>6535</v>
      </c>
      <c r="AB30" s="121">
        <f t="shared" si="2"/>
        <v>7.8913684007148724E-2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8066</v>
      </c>
      <c r="Z31" s="116">
        <v>8280</v>
      </c>
      <c r="AB31" s="121">
        <f t="shared" si="2"/>
        <v>9.9985509346471532E-2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2883</v>
      </c>
      <c r="Z32" s="116">
        <v>2871</v>
      </c>
      <c r="AB32" s="121">
        <f t="shared" si="2"/>
        <v>3.4668888566874369E-2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3034</v>
      </c>
      <c r="Z33" s="116">
        <v>3089</v>
      </c>
      <c r="AB33" s="121">
        <f t="shared" si="2"/>
        <v>3.7301357291213831E-2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83676</v>
      </c>
      <c r="Z34" s="124">
        <v>82812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45700</v>
      </c>
      <c r="AB37" s="136">
        <f>Z37/Z40*100</f>
        <v>81.049924625343621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10685</v>
      </c>
      <c r="AB38" s="136">
        <f>Z38/Z40*100</f>
        <v>18.950075374656379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56385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6</v>
      </c>
      <c r="X44" s="116">
        <v>9</v>
      </c>
      <c r="Y44" s="116">
        <v>15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281</v>
      </c>
      <c r="W45" s="116">
        <v>285</v>
      </c>
      <c r="X45" s="116">
        <v>323</v>
      </c>
      <c r="Y45" s="116">
        <v>329</v>
      </c>
      <c r="Z45" s="116">
        <v>317</v>
      </c>
    </row>
    <row r="46" spans="19:32" x14ac:dyDescent="0.25">
      <c r="S46" s="119" t="s">
        <v>39</v>
      </c>
      <c r="T46" s="119"/>
      <c r="U46" s="116"/>
      <c r="V46" s="116">
        <v>1295</v>
      </c>
      <c r="W46" s="116">
        <v>1305</v>
      </c>
      <c r="X46" s="116">
        <v>1384</v>
      </c>
      <c r="Y46" s="116">
        <v>1462</v>
      </c>
      <c r="Z46" s="116">
        <v>1354</v>
      </c>
    </row>
    <row r="47" spans="19:32" x14ac:dyDescent="0.25">
      <c r="S47" s="119" t="s">
        <v>40</v>
      </c>
      <c r="T47" s="119"/>
      <c r="U47" s="116"/>
      <c r="V47" s="116">
        <v>4201</v>
      </c>
      <c r="W47" s="116">
        <v>4600</v>
      </c>
      <c r="X47" s="116">
        <v>4925</v>
      </c>
      <c r="Y47" s="116">
        <v>4788</v>
      </c>
      <c r="Z47" s="116">
        <v>4300</v>
      </c>
    </row>
    <row r="48" spans="19:32" x14ac:dyDescent="0.25">
      <c r="S48" s="119" t="s">
        <v>41</v>
      </c>
      <c r="T48" s="119"/>
      <c r="U48" s="116"/>
      <c r="V48" s="116">
        <v>7754</v>
      </c>
      <c r="W48" s="116">
        <v>8166</v>
      </c>
      <c r="X48" s="116">
        <v>8494</v>
      </c>
      <c r="Y48" s="116">
        <v>9006</v>
      </c>
      <c r="Z48" s="116">
        <v>8675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7198</v>
      </c>
      <c r="W49" s="116">
        <v>7652</v>
      </c>
      <c r="X49" s="116">
        <v>7672</v>
      </c>
      <c r="Y49" s="116">
        <v>7852</v>
      </c>
      <c r="Z49" s="116">
        <v>7803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Maribyrnong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5243</v>
      </c>
      <c r="W50" s="116">
        <v>5602</v>
      </c>
      <c r="X50" s="116">
        <v>5770</v>
      </c>
      <c r="Y50" s="116">
        <v>5923</v>
      </c>
      <c r="Z50" s="116">
        <v>6068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3891</v>
      </c>
      <c r="W51" s="116">
        <v>4200</v>
      </c>
      <c r="X51" s="116">
        <v>4348</v>
      </c>
      <c r="Y51" s="116">
        <v>4527</v>
      </c>
      <c r="Z51" s="116">
        <v>4467</v>
      </c>
    </row>
    <row r="52" spans="1:26" ht="15" customHeight="1" x14ac:dyDescent="0.25">
      <c r="S52" s="119" t="s">
        <v>45</v>
      </c>
      <c r="T52" s="119"/>
      <c r="U52" s="116"/>
      <c r="V52" s="116">
        <v>3135</v>
      </c>
      <c r="W52" s="116">
        <v>3286</v>
      </c>
      <c r="X52" s="116">
        <v>3449</v>
      </c>
      <c r="Y52" s="116">
        <v>3395</v>
      </c>
      <c r="Z52" s="116">
        <v>3403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2375</v>
      </c>
      <c r="W53" s="116">
        <v>2478</v>
      </c>
      <c r="X53" s="116">
        <v>2648</v>
      </c>
      <c r="Y53" s="116">
        <v>2732</v>
      </c>
      <c r="Z53" s="116">
        <v>2775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1881</v>
      </c>
      <c r="W54" s="116">
        <v>1968</v>
      </c>
      <c r="X54" s="116">
        <v>2099</v>
      </c>
      <c r="Y54" s="116">
        <v>2105</v>
      </c>
      <c r="Z54" s="116">
        <v>2146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1135</v>
      </c>
      <c r="W55" s="116">
        <v>1254</v>
      </c>
      <c r="X55" s="116">
        <v>1327</v>
      </c>
      <c r="Y55" s="116">
        <v>1484</v>
      </c>
      <c r="Z55" s="116">
        <v>1576</v>
      </c>
    </row>
    <row r="56" spans="1:26" ht="15" customHeight="1" x14ac:dyDescent="0.25">
      <c r="S56" s="119" t="s">
        <v>49</v>
      </c>
      <c r="T56" s="119"/>
      <c r="U56" s="116"/>
      <c r="V56" s="116">
        <v>442</v>
      </c>
      <c r="W56" s="116">
        <v>454</v>
      </c>
      <c r="X56" s="116">
        <v>495</v>
      </c>
      <c r="Y56" s="116">
        <v>544</v>
      </c>
      <c r="Z56" s="116">
        <v>584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145</v>
      </c>
      <c r="W57" s="116">
        <v>185</v>
      </c>
      <c r="X57" s="116">
        <v>190</v>
      </c>
      <c r="Y57" s="116">
        <v>193</v>
      </c>
      <c r="Z57" s="116">
        <v>184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59</v>
      </c>
      <c r="W58" s="116">
        <v>55</v>
      </c>
      <c r="X58" s="116">
        <v>47</v>
      </c>
      <c r="Y58" s="116">
        <v>62</v>
      </c>
      <c r="Z58" s="116">
        <v>60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25</v>
      </c>
      <c r="W59" s="116">
        <v>24</v>
      </c>
      <c r="X59" s="116">
        <v>31</v>
      </c>
      <c r="Y59" s="116">
        <v>21</v>
      </c>
      <c r="Z59" s="116">
        <v>28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28</v>
      </c>
      <c r="W60" s="116">
        <v>30</v>
      </c>
      <c r="X60" s="116">
        <v>22</v>
      </c>
      <c r="Y60" s="116">
        <v>18</v>
      </c>
      <c r="Z60" s="116">
        <v>14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39090</v>
      </c>
      <c r="W61" s="116">
        <v>41553</v>
      </c>
      <c r="X61" s="116">
        <v>43317</v>
      </c>
      <c r="Y61" s="116">
        <v>44459</v>
      </c>
      <c r="Z61" s="116">
        <v>43766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16</v>
      </c>
      <c r="X63" s="116">
        <v>16</v>
      </c>
      <c r="Y63" s="116">
        <v>9</v>
      </c>
      <c r="Z63" s="116">
        <v>11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330</v>
      </c>
      <c r="W64" s="116">
        <v>340</v>
      </c>
      <c r="X64" s="116">
        <v>387</v>
      </c>
      <c r="Y64" s="116">
        <v>453</v>
      </c>
      <c r="Z64" s="116">
        <v>431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Maribyrnong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1389</v>
      </c>
      <c r="W65" s="116">
        <v>1443</v>
      </c>
      <c r="X65" s="116">
        <v>1471</v>
      </c>
      <c r="Y65" s="116">
        <v>1477</v>
      </c>
      <c r="Z65" s="116">
        <v>1373</v>
      </c>
    </row>
    <row r="66" spans="1:26" x14ac:dyDescent="0.25">
      <c r="S66" s="119" t="s">
        <v>40</v>
      </c>
      <c r="T66" s="119"/>
      <c r="U66" s="116"/>
      <c r="V66" s="116">
        <v>3724</v>
      </c>
      <c r="W66" s="116">
        <v>4011</v>
      </c>
      <c r="X66" s="116">
        <v>3954</v>
      </c>
      <c r="Y66" s="116">
        <v>4190</v>
      </c>
      <c r="Z66" s="116">
        <v>3792</v>
      </c>
    </row>
    <row r="67" spans="1:26" x14ac:dyDescent="0.25">
      <c r="S67" s="119" t="s">
        <v>41</v>
      </c>
      <c r="T67" s="119"/>
      <c r="U67" s="116"/>
      <c r="V67" s="116">
        <v>6566</v>
      </c>
      <c r="W67" s="116">
        <v>6922</v>
      </c>
      <c r="X67" s="116">
        <v>7323</v>
      </c>
      <c r="Y67" s="116">
        <v>7416</v>
      </c>
      <c r="Z67" s="116">
        <v>7398</v>
      </c>
    </row>
    <row r="68" spans="1:26" x14ac:dyDescent="0.25">
      <c r="S68" s="119" t="s">
        <v>42</v>
      </c>
      <c r="T68" s="119"/>
      <c r="U68" s="116"/>
      <c r="V68" s="116">
        <v>5813</v>
      </c>
      <c r="W68" s="116">
        <v>6322</v>
      </c>
      <c r="X68" s="116">
        <v>6498</v>
      </c>
      <c r="Y68" s="116">
        <v>6783</v>
      </c>
      <c r="Z68" s="116">
        <v>6859</v>
      </c>
    </row>
    <row r="69" spans="1:26" x14ac:dyDescent="0.25">
      <c r="S69" s="119" t="s">
        <v>43</v>
      </c>
      <c r="T69" s="119"/>
      <c r="U69" s="116"/>
      <c r="V69" s="116">
        <v>4441</v>
      </c>
      <c r="W69" s="116">
        <v>4470</v>
      </c>
      <c r="X69" s="116">
        <v>4841</v>
      </c>
      <c r="Y69" s="116">
        <v>5253</v>
      </c>
      <c r="Z69" s="116">
        <v>5412</v>
      </c>
    </row>
    <row r="70" spans="1:26" x14ac:dyDescent="0.25">
      <c r="S70" s="119" t="s">
        <v>44</v>
      </c>
      <c r="T70" s="119"/>
      <c r="U70" s="116"/>
      <c r="V70" s="116">
        <v>3385</v>
      </c>
      <c r="W70" s="116">
        <v>3659</v>
      </c>
      <c r="X70" s="116">
        <v>3770</v>
      </c>
      <c r="Y70" s="116">
        <v>3891</v>
      </c>
      <c r="Z70" s="116">
        <v>3933</v>
      </c>
    </row>
    <row r="71" spans="1:26" x14ac:dyDescent="0.25">
      <c r="S71" s="119" t="s">
        <v>45</v>
      </c>
      <c r="T71" s="119"/>
      <c r="U71" s="116"/>
      <c r="V71" s="116">
        <v>2782</v>
      </c>
      <c r="W71" s="116">
        <v>3028</v>
      </c>
      <c r="X71" s="116">
        <v>3198</v>
      </c>
      <c r="Y71" s="116">
        <v>3347</v>
      </c>
      <c r="Z71" s="116">
        <v>3397</v>
      </c>
    </row>
    <row r="72" spans="1:26" x14ac:dyDescent="0.25">
      <c r="S72" s="119" t="s">
        <v>46</v>
      </c>
      <c r="T72" s="119"/>
      <c r="U72" s="116"/>
      <c r="V72" s="116">
        <v>2231</v>
      </c>
      <c r="W72" s="116">
        <v>2320</v>
      </c>
      <c r="X72" s="116">
        <v>2447</v>
      </c>
      <c r="Y72" s="116">
        <v>2573</v>
      </c>
      <c r="Z72" s="116">
        <v>2548</v>
      </c>
    </row>
    <row r="73" spans="1:26" x14ac:dyDescent="0.25">
      <c r="S73" s="119" t="s">
        <v>47</v>
      </c>
      <c r="T73" s="119"/>
      <c r="U73" s="116"/>
      <c r="V73" s="116">
        <v>1761</v>
      </c>
      <c r="W73" s="116">
        <v>1825</v>
      </c>
      <c r="X73" s="116">
        <v>1885</v>
      </c>
      <c r="Y73" s="116">
        <v>1949</v>
      </c>
      <c r="Z73" s="116">
        <v>1946</v>
      </c>
    </row>
    <row r="74" spans="1:26" x14ac:dyDescent="0.25">
      <c r="S74" s="119" t="s">
        <v>48</v>
      </c>
      <c r="T74" s="119"/>
      <c r="U74" s="116"/>
      <c r="V74" s="116">
        <v>930</v>
      </c>
      <c r="W74" s="116">
        <v>982</v>
      </c>
      <c r="X74" s="116">
        <v>1072</v>
      </c>
      <c r="Y74" s="116">
        <v>1235</v>
      </c>
      <c r="Z74" s="116">
        <v>1242</v>
      </c>
    </row>
    <row r="75" spans="1:26" x14ac:dyDescent="0.25">
      <c r="S75" s="119" t="s">
        <v>49</v>
      </c>
      <c r="T75" s="119"/>
      <c r="U75" s="116"/>
      <c r="V75" s="116">
        <v>349</v>
      </c>
      <c r="W75" s="116">
        <v>417</v>
      </c>
      <c r="X75" s="116">
        <v>404</v>
      </c>
      <c r="Y75" s="116">
        <v>425</v>
      </c>
      <c r="Z75" s="116">
        <v>454</v>
      </c>
    </row>
    <row r="76" spans="1:26" x14ac:dyDescent="0.25">
      <c r="S76" s="119" t="s">
        <v>50</v>
      </c>
      <c r="T76" s="119"/>
      <c r="U76" s="116"/>
      <c r="V76" s="116">
        <v>76</v>
      </c>
      <c r="W76" s="116">
        <v>92</v>
      </c>
      <c r="X76" s="116">
        <v>131</v>
      </c>
      <c r="Y76" s="116">
        <v>159</v>
      </c>
      <c r="Z76" s="116">
        <v>160</v>
      </c>
    </row>
    <row r="77" spans="1:26" x14ac:dyDescent="0.25">
      <c r="S77" s="119" t="s">
        <v>51</v>
      </c>
      <c r="T77" s="119"/>
      <c r="U77" s="116"/>
      <c r="V77" s="116">
        <v>39</v>
      </c>
      <c r="W77" s="116">
        <v>37</v>
      </c>
      <c r="X77" s="116">
        <v>29</v>
      </c>
      <c r="Y77" s="116">
        <v>29</v>
      </c>
      <c r="Z77" s="116">
        <v>31</v>
      </c>
    </row>
    <row r="78" spans="1:26" x14ac:dyDescent="0.25">
      <c r="S78" s="119" t="s">
        <v>52</v>
      </c>
      <c r="T78" s="119"/>
      <c r="U78" s="116"/>
      <c r="V78" s="116">
        <v>31</v>
      </c>
      <c r="W78" s="116">
        <v>21</v>
      </c>
      <c r="X78" s="116">
        <v>27</v>
      </c>
      <c r="Y78" s="116">
        <v>16</v>
      </c>
      <c r="Z78" s="116">
        <v>20</v>
      </c>
    </row>
    <row r="79" spans="1:26" x14ac:dyDescent="0.25">
      <c r="S79" s="119" t="s">
        <v>53</v>
      </c>
      <c r="T79" s="119"/>
      <c r="U79" s="116"/>
      <c r="V79" s="116">
        <v>30</v>
      </c>
      <c r="W79" s="116">
        <v>36</v>
      </c>
      <c r="X79" s="116">
        <v>27</v>
      </c>
      <c r="Y79" s="116">
        <v>21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33884</v>
      </c>
      <c r="W80" s="116">
        <v>35941</v>
      </c>
      <c r="X80" s="116">
        <v>37540</v>
      </c>
      <c r="Y80" s="116">
        <v>39224</v>
      </c>
      <c r="Z80" s="116">
        <v>39043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Maribyrnong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3128</v>
      </c>
      <c r="W83" s="116">
        <v>3372</v>
      </c>
      <c r="X83" s="116">
        <v>3503</v>
      </c>
      <c r="Y83" s="116">
        <v>3566</v>
      </c>
      <c r="Z83" s="116">
        <v>3655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5356</v>
      </c>
      <c r="W84" s="116">
        <v>5783</v>
      </c>
      <c r="X84" s="116">
        <v>6144</v>
      </c>
      <c r="Y84" s="116">
        <v>6449</v>
      </c>
      <c r="Z84" s="116">
        <v>6701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3158</v>
      </c>
      <c r="W85" s="116">
        <v>3305</v>
      </c>
      <c r="X85" s="116">
        <v>3385</v>
      </c>
      <c r="Y85" s="116">
        <v>3474</v>
      </c>
      <c r="Z85" s="116">
        <v>3426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82,810</v>
      </c>
      <c r="D86" s="100">
        <f t="shared" ref="D86:D91" si="4">AD4</f>
        <v>-1.0420401042040117E-2</v>
      </c>
      <c r="E86" s="101">
        <f t="shared" ref="E86:E91" si="5">AD4</f>
        <v>-1.0420401042040117E-2</v>
      </c>
      <c r="F86" s="100">
        <f t="shared" ref="F86:F91" si="6">AF4</f>
        <v>0.13478773261709653</v>
      </c>
      <c r="G86" s="101">
        <f t="shared" ref="G86:G91" si="7">AF4</f>
        <v>0.13478773261709653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1696</v>
      </c>
      <c r="W86" s="116">
        <v>1762</v>
      </c>
      <c r="X86" s="116">
        <v>1857</v>
      </c>
      <c r="Y86" s="116">
        <v>1984</v>
      </c>
      <c r="Z86" s="116">
        <v>1932</v>
      </c>
    </row>
    <row r="87" spans="1:30" ht="15" customHeight="1" x14ac:dyDescent="0.25">
      <c r="A87" s="102" t="s">
        <v>4</v>
      </c>
      <c r="B87" s="51"/>
      <c r="C87" s="61" t="str">
        <f t="shared" si="3"/>
        <v>43,767</v>
      </c>
      <c r="D87" s="100">
        <f t="shared" si="4"/>
        <v>-1.5520615426142137E-2</v>
      </c>
      <c r="E87" s="101">
        <f t="shared" si="5"/>
        <v>-1.5520615426142137E-2</v>
      </c>
      <c r="F87" s="100">
        <f t="shared" si="6"/>
        <v>0.11964696853415191</v>
      </c>
      <c r="G87" s="101">
        <f t="shared" si="7"/>
        <v>0.11964696853415191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1770</v>
      </c>
      <c r="W87" s="116">
        <v>1931</v>
      </c>
      <c r="X87" s="116">
        <v>2013</v>
      </c>
      <c r="Y87" s="116">
        <v>2124</v>
      </c>
      <c r="Z87" s="116">
        <v>2072</v>
      </c>
    </row>
    <row r="88" spans="1:30" ht="15" customHeight="1" x14ac:dyDescent="0.25">
      <c r="A88" s="102" t="s">
        <v>5</v>
      </c>
      <c r="B88" s="51"/>
      <c r="C88" s="61" t="str">
        <f t="shared" si="3"/>
        <v>39,044</v>
      </c>
      <c r="D88" s="100">
        <f t="shared" si="4"/>
        <v>-4.6144040790312424E-3</v>
      </c>
      <c r="E88" s="101">
        <f t="shared" si="5"/>
        <v>-4.6144040790312424E-3</v>
      </c>
      <c r="F88" s="100">
        <f t="shared" si="6"/>
        <v>0.15228426395939088</v>
      </c>
      <c r="G88" s="101">
        <f t="shared" si="7"/>
        <v>0.15228426395939088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1593</v>
      </c>
      <c r="W88" s="116">
        <v>1690</v>
      </c>
      <c r="X88" s="116">
        <v>1786</v>
      </c>
      <c r="Y88" s="116">
        <v>1688</v>
      </c>
      <c r="Z88" s="116">
        <v>1680</v>
      </c>
    </row>
    <row r="89" spans="1:30" ht="15" customHeight="1" x14ac:dyDescent="0.25">
      <c r="A89" s="51" t="s">
        <v>6</v>
      </c>
      <c r="B89" s="51"/>
      <c r="C89" s="61" t="str">
        <f t="shared" si="3"/>
        <v>56,380</v>
      </c>
      <c r="D89" s="100">
        <f t="shared" si="4"/>
        <v>1.0738423477528292E-2</v>
      </c>
      <c r="E89" s="101">
        <f t="shared" si="5"/>
        <v>1.0738423477528292E-2</v>
      </c>
      <c r="F89" s="100">
        <f t="shared" si="6"/>
        <v>0.12190074421936559</v>
      </c>
      <c r="G89" s="101">
        <f t="shared" si="7"/>
        <v>0.12190074421936559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1653</v>
      </c>
      <c r="W89" s="116">
        <v>1773</v>
      </c>
      <c r="X89" s="116">
        <v>1854</v>
      </c>
      <c r="Y89" s="116">
        <v>1873</v>
      </c>
      <c r="Z89" s="116">
        <v>1807</v>
      </c>
    </row>
    <row r="90" spans="1:30" ht="15" customHeight="1" x14ac:dyDescent="0.25">
      <c r="A90" s="51" t="s">
        <v>100</v>
      </c>
      <c r="B90" s="51"/>
      <c r="C90" s="61" t="str">
        <f t="shared" si="3"/>
        <v>$46,396</v>
      </c>
      <c r="D90" s="100">
        <f t="shared" si="4"/>
        <v>1.4869029781370058E-2</v>
      </c>
      <c r="E90" s="101">
        <f t="shared" si="5"/>
        <v>1.4869029781370058E-2</v>
      </c>
      <c r="F90" s="100">
        <f t="shared" si="6"/>
        <v>8.7422453380621379E-2</v>
      </c>
      <c r="G90" s="101">
        <f t="shared" si="7"/>
        <v>8.7422453380621379E-2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2976</v>
      </c>
      <c r="W90" s="116">
        <v>3064</v>
      </c>
      <c r="X90" s="116">
        <v>3153</v>
      </c>
      <c r="Y90" s="116">
        <v>3278</v>
      </c>
      <c r="Z90" s="116">
        <v>3190</v>
      </c>
    </row>
    <row r="91" spans="1:30" ht="15" customHeight="1" x14ac:dyDescent="0.25">
      <c r="A91" s="51" t="s">
        <v>7</v>
      </c>
      <c r="B91" s="51"/>
      <c r="C91" s="61" t="str">
        <f t="shared" si="3"/>
        <v>$3,766.4 mil</v>
      </c>
      <c r="D91" s="100">
        <f t="shared" si="4"/>
        <v>5.0004763210321768E-2</v>
      </c>
      <c r="E91" s="101">
        <f t="shared" si="5"/>
        <v>5.0004763210321768E-2</v>
      </c>
      <c r="F91" s="100">
        <f t="shared" si="6"/>
        <v>0.31780857103092264</v>
      </c>
      <c r="G91" s="101">
        <f t="shared" si="7"/>
        <v>0.31780857103092264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26927</v>
      </c>
      <c r="W91" s="116">
        <v>28193</v>
      </c>
      <c r="X91" s="116">
        <v>28998</v>
      </c>
      <c r="Y91" s="116">
        <v>29727</v>
      </c>
      <c r="Z91" s="116">
        <v>29811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2423</v>
      </c>
      <c r="W93" s="116">
        <v>2606</v>
      </c>
      <c r="X93" s="116">
        <v>2745</v>
      </c>
      <c r="Y93" s="116">
        <v>2833</v>
      </c>
      <c r="Z93" s="116">
        <v>2974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6069</v>
      </c>
      <c r="W94" s="116">
        <v>6529</v>
      </c>
      <c r="X94" s="116">
        <v>6911</v>
      </c>
      <c r="Y94" s="116">
        <v>7214</v>
      </c>
      <c r="Z94" s="116">
        <v>7492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671</v>
      </c>
      <c r="W95" s="116">
        <v>767</v>
      </c>
      <c r="X95" s="116">
        <v>821</v>
      </c>
      <c r="Y95" s="116">
        <v>858</v>
      </c>
      <c r="Z95" s="116">
        <v>852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2400</v>
      </c>
      <c r="W96" s="116">
        <v>2557</v>
      </c>
      <c r="X96" s="116">
        <v>2859</v>
      </c>
      <c r="Y96" s="116">
        <v>3016</v>
      </c>
      <c r="Z96" s="116">
        <v>3070</v>
      </c>
    </row>
    <row r="97" spans="1:32" ht="15" customHeight="1" x14ac:dyDescent="0.25">
      <c r="S97" s="119" t="s">
        <v>199</v>
      </c>
      <c r="T97" s="119"/>
      <c r="U97" s="116"/>
      <c r="V97" s="116">
        <v>3613</v>
      </c>
      <c r="W97" s="116">
        <v>3842</v>
      </c>
      <c r="X97" s="116">
        <v>3952</v>
      </c>
      <c r="Y97" s="116">
        <v>4096</v>
      </c>
      <c r="Z97" s="116">
        <v>4070</v>
      </c>
    </row>
    <row r="98" spans="1:32" ht="15" customHeight="1" x14ac:dyDescent="0.25">
      <c r="S98" s="119" t="s">
        <v>200</v>
      </c>
      <c r="T98" s="119"/>
      <c r="U98" s="116"/>
      <c r="V98" s="116">
        <v>1970</v>
      </c>
      <c r="W98" s="116">
        <v>1991</v>
      </c>
      <c r="X98" s="116">
        <v>2116</v>
      </c>
      <c r="Y98" s="116">
        <v>2154</v>
      </c>
      <c r="Z98" s="116">
        <v>2097</v>
      </c>
    </row>
    <row r="99" spans="1:32" ht="15" customHeight="1" x14ac:dyDescent="0.25">
      <c r="S99" s="119" t="s">
        <v>201</v>
      </c>
      <c r="T99" s="119"/>
      <c r="U99" s="116"/>
      <c r="V99" s="116">
        <v>244</v>
      </c>
      <c r="W99" s="116">
        <v>289</v>
      </c>
      <c r="X99" s="116">
        <v>281</v>
      </c>
      <c r="Y99" s="116">
        <v>283</v>
      </c>
      <c r="Z99" s="116">
        <v>293</v>
      </c>
    </row>
    <row r="100" spans="1:32" ht="15" customHeight="1" x14ac:dyDescent="0.25">
      <c r="S100" s="119" t="s">
        <v>59</v>
      </c>
      <c r="T100" s="119"/>
      <c r="U100" s="116"/>
      <c r="V100" s="116">
        <v>1448</v>
      </c>
      <c r="W100" s="116">
        <v>1502</v>
      </c>
      <c r="X100" s="116">
        <v>1583</v>
      </c>
      <c r="Y100" s="116">
        <v>1656</v>
      </c>
      <c r="Z100" s="116">
        <v>1718</v>
      </c>
    </row>
    <row r="101" spans="1:32" x14ac:dyDescent="0.25">
      <c r="A101" s="20"/>
      <c r="S101" s="122" t="s">
        <v>54</v>
      </c>
      <c r="T101" s="122"/>
      <c r="U101" s="116"/>
      <c r="V101" s="116">
        <v>23327</v>
      </c>
      <c r="W101" s="116">
        <v>24315</v>
      </c>
      <c r="X101" s="116">
        <v>25283</v>
      </c>
      <c r="Y101" s="116">
        <v>26053</v>
      </c>
      <c r="Z101" s="116">
        <v>26570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54597</v>
      </c>
      <c r="W104" s="116">
        <v>59679</v>
      </c>
      <c r="X104" s="116">
        <v>62761</v>
      </c>
      <c r="Y104" s="116">
        <v>64352</v>
      </c>
      <c r="Z104" s="116">
        <v>64443</v>
      </c>
      <c r="AB104" s="113" t="str">
        <f>TEXT(Z104,"###,###")</f>
        <v>64,443</v>
      </c>
      <c r="AD104" s="134">
        <f>Z104/($Z$4)*100</f>
        <v>77.820311556575291</v>
      </c>
      <c r="AF104" s="113"/>
    </row>
    <row r="105" spans="1:32" x14ac:dyDescent="0.25">
      <c r="S105" s="119" t="s">
        <v>18</v>
      </c>
      <c r="T105" s="119"/>
      <c r="U105" s="116"/>
      <c r="V105" s="116">
        <v>12046</v>
      </c>
      <c r="W105" s="116">
        <v>12368</v>
      </c>
      <c r="X105" s="116">
        <v>12449</v>
      </c>
      <c r="Y105" s="116">
        <v>13512</v>
      </c>
      <c r="Z105" s="116">
        <v>13145</v>
      </c>
      <c r="AB105" s="113" t="str">
        <f>TEXT(Z105,"###,###")</f>
        <v>13,145</v>
      </c>
      <c r="AD105" s="134">
        <f>Z105/($Z$4)*100</f>
        <v>15.873686752807631</v>
      </c>
      <c r="AF105" s="113"/>
    </row>
    <row r="106" spans="1:32" x14ac:dyDescent="0.25">
      <c r="S106" s="122" t="s">
        <v>54</v>
      </c>
      <c r="T106" s="122"/>
      <c r="U106" s="124"/>
      <c r="V106" s="124">
        <v>66643</v>
      </c>
      <c r="W106" s="124">
        <v>72047</v>
      </c>
      <c r="X106" s="124">
        <v>75210</v>
      </c>
      <c r="Y106" s="124">
        <v>77864</v>
      </c>
      <c r="Z106" s="124">
        <v>77588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8822</v>
      </c>
      <c r="W108" s="116">
        <v>9887</v>
      </c>
      <c r="X108" s="116">
        <v>12568</v>
      </c>
      <c r="Y108" s="116">
        <v>11330</v>
      </c>
      <c r="Z108" s="116">
        <v>11571</v>
      </c>
      <c r="AB108" s="113" t="str">
        <f>TEXT(Z108,"###,###")</f>
        <v>11,571</v>
      </c>
      <c r="AD108" s="134">
        <f>Z108/($Z$4)*100</f>
        <v>13.972950126796279</v>
      </c>
      <c r="AF108" s="113"/>
    </row>
    <row r="109" spans="1:32" x14ac:dyDescent="0.25">
      <c r="S109" s="119" t="s">
        <v>21</v>
      </c>
      <c r="T109" s="119"/>
      <c r="U109" s="116"/>
      <c r="V109" s="116">
        <v>9388</v>
      </c>
      <c r="W109" s="116">
        <v>10158</v>
      </c>
      <c r="X109" s="116">
        <v>10262</v>
      </c>
      <c r="Y109" s="116">
        <v>10017</v>
      </c>
      <c r="Z109" s="116">
        <v>10200</v>
      </c>
      <c r="AB109" s="113" t="str">
        <f>TEXT(Z109,"###,###")</f>
        <v>10,200</v>
      </c>
      <c r="AD109" s="134">
        <f>Z109/($Z$4)*100</f>
        <v>12.317352976693636</v>
      </c>
      <c r="AF109" s="113"/>
    </row>
    <row r="110" spans="1:32" x14ac:dyDescent="0.25">
      <c r="S110" s="119" t="s">
        <v>22</v>
      </c>
      <c r="T110" s="119"/>
      <c r="U110" s="116"/>
      <c r="V110" s="116">
        <v>16861</v>
      </c>
      <c r="W110" s="116">
        <v>17742</v>
      </c>
      <c r="X110" s="116">
        <v>17159</v>
      </c>
      <c r="Y110" s="116">
        <v>18996</v>
      </c>
      <c r="Z110" s="116">
        <v>17881</v>
      </c>
      <c r="AB110" s="113" t="str">
        <f>TEXT(Z110,"###,###")</f>
        <v>17,881</v>
      </c>
      <c r="AD110" s="134">
        <f>Z110/($Z$4)*100</f>
        <v>21.592802801594011</v>
      </c>
      <c r="AF110" s="113"/>
    </row>
    <row r="111" spans="1:32" x14ac:dyDescent="0.25">
      <c r="S111" s="119" t="s">
        <v>23</v>
      </c>
      <c r="T111" s="119"/>
      <c r="U111" s="116"/>
      <c r="V111" s="116">
        <v>31573</v>
      </c>
      <c r="W111" s="116">
        <v>34260</v>
      </c>
      <c r="X111" s="116">
        <v>35221</v>
      </c>
      <c r="Y111" s="116">
        <v>37527</v>
      </c>
      <c r="Z111" s="116">
        <v>37391</v>
      </c>
      <c r="AB111" s="113" t="str">
        <f>TEXT(Z111,"###,###")</f>
        <v>37,391</v>
      </c>
      <c r="AD111" s="134">
        <f>Z111/($Z$4)*100</f>
        <v>45.1527593285835</v>
      </c>
      <c r="AF111" s="113"/>
    </row>
    <row r="112" spans="1:32" x14ac:dyDescent="0.25">
      <c r="S112" s="122" t="s">
        <v>54</v>
      </c>
      <c r="T112" s="122"/>
      <c r="U112" s="116"/>
      <c r="V112" s="116">
        <v>72974</v>
      </c>
      <c r="W112" s="116">
        <v>77494</v>
      </c>
      <c r="X112" s="116">
        <v>80857</v>
      </c>
      <c r="Y112" s="116">
        <v>83676</v>
      </c>
      <c r="Z112" s="116">
        <v>82811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37.270000000000003</v>
      </c>
      <c r="W118" s="135">
        <v>37.28</v>
      </c>
      <c r="X118" s="135">
        <v>37.380000000000003</v>
      </c>
      <c r="Y118" s="135">
        <v>37.47</v>
      </c>
      <c r="Z118" s="135">
        <v>37.81</v>
      </c>
      <c r="AB118" s="113" t="str">
        <f>TEXT(Z118,"##.0")</f>
        <v>37.8</v>
      </c>
    </row>
    <row r="120" spans="19:32" x14ac:dyDescent="0.25">
      <c r="S120" s="105" t="s">
        <v>102</v>
      </c>
      <c r="T120" s="116"/>
      <c r="U120" s="116"/>
      <c r="V120" s="116">
        <v>43481</v>
      </c>
      <c r="W120" s="116">
        <v>45383</v>
      </c>
      <c r="X120" s="116">
        <v>46574</v>
      </c>
      <c r="Y120" s="116">
        <v>47522</v>
      </c>
      <c r="Z120" s="116">
        <v>48088</v>
      </c>
      <c r="AB120" s="113" t="str">
        <f>TEXT(Z120,"###,###")</f>
        <v>48,088</v>
      </c>
    </row>
    <row r="121" spans="19:32" x14ac:dyDescent="0.25">
      <c r="S121" s="105" t="s">
        <v>103</v>
      </c>
      <c r="T121" s="116"/>
      <c r="U121" s="116"/>
      <c r="V121" s="116">
        <v>2774</v>
      </c>
      <c r="W121" s="116">
        <v>2844</v>
      </c>
      <c r="X121" s="116">
        <v>2985</v>
      </c>
      <c r="Y121" s="116">
        <v>3153</v>
      </c>
      <c r="Z121" s="116">
        <v>3103</v>
      </c>
      <c r="AB121" s="113" t="str">
        <f>TEXT(Z121,"###,###")</f>
        <v>3,103</v>
      </c>
    </row>
    <row r="122" spans="19:32" x14ac:dyDescent="0.25">
      <c r="S122" s="105" t="s">
        <v>104</v>
      </c>
      <c r="T122" s="116"/>
      <c r="U122" s="116"/>
      <c r="V122" s="116">
        <v>3997</v>
      </c>
      <c r="W122" s="116">
        <v>4281</v>
      </c>
      <c r="X122" s="116">
        <v>4722</v>
      </c>
      <c r="Y122" s="116">
        <v>5105</v>
      </c>
      <c r="Z122" s="116">
        <v>5191</v>
      </c>
      <c r="AB122" s="113" t="str">
        <f>TEXT(Z122,"###,###")</f>
        <v>5,191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47478</v>
      </c>
      <c r="W124" s="116">
        <v>49664</v>
      </c>
      <c r="X124" s="116">
        <v>51296</v>
      </c>
      <c r="Y124" s="116">
        <v>52627</v>
      </c>
      <c r="Z124" s="116">
        <v>53279</v>
      </c>
      <c r="AB124" s="113" t="str">
        <f>TEXT(Z124,"###,###")</f>
        <v>53,279</v>
      </c>
      <c r="AD124" s="131">
        <f>Z124/$Z$7*100</f>
        <v>94.499822632139058</v>
      </c>
    </row>
    <row r="125" spans="19:32" x14ac:dyDescent="0.25">
      <c r="S125" s="105" t="s">
        <v>106</v>
      </c>
      <c r="T125" s="116"/>
      <c r="U125" s="116"/>
      <c r="V125" s="116">
        <v>6771</v>
      </c>
      <c r="W125" s="116">
        <v>7125</v>
      </c>
      <c r="X125" s="116">
        <v>7707</v>
      </c>
      <c r="Y125" s="116">
        <v>8258</v>
      </c>
      <c r="Z125" s="116">
        <v>8294</v>
      </c>
      <c r="AB125" s="113" t="str">
        <f>TEXT(Z125,"###,###")</f>
        <v>8,294</v>
      </c>
      <c r="AD125" s="131">
        <f>Z125/$Z$7*100</f>
        <v>14.710890386661937</v>
      </c>
    </row>
    <row r="127" spans="19:32" x14ac:dyDescent="0.25">
      <c r="S127" s="105" t="s">
        <v>107</v>
      </c>
      <c r="T127" s="116"/>
      <c r="U127" s="116"/>
      <c r="V127" s="116">
        <v>26927</v>
      </c>
      <c r="W127" s="116">
        <v>28193</v>
      </c>
      <c r="X127" s="116">
        <v>28998</v>
      </c>
      <c r="Y127" s="116">
        <v>29730</v>
      </c>
      <c r="Z127" s="116">
        <v>29815</v>
      </c>
      <c r="AB127" s="113" t="str">
        <f>TEXT(Z127,"###,###")</f>
        <v>29,815</v>
      </c>
      <c r="AD127" s="131">
        <f>Z127/$Z$7*100</f>
        <v>52.882227740333455</v>
      </c>
    </row>
    <row r="128" spans="19:32" x14ac:dyDescent="0.25">
      <c r="S128" s="105" t="s">
        <v>108</v>
      </c>
      <c r="T128" s="116"/>
      <c r="U128" s="116"/>
      <c r="V128" s="116">
        <v>23327</v>
      </c>
      <c r="W128" s="116">
        <v>24315</v>
      </c>
      <c r="X128" s="116">
        <v>25283</v>
      </c>
      <c r="Y128" s="116">
        <v>26055</v>
      </c>
      <c r="Z128" s="116">
        <v>26573</v>
      </c>
      <c r="AB128" s="113" t="str">
        <f>TEXT(Z128,"###,###")</f>
        <v>26,573</v>
      </c>
      <c r="AD128" s="131">
        <f>Z128/$Z$7*100</f>
        <v>47.131961688542034</v>
      </c>
    </row>
    <row r="130" spans="19:20" x14ac:dyDescent="0.25">
      <c r="S130" s="105" t="s">
        <v>286</v>
      </c>
      <c r="T130" s="131">
        <v>85.292656970556934</v>
      </c>
    </row>
    <row r="131" spans="19:20" x14ac:dyDescent="0.25">
      <c r="S131" s="105" t="s">
        <v>287</v>
      </c>
      <c r="T131" s="131">
        <v>5.5037247250798158</v>
      </c>
    </row>
    <row r="132" spans="19:20" x14ac:dyDescent="0.25">
      <c r="S132" s="105" t="s">
        <v>288</v>
      </c>
      <c r="T132" s="131">
        <v>9.2071656615821222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F5E1DE-4621-418E-B9C6-C6DAEB9D26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6FCEF3-002F-4FFF-9281-59587CDD55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9EDE38-A95A-4A15-A455-C685F9824D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02EECD-9286-4545-ADD2-B1824E3BFB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91726-753A-4BE8-B696-959EA7356652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155</v>
      </c>
      <c r="T1" s="103"/>
      <c r="U1" s="103"/>
      <c r="V1" s="103"/>
      <c r="W1" s="103"/>
      <c r="X1" s="103"/>
      <c r="Y1" s="104" t="s">
        <v>245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155</v>
      </c>
      <c r="Y3" s="109" t="s">
        <v>245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8.43 Maroondah,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86944</v>
      </c>
      <c r="W4" s="112">
        <v>89415</v>
      </c>
      <c r="X4" s="112">
        <v>91248</v>
      </c>
      <c r="Y4" s="112">
        <v>92830</v>
      </c>
      <c r="Z4" s="112">
        <v>91279</v>
      </c>
      <c r="AB4" s="113" t="str">
        <f>TEXT(Z4,"###,###")</f>
        <v>91,279</v>
      </c>
      <c r="AD4" s="114">
        <f>Z4/Y4-1</f>
        <v>-1.6707960788538201E-2</v>
      </c>
      <c r="AF4" s="114">
        <f>Z4/V4-1</f>
        <v>4.9859679793890388E-2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43065</v>
      </c>
      <c r="W5" s="112">
        <v>44556</v>
      </c>
      <c r="X5" s="112">
        <v>45256</v>
      </c>
      <c r="Y5" s="112">
        <v>45792</v>
      </c>
      <c r="Z5" s="112">
        <v>44791</v>
      </c>
      <c r="AB5" s="113" t="str">
        <f>TEXT(Z5,"###,###")</f>
        <v>44,791</v>
      </c>
      <c r="AD5" s="114">
        <f t="shared" ref="AD5:AD9" si="0">Z5/Y5-1</f>
        <v>-2.1859713487071941E-2</v>
      </c>
      <c r="AF5" s="114">
        <f t="shared" ref="AF5:AF9" si="1">Z5/V5-1</f>
        <v>4.0078950423777959E-2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43879</v>
      </c>
      <c r="W6" s="112">
        <v>44859</v>
      </c>
      <c r="X6" s="112">
        <v>45992</v>
      </c>
      <c r="Y6" s="112">
        <v>47035</v>
      </c>
      <c r="Z6" s="112">
        <v>46490</v>
      </c>
      <c r="AB6" s="113" t="str">
        <f>TEXT(Z6,"###,###")</f>
        <v>46,490</v>
      </c>
      <c r="AD6" s="114">
        <f t="shared" si="0"/>
        <v>-1.1587115977463536E-2</v>
      </c>
      <c r="AF6" s="114">
        <f t="shared" si="1"/>
        <v>5.9504546594042695E-2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63320</v>
      </c>
      <c r="W7" s="112">
        <v>64374</v>
      </c>
      <c r="X7" s="112">
        <v>65538</v>
      </c>
      <c r="Y7" s="112">
        <v>66275</v>
      </c>
      <c r="Z7" s="112">
        <v>66603</v>
      </c>
      <c r="AB7" s="113" t="str">
        <f>TEXT(Z7,"###,###")</f>
        <v>66,603</v>
      </c>
      <c r="AD7" s="114">
        <f t="shared" si="0"/>
        <v>4.9490758204451257E-3</v>
      </c>
      <c r="AF7" s="114">
        <f t="shared" si="1"/>
        <v>5.184775742261527E-2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91,279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66,603</v>
      </c>
      <c r="P8" s="71"/>
      <c r="S8" s="111" t="s">
        <v>86</v>
      </c>
      <c r="T8" s="112"/>
      <c r="U8" s="112"/>
      <c r="V8" s="112">
        <v>43379</v>
      </c>
      <c r="W8" s="112">
        <v>44424.480000000003</v>
      </c>
      <c r="X8" s="112">
        <v>45869.09</v>
      </c>
      <c r="Y8" s="112">
        <v>47026</v>
      </c>
      <c r="Z8" s="112">
        <v>48121.16</v>
      </c>
      <c r="AB8" s="113" t="str">
        <f>TEXT(Z8,"$###,###")</f>
        <v>$48,121</v>
      </c>
      <c r="AD8" s="114">
        <f t="shared" si="0"/>
        <v>2.3288393654574246E-2</v>
      </c>
      <c r="AF8" s="114">
        <f t="shared" si="1"/>
        <v>0.10931925586113111</v>
      </c>
    </row>
    <row r="9" spans="1:32" x14ac:dyDescent="0.25">
      <c r="A9" s="32" t="s">
        <v>15</v>
      </c>
      <c r="B9" s="75"/>
      <c r="C9" s="76"/>
      <c r="D9" s="77">
        <f>AD104</f>
        <v>77.406632412712668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50.341576205276041</v>
      </c>
      <c r="P9" s="78" t="s">
        <v>87</v>
      </c>
      <c r="S9" s="111" t="s">
        <v>7</v>
      </c>
      <c r="T9" s="112"/>
      <c r="U9" s="112"/>
      <c r="V9" s="112">
        <v>3555125945</v>
      </c>
      <c r="W9" s="112">
        <v>3725055776</v>
      </c>
      <c r="X9" s="112">
        <v>3946939426</v>
      </c>
      <c r="Y9" s="112">
        <v>4128480202</v>
      </c>
      <c r="Z9" s="112">
        <v>4301807650</v>
      </c>
      <c r="AB9" s="113" t="str">
        <f>TEXT(Z9/1000000,"$#,###.0")&amp;" mil"</f>
        <v>$4,301.8 mil</v>
      </c>
      <c r="AD9" s="114">
        <f t="shared" si="0"/>
        <v>4.1983354532264316E-2</v>
      </c>
      <c r="AF9" s="114">
        <f t="shared" si="1"/>
        <v>0.2100296069820391</v>
      </c>
    </row>
    <row r="10" spans="1:32" x14ac:dyDescent="0.25">
      <c r="A10" s="32" t="s">
        <v>18</v>
      </c>
      <c r="B10" s="75"/>
      <c r="C10" s="76"/>
      <c r="D10" s="77">
        <f>AD105</f>
        <v>16.833006496565474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49.659925228593302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87.362431121721244</v>
      </c>
      <c r="P11" s="78" t="s">
        <v>87</v>
      </c>
      <c r="S11" s="111" t="s">
        <v>30</v>
      </c>
      <c r="T11" s="116"/>
      <c r="U11" s="116"/>
      <c r="V11" s="116">
        <v>79163</v>
      </c>
      <c r="W11" s="116">
        <v>81400</v>
      </c>
      <c r="X11" s="116">
        <v>83072</v>
      </c>
      <c r="Y11" s="116">
        <v>84553</v>
      </c>
      <c r="Z11" s="116">
        <v>82865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5.751993153461556</v>
      </c>
      <c r="P12" s="78" t="s">
        <v>87</v>
      </c>
      <c r="S12" s="111" t="s">
        <v>31</v>
      </c>
      <c r="T12" s="116"/>
      <c r="U12" s="116"/>
      <c r="V12" s="116">
        <v>7783</v>
      </c>
      <c r="W12" s="116">
        <v>8015</v>
      </c>
      <c r="X12" s="116">
        <v>8179</v>
      </c>
      <c r="Y12" s="116">
        <v>8270</v>
      </c>
      <c r="Z12" s="116">
        <v>8415</v>
      </c>
    </row>
    <row r="13" spans="1:32" ht="15" customHeight="1" x14ac:dyDescent="0.25">
      <c r="A13" s="32" t="s">
        <v>20</v>
      </c>
      <c r="B13" s="76"/>
      <c r="C13" s="76"/>
      <c r="D13" s="77">
        <f>AD108</f>
        <v>15.438381226788197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6.879569989339819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14.213565003998729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22.993240504387646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16.252252252252251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355</v>
      </c>
      <c r="Z15" s="116">
        <v>407</v>
      </c>
      <c r="AB15" s="121">
        <f t="shared" ref="AB15:AB34" si="2">IF(Z15="np",0,Z15/$Z$34)</f>
        <v>4.45866152514707E-3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41.182528292378315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83.747747747747752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83</v>
      </c>
      <c r="Z16" s="116">
        <v>108</v>
      </c>
      <c r="AB16" s="121">
        <f t="shared" si="2"/>
        <v>1.1831337708006968E-3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6435</v>
      </c>
      <c r="Z17" s="116">
        <v>5959</v>
      </c>
      <c r="AB17" s="121">
        <f t="shared" si="2"/>
        <v>6.5280501298160667E-2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586</v>
      </c>
      <c r="Z18" s="116">
        <v>615</v>
      </c>
      <c r="AB18" s="121">
        <f t="shared" si="2"/>
        <v>6.7372895281706344E-3</v>
      </c>
    </row>
    <row r="19" spans="1:28" x14ac:dyDescent="0.25">
      <c r="A19" s="67" t="str">
        <f>$S$1&amp;" ("&amp;$V$2&amp;" to "&amp;$Z$2&amp;")"</f>
        <v>Maroondah (2015-16 to 2019-20)</v>
      </c>
      <c r="B19" s="67"/>
      <c r="C19" s="67"/>
      <c r="D19" s="67"/>
      <c r="E19" s="67"/>
      <c r="F19" s="67"/>
      <c r="G19" s="67" t="str">
        <f>$S$1&amp;" ("&amp;$V$2&amp;" to "&amp;$Z$2&amp;")"</f>
        <v>Maroondah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7801</v>
      </c>
      <c r="Z19" s="116">
        <v>7624</v>
      </c>
      <c r="AB19" s="121">
        <f t="shared" si="2"/>
        <v>8.3520480264671404E-2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4474</v>
      </c>
      <c r="Z20" s="116">
        <v>4222</v>
      </c>
      <c r="AB20" s="121">
        <f t="shared" si="2"/>
        <v>4.6251766484449459E-2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8548</v>
      </c>
      <c r="Z21" s="116">
        <v>8751</v>
      </c>
      <c r="AB21" s="121">
        <f t="shared" si="2"/>
        <v>9.5866700261823118E-2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4860</v>
      </c>
      <c r="Z22" s="116">
        <v>5051</v>
      </c>
      <c r="AB22" s="121">
        <f t="shared" si="2"/>
        <v>5.5333413669577031E-2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2295</v>
      </c>
      <c r="Z23" s="116">
        <v>2277</v>
      </c>
      <c r="AB23" s="121">
        <f t="shared" si="2"/>
        <v>2.494440366771469E-2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1818</v>
      </c>
      <c r="Z24" s="116">
        <v>1729</v>
      </c>
      <c r="AB24" s="121">
        <f t="shared" si="2"/>
        <v>1.8941095275133376E-2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4013</v>
      </c>
      <c r="Z25" s="116">
        <v>4052</v>
      </c>
      <c r="AB25" s="121">
        <f t="shared" si="2"/>
        <v>4.4389426289670582E-2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1673</v>
      </c>
      <c r="Z26" s="116">
        <v>1635</v>
      </c>
      <c r="AB26" s="121">
        <f t="shared" si="2"/>
        <v>1.7911330696843881E-2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8347</v>
      </c>
      <c r="Z27" s="116">
        <v>8141</v>
      </c>
      <c r="AB27" s="121">
        <f t="shared" si="2"/>
        <v>8.9184185445263631E-2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7621</v>
      </c>
      <c r="Z28" s="116">
        <v>7559</v>
      </c>
      <c r="AB28" s="121">
        <f t="shared" si="2"/>
        <v>8.2808409013726547E-2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7308</v>
      </c>
      <c r="Z29" s="116">
        <v>4403</v>
      </c>
      <c r="AB29" s="121">
        <f t="shared" si="2"/>
        <v>4.8234611044772849E-2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6634</v>
      </c>
      <c r="Z30" s="116">
        <v>8762</v>
      </c>
      <c r="AB30" s="121">
        <f t="shared" si="2"/>
        <v>9.5987204627367637E-2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11442</v>
      </c>
      <c r="Z31" s="116">
        <v>11866</v>
      </c>
      <c r="AB31" s="121">
        <f t="shared" si="2"/>
        <v>0.12999134559556544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2037</v>
      </c>
      <c r="Z32" s="116">
        <v>2064</v>
      </c>
      <c r="AB32" s="121">
        <f t="shared" si="2"/>
        <v>2.2611000953079982E-2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3671</v>
      </c>
      <c r="Z33" s="116">
        <v>3645</v>
      </c>
      <c r="AB33" s="121">
        <f t="shared" si="2"/>
        <v>3.9930764764523514E-2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92828</v>
      </c>
      <c r="Z34" s="124">
        <v>91283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55776</v>
      </c>
      <c r="AB37" s="136">
        <f>Z37/Z40*100</f>
        <v>83.747747747747752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10824</v>
      </c>
      <c r="AB38" s="136">
        <f>Z38/Z40*100</f>
        <v>16.252252252252251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66600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10</v>
      </c>
      <c r="W44" s="116">
        <v>11</v>
      </c>
      <c r="X44" s="116">
        <v>14</v>
      </c>
      <c r="Y44" s="116">
        <v>15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689</v>
      </c>
      <c r="W45" s="116">
        <v>634</v>
      </c>
      <c r="X45" s="116">
        <v>707</v>
      </c>
      <c r="Y45" s="116">
        <v>782</v>
      </c>
      <c r="Z45" s="116">
        <v>719</v>
      </c>
    </row>
    <row r="46" spans="19:32" x14ac:dyDescent="0.25">
      <c r="S46" s="119" t="s">
        <v>39</v>
      </c>
      <c r="T46" s="119"/>
      <c r="U46" s="116"/>
      <c r="V46" s="116">
        <v>2348</v>
      </c>
      <c r="W46" s="116">
        <v>2439</v>
      </c>
      <c r="X46" s="116">
        <v>2430</v>
      </c>
      <c r="Y46" s="116">
        <v>2441</v>
      </c>
      <c r="Z46" s="116">
        <v>2353</v>
      </c>
    </row>
    <row r="47" spans="19:32" x14ac:dyDescent="0.25">
      <c r="S47" s="119" t="s">
        <v>40</v>
      </c>
      <c r="T47" s="119"/>
      <c r="U47" s="116"/>
      <c r="V47" s="116">
        <v>4001</v>
      </c>
      <c r="W47" s="116">
        <v>4087</v>
      </c>
      <c r="X47" s="116">
        <v>4119</v>
      </c>
      <c r="Y47" s="116">
        <v>4203</v>
      </c>
      <c r="Z47" s="116">
        <v>3966</v>
      </c>
    </row>
    <row r="48" spans="19:32" x14ac:dyDescent="0.25">
      <c r="S48" s="119" t="s">
        <v>41</v>
      </c>
      <c r="T48" s="119"/>
      <c r="U48" s="116"/>
      <c r="V48" s="116">
        <v>5097</v>
      </c>
      <c r="W48" s="116">
        <v>5324</v>
      </c>
      <c r="X48" s="116">
        <v>5346</v>
      </c>
      <c r="Y48" s="116">
        <v>5427</v>
      </c>
      <c r="Z48" s="116">
        <v>5294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5319</v>
      </c>
      <c r="W49" s="116">
        <v>5588</v>
      </c>
      <c r="X49" s="116">
        <v>5550</v>
      </c>
      <c r="Y49" s="116">
        <v>5552</v>
      </c>
      <c r="Z49" s="116">
        <v>5394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Maroondah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4722</v>
      </c>
      <c r="W50" s="116">
        <v>5088</v>
      </c>
      <c r="X50" s="116">
        <v>5335</v>
      </c>
      <c r="Y50" s="116">
        <v>5401</v>
      </c>
      <c r="Z50" s="116">
        <v>5380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4613</v>
      </c>
      <c r="W51" s="116">
        <v>4580</v>
      </c>
      <c r="X51" s="116">
        <v>4595</v>
      </c>
      <c r="Y51" s="116">
        <v>4675</v>
      </c>
      <c r="Z51" s="116">
        <v>4593</v>
      </c>
    </row>
    <row r="52" spans="1:26" ht="15" customHeight="1" x14ac:dyDescent="0.25">
      <c r="S52" s="119" t="s">
        <v>45</v>
      </c>
      <c r="T52" s="119"/>
      <c r="U52" s="116"/>
      <c r="V52" s="116">
        <v>4280</v>
      </c>
      <c r="W52" s="116">
        <v>4420</v>
      </c>
      <c r="X52" s="116">
        <v>4491</v>
      </c>
      <c r="Y52" s="116">
        <v>4444</v>
      </c>
      <c r="Z52" s="116">
        <v>4512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3975</v>
      </c>
      <c r="W53" s="116">
        <v>3959</v>
      </c>
      <c r="X53" s="116">
        <v>4002</v>
      </c>
      <c r="Y53" s="116">
        <v>3925</v>
      </c>
      <c r="Z53" s="116">
        <v>3860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3387</v>
      </c>
      <c r="W54" s="116">
        <v>3562</v>
      </c>
      <c r="X54" s="116">
        <v>3602</v>
      </c>
      <c r="Y54" s="116">
        <v>3686</v>
      </c>
      <c r="Z54" s="116">
        <v>3540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2464</v>
      </c>
      <c r="W55" s="116">
        <v>2591</v>
      </c>
      <c r="X55" s="116">
        <v>2689</v>
      </c>
      <c r="Y55" s="116">
        <v>2765</v>
      </c>
      <c r="Z55" s="116">
        <v>2682</v>
      </c>
    </row>
    <row r="56" spans="1:26" ht="15" customHeight="1" x14ac:dyDescent="0.25">
      <c r="S56" s="119" t="s">
        <v>49</v>
      </c>
      <c r="T56" s="119"/>
      <c r="U56" s="116"/>
      <c r="V56" s="116">
        <v>1260</v>
      </c>
      <c r="W56" s="116">
        <v>1277</v>
      </c>
      <c r="X56" s="116">
        <v>1357</v>
      </c>
      <c r="Y56" s="116">
        <v>1428</v>
      </c>
      <c r="Z56" s="116">
        <v>1450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503</v>
      </c>
      <c r="W57" s="116">
        <v>605</v>
      </c>
      <c r="X57" s="116">
        <v>579</v>
      </c>
      <c r="Y57" s="116">
        <v>619</v>
      </c>
      <c r="Z57" s="116">
        <v>602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197</v>
      </c>
      <c r="W58" s="116">
        <v>207</v>
      </c>
      <c r="X58" s="116">
        <v>226</v>
      </c>
      <c r="Y58" s="116">
        <v>232</v>
      </c>
      <c r="Z58" s="116">
        <v>239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120</v>
      </c>
      <c r="W59" s="116">
        <v>103</v>
      </c>
      <c r="X59" s="116">
        <v>90</v>
      </c>
      <c r="Y59" s="116">
        <v>115</v>
      </c>
      <c r="Z59" s="116">
        <v>104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78</v>
      </c>
      <c r="W60" s="116">
        <v>81</v>
      </c>
      <c r="X60" s="116">
        <v>81</v>
      </c>
      <c r="Y60" s="116">
        <v>81</v>
      </c>
      <c r="Z60" s="116">
        <v>75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43065</v>
      </c>
      <c r="W61" s="116">
        <v>44556</v>
      </c>
      <c r="X61" s="116">
        <v>45256</v>
      </c>
      <c r="Y61" s="116">
        <v>45794</v>
      </c>
      <c r="Z61" s="116">
        <v>44791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12</v>
      </c>
      <c r="W63" s="116">
        <v>12</v>
      </c>
      <c r="X63" s="116">
        <v>15</v>
      </c>
      <c r="Y63" s="116">
        <v>15</v>
      </c>
      <c r="Z63" s="116">
        <v>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907</v>
      </c>
      <c r="W64" s="116">
        <v>855</v>
      </c>
      <c r="X64" s="116">
        <v>841</v>
      </c>
      <c r="Y64" s="116">
        <v>894</v>
      </c>
      <c r="Z64" s="116">
        <v>810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Maroondah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2589</v>
      </c>
      <c r="W65" s="116">
        <v>2616</v>
      </c>
      <c r="X65" s="116">
        <v>2633</v>
      </c>
      <c r="Y65" s="116">
        <v>2657</v>
      </c>
      <c r="Z65" s="116">
        <v>2521</v>
      </c>
    </row>
    <row r="66" spans="1:26" x14ac:dyDescent="0.25">
      <c r="S66" s="119" t="s">
        <v>40</v>
      </c>
      <c r="T66" s="119"/>
      <c r="U66" s="116"/>
      <c r="V66" s="116">
        <v>4433</v>
      </c>
      <c r="W66" s="116">
        <v>4379</v>
      </c>
      <c r="X66" s="116">
        <v>4490</v>
      </c>
      <c r="Y66" s="116">
        <v>4443</v>
      </c>
      <c r="Z66" s="116">
        <v>4251</v>
      </c>
    </row>
    <row r="67" spans="1:26" x14ac:dyDescent="0.25">
      <c r="S67" s="119" t="s">
        <v>41</v>
      </c>
      <c r="T67" s="119"/>
      <c r="U67" s="116"/>
      <c r="V67" s="116">
        <v>5065</v>
      </c>
      <c r="W67" s="116">
        <v>5238</v>
      </c>
      <c r="X67" s="116">
        <v>5464</v>
      </c>
      <c r="Y67" s="116">
        <v>5695</v>
      </c>
      <c r="Z67" s="116">
        <v>5648</v>
      </c>
    </row>
    <row r="68" spans="1:26" x14ac:dyDescent="0.25">
      <c r="S68" s="119" t="s">
        <v>42</v>
      </c>
      <c r="T68" s="119"/>
      <c r="U68" s="116"/>
      <c r="V68" s="116">
        <v>5110</v>
      </c>
      <c r="W68" s="116">
        <v>5346</v>
      </c>
      <c r="X68" s="116">
        <v>5430</v>
      </c>
      <c r="Y68" s="116">
        <v>5436</v>
      </c>
      <c r="Z68" s="116">
        <v>5450</v>
      </c>
    </row>
    <row r="69" spans="1:26" x14ac:dyDescent="0.25">
      <c r="S69" s="119" t="s">
        <v>43</v>
      </c>
      <c r="T69" s="119"/>
      <c r="U69" s="116"/>
      <c r="V69" s="116">
        <v>4304</v>
      </c>
      <c r="W69" s="116">
        <v>4612</v>
      </c>
      <c r="X69" s="116">
        <v>4928</v>
      </c>
      <c r="Y69" s="116">
        <v>5285</v>
      </c>
      <c r="Z69" s="116">
        <v>5302</v>
      </c>
    </row>
    <row r="70" spans="1:26" x14ac:dyDescent="0.25">
      <c r="S70" s="119" t="s">
        <v>44</v>
      </c>
      <c r="T70" s="119"/>
      <c r="U70" s="116"/>
      <c r="V70" s="116">
        <v>4608</v>
      </c>
      <c r="W70" s="116">
        <v>4622</v>
      </c>
      <c r="X70" s="116">
        <v>4549</v>
      </c>
      <c r="Y70" s="116">
        <v>4517</v>
      </c>
      <c r="Z70" s="116">
        <v>4532</v>
      </c>
    </row>
    <row r="71" spans="1:26" x14ac:dyDescent="0.25">
      <c r="S71" s="119" t="s">
        <v>45</v>
      </c>
      <c r="T71" s="119"/>
      <c r="U71" s="116"/>
      <c r="V71" s="116">
        <v>4636</v>
      </c>
      <c r="W71" s="116">
        <v>4829</v>
      </c>
      <c r="X71" s="116">
        <v>5021</v>
      </c>
      <c r="Y71" s="116">
        <v>4991</v>
      </c>
      <c r="Z71" s="116">
        <v>4897</v>
      </c>
    </row>
    <row r="72" spans="1:26" x14ac:dyDescent="0.25">
      <c r="S72" s="119" t="s">
        <v>46</v>
      </c>
      <c r="T72" s="119"/>
      <c r="U72" s="116"/>
      <c r="V72" s="116">
        <v>4347</v>
      </c>
      <c r="W72" s="116">
        <v>4371</v>
      </c>
      <c r="X72" s="116">
        <v>4286</v>
      </c>
      <c r="Y72" s="116">
        <v>4399</v>
      </c>
      <c r="Z72" s="116">
        <v>4428</v>
      </c>
    </row>
    <row r="73" spans="1:26" x14ac:dyDescent="0.25">
      <c r="S73" s="119" t="s">
        <v>47</v>
      </c>
      <c r="T73" s="119"/>
      <c r="U73" s="116"/>
      <c r="V73" s="116">
        <v>3458</v>
      </c>
      <c r="W73" s="116">
        <v>3587</v>
      </c>
      <c r="X73" s="116">
        <v>3732</v>
      </c>
      <c r="Y73" s="116">
        <v>3871</v>
      </c>
      <c r="Z73" s="116">
        <v>3761</v>
      </c>
    </row>
    <row r="74" spans="1:26" x14ac:dyDescent="0.25">
      <c r="S74" s="119" t="s">
        <v>48</v>
      </c>
      <c r="T74" s="119"/>
      <c r="U74" s="116"/>
      <c r="V74" s="116">
        <v>2455</v>
      </c>
      <c r="W74" s="116">
        <v>2415</v>
      </c>
      <c r="X74" s="116">
        <v>2515</v>
      </c>
      <c r="Y74" s="116">
        <v>2648</v>
      </c>
      <c r="Z74" s="116">
        <v>2676</v>
      </c>
    </row>
    <row r="75" spans="1:26" x14ac:dyDescent="0.25">
      <c r="S75" s="119" t="s">
        <v>49</v>
      </c>
      <c r="T75" s="119"/>
      <c r="U75" s="116"/>
      <c r="V75" s="116">
        <v>1154</v>
      </c>
      <c r="W75" s="116">
        <v>1139</v>
      </c>
      <c r="X75" s="116">
        <v>1160</v>
      </c>
      <c r="Y75" s="116">
        <v>1206</v>
      </c>
      <c r="Z75" s="116">
        <v>1274</v>
      </c>
    </row>
    <row r="76" spans="1:26" x14ac:dyDescent="0.25">
      <c r="S76" s="119" t="s">
        <v>50</v>
      </c>
      <c r="T76" s="119"/>
      <c r="U76" s="116"/>
      <c r="V76" s="116">
        <v>371</v>
      </c>
      <c r="W76" s="116">
        <v>407</v>
      </c>
      <c r="X76" s="116">
        <v>457</v>
      </c>
      <c r="Y76" s="116">
        <v>521</v>
      </c>
      <c r="Z76" s="116">
        <v>510</v>
      </c>
    </row>
    <row r="77" spans="1:26" x14ac:dyDescent="0.25">
      <c r="S77" s="119" t="s">
        <v>51</v>
      </c>
      <c r="T77" s="119"/>
      <c r="U77" s="116"/>
      <c r="V77" s="116">
        <v>187</v>
      </c>
      <c r="W77" s="116">
        <v>204</v>
      </c>
      <c r="X77" s="116">
        <v>195</v>
      </c>
      <c r="Y77" s="116">
        <v>189</v>
      </c>
      <c r="Z77" s="116">
        <v>205</v>
      </c>
    </row>
    <row r="78" spans="1:26" x14ac:dyDescent="0.25">
      <c r="S78" s="119" t="s">
        <v>52</v>
      </c>
      <c r="T78" s="119"/>
      <c r="U78" s="116"/>
      <c r="V78" s="116">
        <v>120</v>
      </c>
      <c r="W78" s="116">
        <v>123</v>
      </c>
      <c r="X78" s="116">
        <v>139</v>
      </c>
      <c r="Y78" s="116">
        <v>144</v>
      </c>
      <c r="Z78" s="116">
        <v>116</v>
      </c>
    </row>
    <row r="79" spans="1:26" x14ac:dyDescent="0.25">
      <c r="S79" s="119" t="s">
        <v>53</v>
      </c>
      <c r="T79" s="119"/>
      <c r="U79" s="116"/>
      <c r="V79" s="116">
        <v>120</v>
      </c>
      <c r="W79" s="116">
        <v>104</v>
      </c>
      <c r="X79" s="116">
        <v>112</v>
      </c>
      <c r="Y79" s="116">
        <v>115</v>
      </c>
      <c r="Z79" s="116">
        <v>115</v>
      </c>
    </row>
    <row r="80" spans="1:26" x14ac:dyDescent="0.25">
      <c r="S80" s="122" t="s">
        <v>54</v>
      </c>
      <c r="T80" s="122"/>
      <c r="U80" s="116"/>
      <c r="V80" s="116">
        <v>43879</v>
      </c>
      <c r="W80" s="116">
        <v>44859</v>
      </c>
      <c r="X80" s="116">
        <v>45992</v>
      </c>
      <c r="Y80" s="116">
        <v>47037</v>
      </c>
      <c r="Z80" s="116">
        <v>46493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Maroondah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4363</v>
      </c>
      <c r="W83" s="116">
        <v>4558</v>
      </c>
      <c r="X83" s="116">
        <v>4699</v>
      </c>
      <c r="Y83" s="116">
        <v>4735</v>
      </c>
      <c r="Z83" s="116">
        <v>4856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5685</v>
      </c>
      <c r="W84" s="116">
        <v>5936</v>
      </c>
      <c r="X84" s="116">
        <v>6077</v>
      </c>
      <c r="Y84" s="116">
        <v>6372</v>
      </c>
      <c r="Z84" s="116">
        <v>6505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5831</v>
      </c>
      <c r="W85" s="116">
        <v>5955</v>
      </c>
      <c r="X85" s="116">
        <v>6178</v>
      </c>
      <c r="Y85" s="116">
        <v>6281</v>
      </c>
      <c r="Z85" s="116">
        <v>6233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91,279</v>
      </c>
      <c r="D86" s="100">
        <f t="shared" ref="D86:D91" si="4">AD4</f>
        <v>-1.6707960788538201E-2</v>
      </c>
      <c r="E86" s="101">
        <f t="shared" ref="E86:E91" si="5">AD4</f>
        <v>-1.6707960788538201E-2</v>
      </c>
      <c r="F86" s="100">
        <f t="shared" ref="F86:F91" si="6">AF4</f>
        <v>4.9859679793890388E-2</v>
      </c>
      <c r="G86" s="101">
        <f t="shared" ref="G86:G91" si="7">AF4</f>
        <v>4.9859679793890388E-2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1678</v>
      </c>
      <c r="W86" s="116">
        <v>1757</v>
      </c>
      <c r="X86" s="116">
        <v>1809</v>
      </c>
      <c r="Y86" s="116">
        <v>1859</v>
      </c>
      <c r="Z86" s="116">
        <v>1896</v>
      </c>
    </row>
    <row r="87" spans="1:30" ht="15" customHeight="1" x14ac:dyDescent="0.25">
      <c r="A87" s="102" t="s">
        <v>4</v>
      </c>
      <c r="B87" s="51"/>
      <c r="C87" s="61" t="str">
        <f t="shared" si="3"/>
        <v>44,791</v>
      </c>
      <c r="D87" s="100">
        <f t="shared" si="4"/>
        <v>-2.1859713487071941E-2</v>
      </c>
      <c r="E87" s="101">
        <f t="shared" si="5"/>
        <v>-2.1859713487071941E-2</v>
      </c>
      <c r="F87" s="100">
        <f t="shared" si="6"/>
        <v>4.0078950423777959E-2</v>
      </c>
      <c r="G87" s="101">
        <f t="shared" si="7"/>
        <v>4.0078950423777959E-2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1985</v>
      </c>
      <c r="W87" s="116">
        <v>2082</v>
      </c>
      <c r="X87" s="116">
        <v>2069</v>
      </c>
      <c r="Y87" s="116">
        <v>2080</v>
      </c>
      <c r="Z87" s="116">
        <v>2009</v>
      </c>
    </row>
    <row r="88" spans="1:30" ht="15" customHeight="1" x14ac:dyDescent="0.25">
      <c r="A88" s="102" t="s">
        <v>5</v>
      </c>
      <c r="B88" s="51"/>
      <c r="C88" s="61" t="str">
        <f t="shared" si="3"/>
        <v>46,490</v>
      </c>
      <c r="D88" s="100">
        <f t="shared" si="4"/>
        <v>-1.1587115977463536E-2</v>
      </c>
      <c r="E88" s="101">
        <f t="shared" si="5"/>
        <v>-1.1587115977463536E-2</v>
      </c>
      <c r="F88" s="100">
        <f t="shared" si="6"/>
        <v>5.9504546594042695E-2</v>
      </c>
      <c r="G88" s="101">
        <f t="shared" si="7"/>
        <v>5.9504546594042695E-2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1997</v>
      </c>
      <c r="W88" s="116">
        <v>2017</v>
      </c>
      <c r="X88" s="116">
        <v>2039</v>
      </c>
      <c r="Y88" s="116">
        <v>2008</v>
      </c>
      <c r="Z88" s="116">
        <v>1987</v>
      </c>
    </row>
    <row r="89" spans="1:30" ht="15" customHeight="1" x14ac:dyDescent="0.25">
      <c r="A89" s="51" t="s">
        <v>6</v>
      </c>
      <c r="B89" s="51"/>
      <c r="C89" s="61" t="str">
        <f t="shared" si="3"/>
        <v>66,603</v>
      </c>
      <c r="D89" s="100">
        <f t="shared" si="4"/>
        <v>4.9490758204451257E-3</v>
      </c>
      <c r="E89" s="101">
        <f t="shared" si="5"/>
        <v>4.9490758204451257E-3</v>
      </c>
      <c r="F89" s="100">
        <f t="shared" si="6"/>
        <v>5.184775742261527E-2</v>
      </c>
      <c r="G89" s="101">
        <f t="shared" si="7"/>
        <v>5.184775742261527E-2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1710</v>
      </c>
      <c r="W89" s="116">
        <v>1722</v>
      </c>
      <c r="X89" s="116">
        <v>1732</v>
      </c>
      <c r="Y89" s="116">
        <v>1679</v>
      </c>
      <c r="Z89" s="116">
        <v>1683</v>
      </c>
    </row>
    <row r="90" spans="1:30" ht="15" customHeight="1" x14ac:dyDescent="0.25">
      <c r="A90" s="51" t="s">
        <v>100</v>
      </c>
      <c r="B90" s="51"/>
      <c r="C90" s="61" t="str">
        <f t="shared" si="3"/>
        <v>$48,121</v>
      </c>
      <c r="D90" s="100">
        <f t="shared" si="4"/>
        <v>2.3288393654574246E-2</v>
      </c>
      <c r="E90" s="101">
        <f t="shared" si="5"/>
        <v>2.3288393654574246E-2</v>
      </c>
      <c r="F90" s="100">
        <f t="shared" si="6"/>
        <v>0.10931925586113111</v>
      </c>
      <c r="G90" s="101">
        <f t="shared" si="7"/>
        <v>0.10931925586113111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2458</v>
      </c>
      <c r="W90" s="116">
        <v>2562</v>
      </c>
      <c r="X90" s="116">
        <v>2752</v>
      </c>
      <c r="Y90" s="116">
        <v>2815</v>
      </c>
      <c r="Z90" s="116">
        <v>2823</v>
      </c>
    </row>
    <row r="91" spans="1:30" ht="15" customHeight="1" x14ac:dyDescent="0.25">
      <c r="A91" s="51" t="s">
        <v>7</v>
      </c>
      <c r="B91" s="51"/>
      <c r="C91" s="61" t="str">
        <f t="shared" si="3"/>
        <v>$4,301.8 mil</v>
      </c>
      <c r="D91" s="100">
        <f t="shared" si="4"/>
        <v>4.1983354532264316E-2</v>
      </c>
      <c r="E91" s="101">
        <f t="shared" si="5"/>
        <v>4.1983354532264316E-2</v>
      </c>
      <c r="F91" s="100">
        <f t="shared" si="6"/>
        <v>0.2100296069820391</v>
      </c>
      <c r="G91" s="101">
        <f t="shared" si="7"/>
        <v>0.2100296069820391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32094</v>
      </c>
      <c r="W91" s="116">
        <v>32705</v>
      </c>
      <c r="X91" s="116">
        <v>33186</v>
      </c>
      <c r="Y91" s="116">
        <v>33424</v>
      </c>
      <c r="Z91" s="116">
        <v>33529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2552</v>
      </c>
      <c r="W93" s="116">
        <v>2735</v>
      </c>
      <c r="X93" s="116">
        <v>2929</v>
      </c>
      <c r="Y93" s="116">
        <v>3044</v>
      </c>
      <c r="Z93" s="116">
        <v>3153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7337</v>
      </c>
      <c r="W94" s="116">
        <v>7609</v>
      </c>
      <c r="X94" s="116">
        <v>7901</v>
      </c>
      <c r="Y94" s="116">
        <v>8269</v>
      </c>
      <c r="Z94" s="116">
        <v>8435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980</v>
      </c>
      <c r="W95" s="116">
        <v>1002</v>
      </c>
      <c r="X95" s="116">
        <v>1047</v>
      </c>
      <c r="Y95" s="116">
        <v>1067</v>
      </c>
      <c r="Z95" s="116">
        <v>1094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3843</v>
      </c>
      <c r="W96" s="116">
        <v>4051</v>
      </c>
      <c r="X96" s="116">
        <v>4255</v>
      </c>
      <c r="Y96" s="116">
        <v>4416</v>
      </c>
      <c r="Z96" s="116">
        <v>4480</v>
      </c>
    </row>
    <row r="97" spans="1:32" ht="15" customHeight="1" x14ac:dyDescent="0.25">
      <c r="S97" s="119" t="s">
        <v>199</v>
      </c>
      <c r="T97" s="119"/>
      <c r="U97" s="116"/>
      <c r="V97" s="116">
        <v>6323</v>
      </c>
      <c r="W97" s="116">
        <v>6664</v>
      </c>
      <c r="X97" s="116">
        <v>6763</v>
      </c>
      <c r="Y97" s="116">
        <v>6767</v>
      </c>
      <c r="Z97" s="116">
        <v>6603</v>
      </c>
    </row>
    <row r="98" spans="1:32" ht="15" customHeight="1" x14ac:dyDescent="0.25">
      <c r="S98" s="119" t="s">
        <v>200</v>
      </c>
      <c r="T98" s="119"/>
      <c r="U98" s="116"/>
      <c r="V98" s="116">
        <v>3206</v>
      </c>
      <c r="W98" s="116">
        <v>3195</v>
      </c>
      <c r="X98" s="116">
        <v>3250</v>
      </c>
      <c r="Y98" s="116">
        <v>3275</v>
      </c>
      <c r="Z98" s="116">
        <v>3277</v>
      </c>
    </row>
    <row r="99" spans="1:32" ht="15" customHeight="1" x14ac:dyDescent="0.25">
      <c r="S99" s="119" t="s">
        <v>201</v>
      </c>
      <c r="T99" s="119"/>
      <c r="U99" s="116"/>
      <c r="V99" s="116">
        <v>231</v>
      </c>
      <c r="W99" s="116">
        <v>233</v>
      </c>
      <c r="X99" s="116">
        <v>255</v>
      </c>
      <c r="Y99" s="116">
        <v>284</v>
      </c>
      <c r="Z99" s="116">
        <v>266</v>
      </c>
    </row>
    <row r="100" spans="1:32" ht="15" customHeight="1" x14ac:dyDescent="0.25">
      <c r="S100" s="119" t="s">
        <v>59</v>
      </c>
      <c r="T100" s="119"/>
      <c r="U100" s="116"/>
      <c r="V100" s="116">
        <v>1187</v>
      </c>
      <c r="W100" s="116">
        <v>1235</v>
      </c>
      <c r="X100" s="116">
        <v>1347</v>
      </c>
      <c r="Y100" s="116">
        <v>1367</v>
      </c>
      <c r="Z100" s="116">
        <v>1427</v>
      </c>
    </row>
    <row r="101" spans="1:32" x14ac:dyDescent="0.25">
      <c r="A101" s="20"/>
      <c r="S101" s="122" t="s">
        <v>54</v>
      </c>
      <c r="T101" s="122"/>
      <c r="U101" s="116"/>
      <c r="V101" s="116">
        <v>31226</v>
      </c>
      <c r="W101" s="116">
        <v>31669</v>
      </c>
      <c r="X101" s="116">
        <v>32352</v>
      </c>
      <c r="Y101" s="116">
        <v>32851</v>
      </c>
      <c r="Z101" s="116">
        <v>33074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64546</v>
      </c>
      <c r="W104" s="116">
        <v>68149</v>
      </c>
      <c r="X104" s="116">
        <v>70068</v>
      </c>
      <c r="Y104" s="116">
        <v>71068</v>
      </c>
      <c r="Z104" s="116">
        <v>70656</v>
      </c>
      <c r="AB104" s="113" t="str">
        <f>TEXT(Z104,"###,###")</f>
        <v>70,656</v>
      </c>
      <c r="AD104" s="134">
        <f>Z104/($Z$4)*100</f>
        <v>77.406632412712668</v>
      </c>
      <c r="AF104" s="113"/>
    </row>
    <row r="105" spans="1:32" x14ac:dyDescent="0.25">
      <c r="S105" s="119" t="s">
        <v>18</v>
      </c>
      <c r="T105" s="119"/>
      <c r="U105" s="116"/>
      <c r="V105" s="116">
        <v>15401</v>
      </c>
      <c r="W105" s="116">
        <v>15318</v>
      </c>
      <c r="X105" s="116">
        <v>15112</v>
      </c>
      <c r="Y105" s="116">
        <v>16163</v>
      </c>
      <c r="Z105" s="116">
        <v>15365</v>
      </c>
      <c r="AB105" s="113" t="str">
        <f>TEXT(Z105,"###,###")</f>
        <v>15,365</v>
      </c>
      <c r="AD105" s="134">
        <f>Z105/($Z$4)*100</f>
        <v>16.833006496565474</v>
      </c>
      <c r="AF105" s="113"/>
    </row>
    <row r="106" spans="1:32" x14ac:dyDescent="0.25">
      <c r="S106" s="122" t="s">
        <v>54</v>
      </c>
      <c r="T106" s="122"/>
      <c r="U106" s="124"/>
      <c r="V106" s="124">
        <v>79947</v>
      </c>
      <c r="W106" s="124">
        <v>83467</v>
      </c>
      <c r="X106" s="124">
        <v>85180</v>
      </c>
      <c r="Y106" s="124">
        <v>87231</v>
      </c>
      <c r="Z106" s="124">
        <v>86021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12017</v>
      </c>
      <c r="W108" s="116">
        <v>12922</v>
      </c>
      <c r="X108" s="116">
        <v>15279</v>
      </c>
      <c r="Y108" s="116">
        <v>14242</v>
      </c>
      <c r="Z108" s="116">
        <v>14092</v>
      </c>
      <c r="AB108" s="113" t="str">
        <f>TEXT(Z108,"###,###")</f>
        <v>14,092</v>
      </c>
      <c r="AD108" s="134">
        <f>Z108/($Z$4)*100</f>
        <v>15.438381226788197</v>
      </c>
      <c r="AF108" s="113"/>
    </row>
    <row r="109" spans="1:32" x14ac:dyDescent="0.25">
      <c r="S109" s="119" t="s">
        <v>21</v>
      </c>
      <c r="T109" s="119"/>
      <c r="U109" s="116"/>
      <c r="V109" s="116">
        <v>12903</v>
      </c>
      <c r="W109" s="116">
        <v>13604</v>
      </c>
      <c r="X109" s="116">
        <v>13698</v>
      </c>
      <c r="Y109" s="116">
        <v>13004</v>
      </c>
      <c r="Z109" s="116">
        <v>12974</v>
      </c>
      <c r="AB109" s="113" t="str">
        <f>TEXT(Z109,"###,###")</f>
        <v>12,974</v>
      </c>
      <c r="AD109" s="134">
        <f>Z109/($Z$4)*100</f>
        <v>14.213565003998729</v>
      </c>
      <c r="AF109" s="113"/>
    </row>
    <row r="110" spans="1:32" x14ac:dyDescent="0.25">
      <c r="S110" s="119" t="s">
        <v>22</v>
      </c>
      <c r="T110" s="119"/>
      <c r="U110" s="116"/>
      <c r="V110" s="116">
        <v>19594</v>
      </c>
      <c r="W110" s="116">
        <v>20419</v>
      </c>
      <c r="X110" s="116">
        <v>19743</v>
      </c>
      <c r="Y110" s="116">
        <v>22003</v>
      </c>
      <c r="Z110" s="116">
        <v>20988</v>
      </c>
      <c r="AB110" s="113" t="str">
        <f>TEXT(Z110,"###,###")</f>
        <v>20,988</v>
      </c>
      <c r="AD110" s="134">
        <f>Z110/($Z$4)*100</f>
        <v>22.993240504387646</v>
      </c>
      <c r="AF110" s="113"/>
    </row>
    <row r="111" spans="1:32" x14ac:dyDescent="0.25">
      <c r="S111" s="119" t="s">
        <v>23</v>
      </c>
      <c r="T111" s="119"/>
      <c r="U111" s="116"/>
      <c r="V111" s="116">
        <v>35433</v>
      </c>
      <c r="W111" s="116">
        <v>36522</v>
      </c>
      <c r="X111" s="116">
        <v>36460</v>
      </c>
      <c r="Y111" s="116">
        <v>37984</v>
      </c>
      <c r="Z111" s="116">
        <v>37591</v>
      </c>
      <c r="AB111" s="113" t="str">
        <f>TEXT(Z111,"###,###")</f>
        <v>37,591</v>
      </c>
      <c r="AD111" s="134">
        <f>Z111/($Z$4)*100</f>
        <v>41.182528292378315</v>
      </c>
      <c r="AF111" s="113"/>
    </row>
    <row r="112" spans="1:32" x14ac:dyDescent="0.25">
      <c r="S112" s="122" t="s">
        <v>54</v>
      </c>
      <c r="T112" s="122"/>
      <c r="U112" s="116"/>
      <c r="V112" s="116">
        <v>86944</v>
      </c>
      <c r="W112" s="116">
        <v>89415</v>
      </c>
      <c r="X112" s="116">
        <v>91248</v>
      </c>
      <c r="Y112" s="116">
        <v>92831</v>
      </c>
      <c r="Z112" s="116">
        <v>91280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41.23</v>
      </c>
      <c r="W118" s="135">
        <v>41.24</v>
      </c>
      <c r="X118" s="135">
        <v>41.29</v>
      </c>
      <c r="Y118" s="135">
        <v>41.32</v>
      </c>
      <c r="Z118" s="135">
        <v>41.45</v>
      </c>
      <c r="AB118" s="113" t="str">
        <f>TEXT(Z118,"##.0")</f>
        <v>41.5</v>
      </c>
    </row>
    <row r="120" spans="19:32" x14ac:dyDescent="0.25">
      <c r="S120" s="105" t="s">
        <v>102</v>
      </c>
      <c r="T120" s="116"/>
      <c r="U120" s="116"/>
      <c r="V120" s="116">
        <v>55539</v>
      </c>
      <c r="W120" s="116">
        <v>56359</v>
      </c>
      <c r="X120" s="116">
        <v>57362</v>
      </c>
      <c r="Y120" s="116">
        <v>57997</v>
      </c>
      <c r="Z120" s="116">
        <v>58186</v>
      </c>
      <c r="AB120" s="113" t="str">
        <f>TEXT(Z120,"###,###")</f>
        <v>58,186</v>
      </c>
    </row>
    <row r="121" spans="19:32" x14ac:dyDescent="0.25">
      <c r="S121" s="105" t="s">
        <v>103</v>
      </c>
      <c r="T121" s="116"/>
      <c r="U121" s="116"/>
      <c r="V121" s="116">
        <v>3836</v>
      </c>
      <c r="W121" s="116">
        <v>3860</v>
      </c>
      <c r="X121" s="116">
        <v>3889</v>
      </c>
      <c r="Y121" s="116">
        <v>3810</v>
      </c>
      <c r="Z121" s="116">
        <v>3831</v>
      </c>
      <c r="AB121" s="113" t="str">
        <f>TEXT(Z121,"###,###")</f>
        <v>3,831</v>
      </c>
    </row>
    <row r="122" spans="19:32" x14ac:dyDescent="0.25">
      <c r="S122" s="105" t="s">
        <v>104</v>
      </c>
      <c r="T122" s="116"/>
      <c r="U122" s="116"/>
      <c r="V122" s="116">
        <v>3939</v>
      </c>
      <c r="W122" s="116">
        <v>4155</v>
      </c>
      <c r="X122" s="116">
        <v>4287</v>
      </c>
      <c r="Y122" s="116">
        <v>4468</v>
      </c>
      <c r="Z122" s="116">
        <v>4582</v>
      </c>
      <c r="AB122" s="113" t="str">
        <f>TEXT(Z122,"###,###")</f>
        <v>4,582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59478</v>
      </c>
      <c r="W124" s="116">
        <v>60514</v>
      </c>
      <c r="X124" s="116">
        <v>61649</v>
      </c>
      <c r="Y124" s="116">
        <v>62465</v>
      </c>
      <c r="Z124" s="116">
        <v>62768</v>
      </c>
      <c r="AB124" s="113" t="str">
        <f>TEXT(Z124,"###,###")</f>
        <v>62,768</v>
      </c>
      <c r="AD124" s="131">
        <f>Z124/$Z$7*100</f>
        <v>94.242001111061057</v>
      </c>
    </row>
    <row r="125" spans="19:32" x14ac:dyDescent="0.25">
      <c r="S125" s="105" t="s">
        <v>106</v>
      </c>
      <c r="T125" s="116"/>
      <c r="U125" s="116"/>
      <c r="V125" s="116">
        <v>7775</v>
      </c>
      <c r="W125" s="116">
        <v>8015</v>
      </c>
      <c r="X125" s="116">
        <v>8176</v>
      </c>
      <c r="Y125" s="116">
        <v>8278</v>
      </c>
      <c r="Z125" s="116">
        <v>8413</v>
      </c>
      <c r="AB125" s="113" t="str">
        <f>TEXT(Z125,"###,###")</f>
        <v>8,413</v>
      </c>
      <c r="AD125" s="131">
        <f>Z125/$Z$7*100</f>
        <v>12.631563142801374</v>
      </c>
    </row>
    <row r="127" spans="19:32" x14ac:dyDescent="0.25">
      <c r="S127" s="105" t="s">
        <v>107</v>
      </c>
      <c r="T127" s="116"/>
      <c r="U127" s="116"/>
      <c r="V127" s="116">
        <v>32094</v>
      </c>
      <c r="W127" s="116">
        <v>32705</v>
      </c>
      <c r="X127" s="116">
        <v>33186</v>
      </c>
      <c r="Y127" s="116">
        <v>33425</v>
      </c>
      <c r="Z127" s="116">
        <v>33529</v>
      </c>
      <c r="AB127" s="113" t="str">
        <f>TEXT(Z127,"###,###")</f>
        <v>33,529</v>
      </c>
      <c r="AD127" s="131">
        <f>Z127/$Z$7*100</f>
        <v>50.341576205276041</v>
      </c>
    </row>
    <row r="128" spans="19:32" x14ac:dyDescent="0.25">
      <c r="S128" s="105" t="s">
        <v>108</v>
      </c>
      <c r="T128" s="116"/>
      <c r="U128" s="116"/>
      <c r="V128" s="116">
        <v>31226</v>
      </c>
      <c r="W128" s="116">
        <v>31669</v>
      </c>
      <c r="X128" s="116">
        <v>32352</v>
      </c>
      <c r="Y128" s="116">
        <v>32850</v>
      </c>
      <c r="Z128" s="116">
        <v>33075</v>
      </c>
      <c r="AB128" s="113" t="str">
        <f>TEXT(Z128,"###,###")</f>
        <v>33,075</v>
      </c>
      <c r="AD128" s="131">
        <f>Z128/$Z$7*100</f>
        <v>49.659925228593302</v>
      </c>
    </row>
    <row r="130" spans="19:20" x14ac:dyDescent="0.25">
      <c r="S130" s="105" t="s">
        <v>286</v>
      </c>
      <c r="T130" s="131">
        <v>87.362431121721244</v>
      </c>
    </row>
    <row r="131" spans="19:20" x14ac:dyDescent="0.25">
      <c r="S131" s="105" t="s">
        <v>287</v>
      </c>
      <c r="T131" s="131">
        <v>5.751993153461556</v>
      </c>
    </row>
    <row r="132" spans="19:20" x14ac:dyDescent="0.25">
      <c r="S132" s="105" t="s">
        <v>288</v>
      </c>
      <c r="T132" s="131">
        <v>6.879569989339819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2975AC2-71C1-48EC-9BA5-FEEA28B695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23A0DCC-9F97-4641-94F6-337036DD3F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4D85F8-6FA0-44CF-AF78-A553CCA01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8133E1-B11F-4552-B425-42EABFFE77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B7B7-9E0A-4C59-8219-A2723D6B416C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156</v>
      </c>
      <c r="T1" s="103"/>
      <c r="U1" s="103"/>
      <c r="V1" s="103"/>
      <c r="W1" s="103"/>
      <c r="X1" s="103"/>
      <c r="Y1" s="104" t="s">
        <v>246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156</v>
      </c>
      <c r="Y3" s="109" t="s">
        <v>246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8.44 Melbourne,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129645</v>
      </c>
      <c r="W4" s="112">
        <v>140834</v>
      </c>
      <c r="X4" s="112">
        <v>158123</v>
      </c>
      <c r="Y4" s="112">
        <v>164965</v>
      </c>
      <c r="Z4" s="112">
        <v>164183</v>
      </c>
      <c r="AB4" s="113" t="str">
        <f>TEXT(Z4,"###,###")</f>
        <v>164,183</v>
      </c>
      <c r="AD4" s="114">
        <f>Z4/Y4-1</f>
        <v>-4.7403994786773263E-3</v>
      </c>
      <c r="AF4" s="114">
        <f>Z4/V4-1</f>
        <v>0.2664044120482858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66461</v>
      </c>
      <c r="W5" s="112">
        <v>72249</v>
      </c>
      <c r="X5" s="112">
        <v>81671</v>
      </c>
      <c r="Y5" s="112">
        <v>83741</v>
      </c>
      <c r="Z5" s="112">
        <v>82744</v>
      </c>
      <c r="AB5" s="113" t="str">
        <f>TEXT(Z5,"###,###")</f>
        <v>82,744</v>
      </c>
      <c r="AD5" s="114">
        <f t="shared" ref="AD5:AD9" si="0">Z5/Y5-1</f>
        <v>-1.1905757036577036E-2</v>
      </c>
      <c r="AF5" s="114">
        <f t="shared" ref="AF5:AF9" si="1">Z5/V5-1</f>
        <v>0.2450008275530009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63184</v>
      </c>
      <c r="W6" s="112">
        <v>68585</v>
      </c>
      <c r="X6" s="112">
        <v>76447</v>
      </c>
      <c r="Y6" s="112">
        <v>81227</v>
      </c>
      <c r="Z6" s="112">
        <v>81443</v>
      </c>
      <c r="AB6" s="113" t="str">
        <f>TEXT(Z6,"###,###")</f>
        <v>81,443</v>
      </c>
      <c r="AD6" s="114">
        <f t="shared" si="0"/>
        <v>2.659214300663626E-3</v>
      </c>
      <c r="AF6" s="114">
        <f t="shared" si="1"/>
        <v>0.2889813876930869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86868</v>
      </c>
      <c r="W7" s="112">
        <v>93319</v>
      </c>
      <c r="X7" s="112">
        <v>105642</v>
      </c>
      <c r="Y7" s="112">
        <v>108058</v>
      </c>
      <c r="Z7" s="112">
        <v>110036</v>
      </c>
      <c r="AB7" s="113" t="str">
        <f>TEXT(Z7,"###,###")</f>
        <v>110,036</v>
      </c>
      <c r="AD7" s="114">
        <f t="shared" si="0"/>
        <v>1.8304984360250964E-2</v>
      </c>
      <c r="AF7" s="114">
        <f t="shared" si="1"/>
        <v>0.26670350416724231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164,183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110,036</v>
      </c>
      <c r="P8" s="71"/>
      <c r="S8" s="111" t="s">
        <v>86</v>
      </c>
      <c r="T8" s="112"/>
      <c r="U8" s="112"/>
      <c r="V8" s="112">
        <v>37508</v>
      </c>
      <c r="W8" s="112">
        <v>36142.199999999997</v>
      </c>
      <c r="X8" s="112">
        <v>37672.21</v>
      </c>
      <c r="Y8" s="112">
        <v>35598.019999999997</v>
      </c>
      <c r="Z8" s="112">
        <v>33756.54</v>
      </c>
      <c r="AB8" s="113" t="str">
        <f>TEXT(Z8,"$###,###")</f>
        <v>$33,757</v>
      </c>
      <c r="AD8" s="114">
        <f t="shared" si="0"/>
        <v>-5.172984340140252E-2</v>
      </c>
      <c r="AF8" s="114">
        <f t="shared" si="1"/>
        <v>-0.10001759624613416</v>
      </c>
    </row>
    <row r="9" spans="1:32" x14ac:dyDescent="0.25">
      <c r="A9" s="32" t="s">
        <v>15</v>
      </c>
      <c r="B9" s="75"/>
      <c r="C9" s="76"/>
      <c r="D9" s="77">
        <f>AD104</f>
        <v>81.572391782340432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51.027845432403943</v>
      </c>
      <c r="P9" s="78" t="s">
        <v>87</v>
      </c>
      <c r="S9" s="111" t="s">
        <v>7</v>
      </c>
      <c r="T9" s="112"/>
      <c r="U9" s="112"/>
      <c r="V9" s="112">
        <v>5066222521</v>
      </c>
      <c r="W9" s="112">
        <v>5389181883</v>
      </c>
      <c r="X9" s="112">
        <v>6309074051</v>
      </c>
      <c r="Y9" s="112">
        <v>6543073839</v>
      </c>
      <c r="Z9" s="112">
        <v>6832114849</v>
      </c>
      <c r="AB9" s="113" t="str">
        <f>TEXT(Z9/1000000,"$#,###.0")&amp;" mil"</f>
        <v>$6,832.1 mil</v>
      </c>
      <c r="AD9" s="114">
        <f t="shared" si="0"/>
        <v>4.4175110523309469E-2</v>
      </c>
      <c r="AF9" s="114">
        <f t="shared" si="1"/>
        <v>0.3485619355802474</v>
      </c>
    </row>
    <row r="10" spans="1:32" x14ac:dyDescent="0.25">
      <c r="A10" s="32" t="s">
        <v>18</v>
      </c>
      <c r="B10" s="75"/>
      <c r="C10" s="76"/>
      <c r="D10" s="77">
        <f>AD105</f>
        <v>12.13036672493498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48.979424915482205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88.1420625976953</v>
      </c>
      <c r="P11" s="78" t="s">
        <v>87</v>
      </c>
      <c r="S11" s="111" t="s">
        <v>30</v>
      </c>
      <c r="T11" s="116"/>
      <c r="U11" s="116"/>
      <c r="V11" s="116">
        <v>120482</v>
      </c>
      <c r="W11" s="116">
        <v>130678</v>
      </c>
      <c r="X11" s="116">
        <v>146847</v>
      </c>
      <c r="Y11" s="116">
        <v>152809</v>
      </c>
      <c r="Z11" s="116">
        <v>151130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4.5303355265549454</v>
      </c>
      <c r="P12" s="78" t="s">
        <v>87</v>
      </c>
      <c r="S12" s="111" t="s">
        <v>31</v>
      </c>
      <c r="T12" s="116"/>
      <c r="U12" s="116"/>
      <c r="V12" s="116">
        <v>9162</v>
      </c>
      <c r="W12" s="116">
        <v>10156</v>
      </c>
      <c r="X12" s="116">
        <v>11276</v>
      </c>
      <c r="Y12" s="116">
        <v>12153</v>
      </c>
      <c r="Z12" s="116">
        <v>13053</v>
      </c>
    </row>
    <row r="13" spans="1:32" ht="15" customHeight="1" x14ac:dyDescent="0.25">
      <c r="A13" s="32" t="s">
        <v>20</v>
      </c>
      <c r="B13" s="76"/>
      <c r="C13" s="76"/>
      <c r="D13" s="77">
        <f>AD108</f>
        <v>13.319893046174085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7.3285106692355235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15.074642319850412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33.9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24.605470724740076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20.109051254089422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3315</v>
      </c>
      <c r="Z15" s="116">
        <v>2514</v>
      </c>
      <c r="AB15" s="121">
        <f t="shared" ref="AB15:AB34" si="2">IF(Z15="np",0,Z15/$Z$34)</f>
        <v>1.5311715837941872E-2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40.240463385368763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79.890948745910578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272</v>
      </c>
      <c r="Z16" s="116">
        <v>307</v>
      </c>
      <c r="AB16" s="121">
        <f t="shared" si="2"/>
        <v>1.8698077813238483E-3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4325</v>
      </c>
      <c r="Z17" s="116">
        <v>3759</v>
      </c>
      <c r="AB17" s="121">
        <f t="shared" si="2"/>
        <v>2.2894486807805686E-2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821</v>
      </c>
      <c r="Z18" s="116">
        <v>928</v>
      </c>
      <c r="AB18" s="121">
        <f t="shared" si="2"/>
        <v>5.6520573976173655E-3</v>
      </c>
    </row>
    <row r="19" spans="1:28" x14ac:dyDescent="0.25">
      <c r="A19" s="67" t="str">
        <f>$S$1&amp;" ("&amp;$V$2&amp;" to "&amp;$Z$2&amp;")"</f>
        <v>Melbourne (2015-16 to 2019-20)</v>
      </c>
      <c r="B19" s="67"/>
      <c r="C19" s="67"/>
      <c r="D19" s="67"/>
      <c r="E19" s="67"/>
      <c r="F19" s="67"/>
      <c r="G19" s="67" t="str">
        <f>$S$1&amp;" ("&amp;$V$2&amp;" to "&amp;$Z$2&amp;")"</f>
        <v>Melbourne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3993</v>
      </c>
      <c r="Z19" s="116">
        <v>3769</v>
      </c>
      <c r="AB19" s="121">
        <f t="shared" si="2"/>
        <v>2.2955392598728287E-2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4712</v>
      </c>
      <c r="Z20" s="116">
        <v>4512</v>
      </c>
      <c r="AB20" s="121">
        <f t="shared" si="2"/>
        <v>2.7480692864277536E-2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10236</v>
      </c>
      <c r="Z21" s="116">
        <v>10476</v>
      </c>
      <c r="AB21" s="121">
        <f t="shared" si="2"/>
        <v>6.3804906570516726E-2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28823</v>
      </c>
      <c r="Z22" s="116">
        <v>30065</v>
      </c>
      <c r="AB22" s="121">
        <f t="shared" si="2"/>
        <v>0.18311326040879966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3300</v>
      </c>
      <c r="Z23" s="116">
        <v>3699</v>
      </c>
      <c r="AB23" s="121">
        <f t="shared" si="2"/>
        <v>2.2529052062270082E-2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4082</v>
      </c>
      <c r="Z24" s="116">
        <v>4077</v>
      </c>
      <c r="AB24" s="121">
        <f t="shared" si="2"/>
        <v>2.4831290959144395E-2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7859</v>
      </c>
      <c r="Z25" s="116">
        <v>7985</v>
      </c>
      <c r="AB25" s="121">
        <f t="shared" si="2"/>
        <v>4.8633274051696838E-2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3168</v>
      </c>
      <c r="Z26" s="116">
        <v>3158</v>
      </c>
      <c r="AB26" s="121">
        <f t="shared" si="2"/>
        <v>1.9234048773357371E-2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26585</v>
      </c>
      <c r="Z27" s="116">
        <v>25396</v>
      </c>
      <c r="AB27" s="121">
        <f t="shared" si="2"/>
        <v>0.1546763466270373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21279</v>
      </c>
      <c r="Z28" s="116">
        <v>21271</v>
      </c>
      <c r="AB28" s="121">
        <f t="shared" si="2"/>
        <v>0.12955270787146442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5992</v>
      </c>
      <c r="Z29" s="116">
        <v>4682</v>
      </c>
      <c r="AB29" s="121">
        <f t="shared" si="2"/>
        <v>2.8516091309961751E-2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11172</v>
      </c>
      <c r="Z30" s="116">
        <v>12319</v>
      </c>
      <c r="AB30" s="121">
        <f t="shared" si="2"/>
        <v>7.5029843837552068E-2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11777</v>
      </c>
      <c r="Z31" s="116">
        <v>12275</v>
      </c>
      <c r="AB31" s="121">
        <f t="shared" si="2"/>
        <v>7.4761858357492633E-2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4444</v>
      </c>
      <c r="Z32" s="116">
        <v>4545</v>
      </c>
      <c r="AB32" s="121">
        <f t="shared" si="2"/>
        <v>2.7681681974322119E-2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4438</v>
      </c>
      <c r="Z33" s="116">
        <v>4602</v>
      </c>
      <c r="AB33" s="121">
        <f t="shared" si="2"/>
        <v>2.8028844982580944E-2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164965</v>
      </c>
      <c r="Z34" s="124">
        <v>164188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87912</v>
      </c>
      <c r="AB37" s="136">
        <f>Z37/Z40*100</f>
        <v>79.890948745910578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22128</v>
      </c>
      <c r="AB38" s="136">
        <f>Z38/Z40*100</f>
        <v>20.109051254089422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110040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10</v>
      </c>
      <c r="W44" s="116">
        <v>5</v>
      </c>
      <c r="X44" s="116">
        <v>20</v>
      </c>
      <c r="Y44" s="116">
        <v>13</v>
      </c>
      <c r="Z44" s="116">
        <v>14</v>
      </c>
    </row>
    <row r="45" spans="19:32" x14ac:dyDescent="0.25">
      <c r="S45" s="119" t="s">
        <v>38</v>
      </c>
      <c r="T45" s="119"/>
      <c r="U45" s="116"/>
      <c r="V45" s="116">
        <v>138</v>
      </c>
      <c r="W45" s="116">
        <v>136</v>
      </c>
      <c r="X45" s="116">
        <v>191</v>
      </c>
      <c r="Y45" s="116">
        <v>210</v>
      </c>
      <c r="Z45" s="116">
        <v>278</v>
      </c>
    </row>
    <row r="46" spans="19:32" x14ac:dyDescent="0.25">
      <c r="S46" s="119" t="s">
        <v>39</v>
      </c>
      <c r="T46" s="119"/>
      <c r="U46" s="116"/>
      <c r="V46" s="116">
        <v>2322</v>
      </c>
      <c r="W46" s="116">
        <v>2712</v>
      </c>
      <c r="X46" s="116">
        <v>2983</v>
      </c>
      <c r="Y46" s="116">
        <v>2998</v>
      </c>
      <c r="Z46" s="116">
        <v>2706</v>
      </c>
    </row>
    <row r="47" spans="19:32" x14ac:dyDescent="0.25">
      <c r="S47" s="119" t="s">
        <v>40</v>
      </c>
      <c r="T47" s="119"/>
      <c r="U47" s="116"/>
      <c r="V47" s="116">
        <v>9929</v>
      </c>
      <c r="W47" s="116">
        <v>11134</v>
      </c>
      <c r="X47" s="116">
        <v>12649</v>
      </c>
      <c r="Y47" s="116">
        <v>12779</v>
      </c>
      <c r="Z47" s="116">
        <v>11688</v>
      </c>
    </row>
    <row r="48" spans="19:32" x14ac:dyDescent="0.25">
      <c r="S48" s="119" t="s">
        <v>41</v>
      </c>
      <c r="T48" s="119"/>
      <c r="U48" s="116"/>
      <c r="V48" s="116">
        <v>19189</v>
      </c>
      <c r="W48" s="116">
        <v>20789</v>
      </c>
      <c r="X48" s="116">
        <v>23176</v>
      </c>
      <c r="Y48" s="116">
        <v>23986</v>
      </c>
      <c r="Z48" s="116">
        <v>22973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13502</v>
      </c>
      <c r="W49" s="116">
        <v>14279</v>
      </c>
      <c r="X49" s="116">
        <v>16054</v>
      </c>
      <c r="Y49" s="116">
        <v>16869</v>
      </c>
      <c r="Z49" s="116">
        <v>17131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Melbourne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6785</v>
      </c>
      <c r="W50" s="116">
        <v>7522</v>
      </c>
      <c r="X50" s="116">
        <v>8849</v>
      </c>
      <c r="Y50" s="116">
        <v>9293</v>
      </c>
      <c r="Z50" s="116">
        <v>9810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4025</v>
      </c>
      <c r="W51" s="116">
        <v>4354</v>
      </c>
      <c r="X51" s="116">
        <v>5029</v>
      </c>
      <c r="Y51" s="116">
        <v>5163</v>
      </c>
      <c r="Z51" s="116">
        <v>5309</v>
      </c>
    </row>
    <row r="52" spans="1:26" ht="15" customHeight="1" x14ac:dyDescent="0.25">
      <c r="S52" s="119" t="s">
        <v>45</v>
      </c>
      <c r="T52" s="119"/>
      <c r="U52" s="116"/>
      <c r="V52" s="116">
        <v>2803</v>
      </c>
      <c r="W52" s="116">
        <v>3112</v>
      </c>
      <c r="X52" s="116">
        <v>3620</v>
      </c>
      <c r="Y52" s="116">
        <v>3516</v>
      </c>
      <c r="Z52" s="116">
        <v>3510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2376</v>
      </c>
      <c r="W53" s="116">
        <v>2465</v>
      </c>
      <c r="X53" s="116">
        <v>2720</v>
      </c>
      <c r="Y53" s="116">
        <v>2699</v>
      </c>
      <c r="Z53" s="116">
        <v>2858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1916</v>
      </c>
      <c r="W54" s="116">
        <v>2057</v>
      </c>
      <c r="X54" s="116">
        <v>2287</v>
      </c>
      <c r="Y54" s="116">
        <v>2291</v>
      </c>
      <c r="Z54" s="116">
        <v>2440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1548</v>
      </c>
      <c r="W55" s="116">
        <v>1632</v>
      </c>
      <c r="X55" s="116">
        <v>1709</v>
      </c>
      <c r="Y55" s="116">
        <v>1720</v>
      </c>
      <c r="Z55" s="116">
        <v>1832</v>
      </c>
    </row>
    <row r="56" spans="1:26" ht="15" customHeight="1" x14ac:dyDescent="0.25">
      <c r="S56" s="119" t="s">
        <v>49</v>
      </c>
      <c r="T56" s="119"/>
      <c r="U56" s="116"/>
      <c r="V56" s="116">
        <v>1043</v>
      </c>
      <c r="W56" s="116">
        <v>1047</v>
      </c>
      <c r="X56" s="116">
        <v>1104</v>
      </c>
      <c r="Y56" s="116">
        <v>1093</v>
      </c>
      <c r="Z56" s="116">
        <v>1077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532</v>
      </c>
      <c r="W57" s="116">
        <v>632</v>
      </c>
      <c r="X57" s="116">
        <v>672</v>
      </c>
      <c r="Y57" s="116">
        <v>668</v>
      </c>
      <c r="Z57" s="116">
        <v>649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208</v>
      </c>
      <c r="W58" s="116">
        <v>215</v>
      </c>
      <c r="X58" s="116">
        <v>216</v>
      </c>
      <c r="Y58" s="116">
        <v>250</v>
      </c>
      <c r="Z58" s="116">
        <v>260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70</v>
      </c>
      <c r="W59" s="116">
        <v>90</v>
      </c>
      <c r="X59" s="116">
        <v>99</v>
      </c>
      <c r="Y59" s="116">
        <v>112</v>
      </c>
      <c r="Z59" s="116">
        <v>114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64</v>
      </c>
      <c r="W60" s="116">
        <v>59</v>
      </c>
      <c r="X60" s="116">
        <v>74</v>
      </c>
      <c r="Y60" s="116">
        <v>77</v>
      </c>
      <c r="Z60" s="116">
        <v>84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66461</v>
      </c>
      <c r="W61" s="116">
        <v>72249</v>
      </c>
      <c r="X61" s="116">
        <v>81671</v>
      </c>
      <c r="Y61" s="116">
        <v>83743</v>
      </c>
      <c r="Z61" s="116">
        <v>82742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11</v>
      </c>
      <c r="W63" s="116">
        <v>13</v>
      </c>
      <c r="X63" s="116">
        <v>16</v>
      </c>
      <c r="Y63" s="116">
        <v>16</v>
      </c>
      <c r="Z63" s="116">
        <v>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212</v>
      </c>
      <c r="W64" s="116">
        <v>177</v>
      </c>
      <c r="X64" s="116">
        <v>262</v>
      </c>
      <c r="Y64" s="116">
        <v>278</v>
      </c>
      <c r="Z64" s="116">
        <v>343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Melbourne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3112</v>
      </c>
      <c r="W65" s="116">
        <v>3209</v>
      </c>
      <c r="X65" s="116">
        <v>3504</v>
      </c>
      <c r="Y65" s="116">
        <v>3516</v>
      </c>
      <c r="Z65" s="116">
        <v>3320</v>
      </c>
    </row>
    <row r="66" spans="1:26" x14ac:dyDescent="0.25">
      <c r="S66" s="119" t="s">
        <v>40</v>
      </c>
      <c r="T66" s="119"/>
      <c r="U66" s="116"/>
      <c r="V66" s="116">
        <v>11257</v>
      </c>
      <c r="W66" s="116">
        <v>12486</v>
      </c>
      <c r="X66" s="116">
        <v>13733</v>
      </c>
      <c r="Y66" s="116">
        <v>14809</v>
      </c>
      <c r="Z66" s="116">
        <v>14135</v>
      </c>
    </row>
    <row r="67" spans="1:26" x14ac:dyDescent="0.25">
      <c r="S67" s="119" t="s">
        <v>41</v>
      </c>
      <c r="T67" s="119"/>
      <c r="U67" s="116"/>
      <c r="V67" s="116">
        <v>19033</v>
      </c>
      <c r="W67" s="116">
        <v>20713</v>
      </c>
      <c r="X67" s="116">
        <v>23331</v>
      </c>
      <c r="Y67" s="116">
        <v>24582</v>
      </c>
      <c r="Z67" s="116">
        <v>24401</v>
      </c>
    </row>
    <row r="68" spans="1:26" x14ac:dyDescent="0.25">
      <c r="S68" s="119" t="s">
        <v>42</v>
      </c>
      <c r="T68" s="119"/>
      <c r="U68" s="116"/>
      <c r="V68" s="116">
        <v>11832</v>
      </c>
      <c r="W68" s="116">
        <v>12520</v>
      </c>
      <c r="X68" s="116">
        <v>14137</v>
      </c>
      <c r="Y68" s="116">
        <v>15381</v>
      </c>
      <c r="Z68" s="116">
        <v>15781</v>
      </c>
    </row>
    <row r="69" spans="1:26" x14ac:dyDescent="0.25">
      <c r="S69" s="119" t="s">
        <v>43</v>
      </c>
      <c r="T69" s="119"/>
      <c r="U69" s="116"/>
      <c r="V69" s="116">
        <v>5171</v>
      </c>
      <c r="W69" s="116">
        <v>5999</v>
      </c>
      <c r="X69" s="116">
        <v>6864</v>
      </c>
      <c r="Y69" s="116">
        <v>7552</v>
      </c>
      <c r="Z69" s="116">
        <v>7960</v>
      </c>
    </row>
    <row r="70" spans="1:26" x14ac:dyDescent="0.25">
      <c r="S70" s="119" t="s">
        <v>44</v>
      </c>
      <c r="T70" s="119"/>
      <c r="U70" s="116"/>
      <c r="V70" s="116">
        <v>3240</v>
      </c>
      <c r="W70" s="116">
        <v>3446</v>
      </c>
      <c r="X70" s="116">
        <v>3846</v>
      </c>
      <c r="Y70" s="116">
        <v>3964</v>
      </c>
      <c r="Z70" s="116">
        <v>4219</v>
      </c>
    </row>
    <row r="71" spans="1:26" x14ac:dyDescent="0.25">
      <c r="S71" s="119" t="s">
        <v>45</v>
      </c>
      <c r="T71" s="119"/>
      <c r="U71" s="116"/>
      <c r="V71" s="116">
        <v>2589</v>
      </c>
      <c r="W71" s="116">
        <v>2904</v>
      </c>
      <c r="X71" s="116">
        <v>3084</v>
      </c>
      <c r="Y71" s="116">
        <v>3225</v>
      </c>
      <c r="Z71" s="116">
        <v>3231</v>
      </c>
    </row>
    <row r="72" spans="1:26" x14ac:dyDescent="0.25">
      <c r="S72" s="119" t="s">
        <v>46</v>
      </c>
      <c r="T72" s="119"/>
      <c r="U72" s="116"/>
      <c r="V72" s="116">
        <v>2213</v>
      </c>
      <c r="W72" s="116">
        <v>2289</v>
      </c>
      <c r="X72" s="116">
        <v>2438</v>
      </c>
      <c r="Y72" s="116">
        <v>2486</v>
      </c>
      <c r="Z72" s="116">
        <v>2594</v>
      </c>
    </row>
    <row r="73" spans="1:26" x14ac:dyDescent="0.25">
      <c r="S73" s="119" t="s">
        <v>47</v>
      </c>
      <c r="T73" s="119"/>
      <c r="U73" s="116"/>
      <c r="V73" s="116">
        <v>1882</v>
      </c>
      <c r="W73" s="116">
        <v>1915</v>
      </c>
      <c r="X73" s="116">
        <v>2034</v>
      </c>
      <c r="Y73" s="116">
        <v>2152</v>
      </c>
      <c r="Z73" s="116">
        <v>2215</v>
      </c>
    </row>
    <row r="74" spans="1:26" x14ac:dyDescent="0.25">
      <c r="S74" s="119" t="s">
        <v>48</v>
      </c>
      <c r="T74" s="119"/>
      <c r="U74" s="116"/>
      <c r="V74" s="116">
        <v>1359</v>
      </c>
      <c r="W74" s="116">
        <v>1480</v>
      </c>
      <c r="X74" s="116">
        <v>1514</v>
      </c>
      <c r="Y74" s="116">
        <v>1537</v>
      </c>
      <c r="Z74" s="116">
        <v>1564</v>
      </c>
    </row>
    <row r="75" spans="1:26" x14ac:dyDescent="0.25">
      <c r="S75" s="119" t="s">
        <v>49</v>
      </c>
      <c r="T75" s="119"/>
      <c r="U75" s="116"/>
      <c r="V75" s="116">
        <v>779</v>
      </c>
      <c r="W75" s="116">
        <v>859</v>
      </c>
      <c r="X75" s="116">
        <v>873</v>
      </c>
      <c r="Y75" s="116">
        <v>994</v>
      </c>
      <c r="Z75" s="116">
        <v>954</v>
      </c>
    </row>
    <row r="76" spans="1:26" x14ac:dyDescent="0.25">
      <c r="S76" s="119" t="s">
        <v>50</v>
      </c>
      <c r="T76" s="119"/>
      <c r="U76" s="116"/>
      <c r="V76" s="116">
        <v>291</v>
      </c>
      <c r="W76" s="116">
        <v>366</v>
      </c>
      <c r="X76" s="116">
        <v>444</v>
      </c>
      <c r="Y76" s="116">
        <v>429</v>
      </c>
      <c r="Z76" s="116">
        <v>437</v>
      </c>
    </row>
    <row r="77" spans="1:26" x14ac:dyDescent="0.25">
      <c r="S77" s="119" t="s">
        <v>51</v>
      </c>
      <c r="T77" s="119"/>
      <c r="U77" s="116"/>
      <c r="V77" s="116">
        <v>95</v>
      </c>
      <c r="W77" s="116">
        <v>103</v>
      </c>
      <c r="X77" s="116">
        <v>139</v>
      </c>
      <c r="Y77" s="116">
        <v>144</v>
      </c>
      <c r="Z77" s="116">
        <v>142</v>
      </c>
    </row>
    <row r="78" spans="1:26" x14ac:dyDescent="0.25">
      <c r="S78" s="119" t="s">
        <v>52</v>
      </c>
      <c r="T78" s="119"/>
      <c r="U78" s="116"/>
      <c r="V78" s="116">
        <v>40</v>
      </c>
      <c r="W78" s="116">
        <v>44</v>
      </c>
      <c r="X78" s="116">
        <v>47</v>
      </c>
      <c r="Y78" s="116">
        <v>67</v>
      </c>
      <c r="Z78" s="116">
        <v>61</v>
      </c>
    </row>
    <row r="79" spans="1:26" x14ac:dyDescent="0.25">
      <c r="S79" s="119" t="s">
        <v>53</v>
      </c>
      <c r="T79" s="119"/>
      <c r="U79" s="116"/>
      <c r="V79" s="116">
        <v>64</v>
      </c>
      <c r="W79" s="116">
        <v>61</v>
      </c>
      <c r="X79" s="116">
        <v>80</v>
      </c>
      <c r="Y79" s="116">
        <v>82</v>
      </c>
      <c r="Z79" s="116">
        <v>78</v>
      </c>
    </row>
    <row r="80" spans="1:26" x14ac:dyDescent="0.25">
      <c r="S80" s="122" t="s">
        <v>54</v>
      </c>
      <c r="T80" s="122"/>
      <c r="U80" s="116"/>
      <c r="V80" s="116">
        <v>63184</v>
      </c>
      <c r="W80" s="116">
        <v>68585</v>
      </c>
      <c r="X80" s="116">
        <v>76447</v>
      </c>
      <c r="Y80" s="116">
        <v>81229</v>
      </c>
      <c r="Z80" s="116">
        <v>81446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Melbourne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5038</v>
      </c>
      <c r="W83" s="116">
        <v>5342</v>
      </c>
      <c r="X83" s="116">
        <v>5893</v>
      </c>
      <c r="Y83" s="116">
        <v>5985</v>
      </c>
      <c r="Z83" s="116">
        <v>6149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13686</v>
      </c>
      <c r="W84" s="116">
        <v>14779</v>
      </c>
      <c r="X84" s="116">
        <v>16225</v>
      </c>
      <c r="Y84" s="116">
        <v>17445</v>
      </c>
      <c r="Z84" s="116">
        <v>17691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3316</v>
      </c>
      <c r="W85" s="116">
        <v>3539</v>
      </c>
      <c r="X85" s="116">
        <v>4005</v>
      </c>
      <c r="Y85" s="116">
        <v>4251</v>
      </c>
      <c r="Z85" s="116">
        <v>4193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164,183</v>
      </c>
      <c r="D86" s="100">
        <f t="shared" ref="D86:D91" si="4">AD4</f>
        <v>-4.7403994786773263E-3</v>
      </c>
      <c r="E86" s="101">
        <f t="shared" ref="E86:E91" si="5">AD4</f>
        <v>-4.7403994786773263E-3</v>
      </c>
      <c r="F86" s="100">
        <f t="shared" ref="F86:F91" si="6">AF4</f>
        <v>0.2664044120482858</v>
      </c>
      <c r="G86" s="101">
        <f t="shared" ref="G86:G91" si="7">AF4</f>
        <v>0.2664044120482858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3163</v>
      </c>
      <c r="W86" s="116">
        <v>3341</v>
      </c>
      <c r="X86" s="116">
        <v>3612</v>
      </c>
      <c r="Y86" s="116">
        <v>3698</v>
      </c>
      <c r="Z86" s="116">
        <v>3689</v>
      </c>
    </row>
    <row r="87" spans="1:30" ht="15" customHeight="1" x14ac:dyDescent="0.25">
      <c r="A87" s="102" t="s">
        <v>4</v>
      </c>
      <c r="B87" s="51"/>
      <c r="C87" s="61" t="str">
        <f t="shared" si="3"/>
        <v>82,744</v>
      </c>
      <c r="D87" s="100">
        <f t="shared" si="4"/>
        <v>-1.1905757036577036E-2</v>
      </c>
      <c r="E87" s="101">
        <f t="shared" si="5"/>
        <v>-1.1905757036577036E-2</v>
      </c>
      <c r="F87" s="100">
        <f t="shared" si="6"/>
        <v>0.2450008275530009</v>
      </c>
      <c r="G87" s="101">
        <f t="shared" si="7"/>
        <v>0.2450008275530009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2830</v>
      </c>
      <c r="W87" s="116">
        <v>3189</v>
      </c>
      <c r="X87" s="116">
        <v>3338</v>
      </c>
      <c r="Y87" s="116">
        <v>3385</v>
      </c>
      <c r="Z87" s="116">
        <v>3319</v>
      </c>
    </row>
    <row r="88" spans="1:30" ht="15" customHeight="1" x14ac:dyDescent="0.25">
      <c r="A88" s="102" t="s">
        <v>5</v>
      </c>
      <c r="B88" s="51"/>
      <c r="C88" s="61" t="str">
        <f t="shared" si="3"/>
        <v>81,443</v>
      </c>
      <c r="D88" s="100">
        <f t="shared" si="4"/>
        <v>2.659214300663626E-3</v>
      </c>
      <c r="E88" s="101">
        <f t="shared" si="5"/>
        <v>2.659214300663626E-3</v>
      </c>
      <c r="F88" s="100">
        <f t="shared" si="6"/>
        <v>0.2889813876930869</v>
      </c>
      <c r="G88" s="101">
        <f t="shared" si="7"/>
        <v>0.2889813876930869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2099</v>
      </c>
      <c r="W88" s="116">
        <v>2181</v>
      </c>
      <c r="X88" s="116">
        <v>2392</v>
      </c>
      <c r="Y88" s="116">
        <v>2519</v>
      </c>
      <c r="Z88" s="116">
        <v>2587</v>
      </c>
    </row>
    <row r="89" spans="1:30" ht="15" customHeight="1" x14ac:dyDescent="0.25">
      <c r="A89" s="51" t="s">
        <v>6</v>
      </c>
      <c r="B89" s="51"/>
      <c r="C89" s="61" t="str">
        <f t="shared" si="3"/>
        <v>110,036</v>
      </c>
      <c r="D89" s="100">
        <f t="shared" si="4"/>
        <v>1.8304984360250964E-2</v>
      </c>
      <c r="E89" s="101">
        <f t="shared" si="5"/>
        <v>1.8304984360250964E-2</v>
      </c>
      <c r="F89" s="100">
        <f t="shared" si="6"/>
        <v>0.26670350416724231</v>
      </c>
      <c r="G89" s="101">
        <f t="shared" si="7"/>
        <v>0.26670350416724231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688</v>
      </c>
      <c r="W89" s="116">
        <v>816</v>
      </c>
      <c r="X89" s="116">
        <v>947</v>
      </c>
      <c r="Y89" s="116">
        <v>992</v>
      </c>
      <c r="Z89" s="116">
        <v>1011</v>
      </c>
    </row>
    <row r="90" spans="1:30" ht="15" customHeight="1" x14ac:dyDescent="0.25">
      <c r="A90" s="51" t="s">
        <v>100</v>
      </c>
      <c r="B90" s="51"/>
      <c r="C90" s="61" t="str">
        <f t="shared" si="3"/>
        <v>$33,757</v>
      </c>
      <c r="D90" s="100">
        <f t="shared" si="4"/>
        <v>-5.172984340140252E-2</v>
      </c>
      <c r="E90" s="101">
        <f t="shared" si="5"/>
        <v>-5.172984340140252E-2</v>
      </c>
      <c r="F90" s="100">
        <f t="shared" si="6"/>
        <v>-0.10001759624613416</v>
      </c>
      <c r="G90" s="101">
        <f t="shared" si="7"/>
        <v>-0.10001759624613416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3708</v>
      </c>
      <c r="W90" s="116">
        <v>3779</v>
      </c>
      <c r="X90" s="116">
        <v>3980</v>
      </c>
      <c r="Y90" s="116">
        <v>4076</v>
      </c>
      <c r="Z90" s="116">
        <v>3890</v>
      </c>
    </row>
    <row r="91" spans="1:30" ht="15" customHeight="1" x14ac:dyDescent="0.25">
      <c r="A91" s="51" t="s">
        <v>7</v>
      </c>
      <c r="B91" s="51"/>
      <c r="C91" s="61" t="str">
        <f t="shared" si="3"/>
        <v>$6,832.1 mil</v>
      </c>
      <c r="D91" s="100">
        <f t="shared" si="4"/>
        <v>4.4175110523309469E-2</v>
      </c>
      <c r="E91" s="101">
        <f t="shared" si="5"/>
        <v>4.4175110523309469E-2</v>
      </c>
      <c r="F91" s="100">
        <f t="shared" si="6"/>
        <v>0.3485619355802474</v>
      </c>
      <c r="G91" s="101">
        <f t="shared" si="7"/>
        <v>0.3485619355802474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45251</v>
      </c>
      <c r="W91" s="116">
        <v>48569</v>
      </c>
      <c r="X91" s="116">
        <v>55597</v>
      </c>
      <c r="Y91" s="116">
        <v>55634</v>
      </c>
      <c r="Z91" s="116">
        <v>56150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3763</v>
      </c>
      <c r="W93" s="116">
        <v>4120</v>
      </c>
      <c r="X93" s="116">
        <v>4436</v>
      </c>
      <c r="Y93" s="116">
        <v>4621</v>
      </c>
      <c r="Z93" s="116">
        <v>4753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11373</v>
      </c>
      <c r="W94" s="116">
        <v>12156</v>
      </c>
      <c r="X94" s="116">
        <v>13707</v>
      </c>
      <c r="Y94" s="116">
        <v>14781</v>
      </c>
      <c r="Z94" s="116">
        <v>15362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1193</v>
      </c>
      <c r="W95" s="116">
        <v>1418</v>
      </c>
      <c r="X95" s="116">
        <v>1677</v>
      </c>
      <c r="Y95" s="116">
        <v>1851</v>
      </c>
      <c r="Z95" s="116">
        <v>1905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4446</v>
      </c>
      <c r="W96" s="116">
        <v>4914</v>
      </c>
      <c r="X96" s="116">
        <v>5483</v>
      </c>
      <c r="Y96" s="116">
        <v>6124</v>
      </c>
      <c r="Z96" s="116">
        <v>6005</v>
      </c>
    </row>
    <row r="97" spans="1:32" ht="15" customHeight="1" x14ac:dyDescent="0.25">
      <c r="S97" s="119" t="s">
        <v>199</v>
      </c>
      <c r="T97" s="119"/>
      <c r="U97" s="116"/>
      <c r="V97" s="116">
        <v>5170</v>
      </c>
      <c r="W97" s="116">
        <v>5737</v>
      </c>
      <c r="X97" s="116">
        <v>6081</v>
      </c>
      <c r="Y97" s="116">
        <v>6233</v>
      </c>
      <c r="Z97" s="116">
        <v>6141</v>
      </c>
    </row>
    <row r="98" spans="1:32" ht="15" customHeight="1" x14ac:dyDescent="0.25">
      <c r="S98" s="119" t="s">
        <v>200</v>
      </c>
      <c r="T98" s="119"/>
      <c r="U98" s="116"/>
      <c r="V98" s="116">
        <v>2766</v>
      </c>
      <c r="W98" s="116">
        <v>3022</v>
      </c>
      <c r="X98" s="116">
        <v>3377</v>
      </c>
      <c r="Y98" s="116">
        <v>3427</v>
      </c>
      <c r="Z98" s="116">
        <v>3468</v>
      </c>
    </row>
    <row r="99" spans="1:32" ht="15" customHeight="1" x14ac:dyDescent="0.25">
      <c r="S99" s="119" t="s">
        <v>201</v>
      </c>
      <c r="T99" s="119"/>
      <c r="U99" s="116"/>
      <c r="V99" s="116">
        <v>110</v>
      </c>
      <c r="W99" s="116">
        <v>155</v>
      </c>
      <c r="X99" s="116">
        <v>175</v>
      </c>
      <c r="Y99" s="116">
        <v>175</v>
      </c>
      <c r="Z99" s="116">
        <v>222</v>
      </c>
    </row>
    <row r="100" spans="1:32" ht="15" customHeight="1" x14ac:dyDescent="0.25">
      <c r="S100" s="119" t="s">
        <v>59</v>
      </c>
      <c r="T100" s="119"/>
      <c r="U100" s="116"/>
      <c r="V100" s="116">
        <v>2302</v>
      </c>
      <c r="W100" s="116">
        <v>2510</v>
      </c>
      <c r="X100" s="116">
        <v>2705</v>
      </c>
      <c r="Y100" s="116">
        <v>2833</v>
      </c>
      <c r="Z100" s="116">
        <v>2927</v>
      </c>
    </row>
    <row r="101" spans="1:32" x14ac:dyDescent="0.25">
      <c r="A101" s="20"/>
      <c r="S101" s="122" t="s">
        <v>54</v>
      </c>
      <c r="T101" s="122"/>
      <c r="U101" s="116"/>
      <c r="V101" s="116">
        <v>41617</v>
      </c>
      <c r="W101" s="116">
        <v>44750</v>
      </c>
      <c r="X101" s="116">
        <v>50040</v>
      </c>
      <c r="Y101" s="116">
        <v>52429</v>
      </c>
      <c r="Z101" s="116">
        <v>53890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102110</v>
      </c>
      <c r="W104" s="116">
        <v>113595</v>
      </c>
      <c r="X104" s="116">
        <v>126151</v>
      </c>
      <c r="Y104" s="116">
        <v>134495</v>
      </c>
      <c r="Z104" s="116">
        <v>133928</v>
      </c>
      <c r="AB104" s="113" t="str">
        <f>TEXT(Z104,"###,###")</f>
        <v>133,928</v>
      </c>
      <c r="AD104" s="134">
        <f>Z104/($Z$4)*100</f>
        <v>81.572391782340432</v>
      </c>
      <c r="AF104" s="113"/>
    </row>
    <row r="105" spans="1:32" x14ac:dyDescent="0.25">
      <c r="S105" s="119" t="s">
        <v>18</v>
      </c>
      <c r="T105" s="119"/>
      <c r="U105" s="116"/>
      <c r="V105" s="116">
        <v>18033</v>
      </c>
      <c r="W105" s="116">
        <v>18024</v>
      </c>
      <c r="X105" s="116">
        <v>21607</v>
      </c>
      <c r="Y105" s="116">
        <v>20215</v>
      </c>
      <c r="Z105" s="116">
        <v>19916</v>
      </c>
      <c r="AB105" s="113" t="str">
        <f>TEXT(Z105,"###,###")</f>
        <v>19,916</v>
      </c>
      <c r="AD105" s="134">
        <f>Z105/($Z$4)*100</f>
        <v>12.13036672493498</v>
      </c>
      <c r="AF105" s="113"/>
    </row>
    <row r="106" spans="1:32" x14ac:dyDescent="0.25">
      <c r="S106" s="122" t="s">
        <v>54</v>
      </c>
      <c r="T106" s="122"/>
      <c r="U106" s="124"/>
      <c r="V106" s="124">
        <v>120143</v>
      </c>
      <c r="W106" s="124">
        <v>131619</v>
      </c>
      <c r="X106" s="124">
        <v>147758</v>
      </c>
      <c r="Y106" s="124">
        <v>154710</v>
      </c>
      <c r="Z106" s="124">
        <v>153844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16124</v>
      </c>
      <c r="W108" s="116">
        <v>18148</v>
      </c>
      <c r="X108" s="116">
        <v>25688</v>
      </c>
      <c r="Y108" s="116">
        <v>22426</v>
      </c>
      <c r="Z108" s="116">
        <v>21869</v>
      </c>
      <c r="AB108" s="113" t="str">
        <f>TEXT(Z108,"###,###")</f>
        <v>21,869</v>
      </c>
      <c r="AD108" s="134">
        <f>Z108/($Z$4)*100</f>
        <v>13.319893046174085</v>
      </c>
      <c r="AF108" s="113"/>
    </row>
    <row r="109" spans="1:32" x14ac:dyDescent="0.25">
      <c r="S109" s="119" t="s">
        <v>21</v>
      </c>
      <c r="T109" s="119"/>
      <c r="U109" s="116"/>
      <c r="V109" s="116">
        <v>19158</v>
      </c>
      <c r="W109" s="116">
        <v>21329</v>
      </c>
      <c r="X109" s="116">
        <v>23072</v>
      </c>
      <c r="Y109" s="116">
        <v>23684</v>
      </c>
      <c r="Z109" s="116">
        <v>24750</v>
      </c>
      <c r="AB109" s="113" t="str">
        <f>TEXT(Z109,"###,###")</f>
        <v>24,750</v>
      </c>
      <c r="AD109" s="134">
        <f>Z109/($Z$4)*100</f>
        <v>15.074642319850412</v>
      </c>
      <c r="AF109" s="113"/>
    </row>
    <row r="110" spans="1:32" x14ac:dyDescent="0.25">
      <c r="S110" s="119" t="s">
        <v>22</v>
      </c>
      <c r="T110" s="119"/>
      <c r="U110" s="116"/>
      <c r="V110" s="116">
        <v>33885</v>
      </c>
      <c r="W110" s="116">
        <v>36689</v>
      </c>
      <c r="X110" s="116">
        <v>36498</v>
      </c>
      <c r="Y110" s="116">
        <v>42481</v>
      </c>
      <c r="Z110" s="116">
        <v>40398</v>
      </c>
      <c r="AB110" s="113" t="str">
        <f>TEXT(Z110,"###,###")</f>
        <v>40,398</v>
      </c>
      <c r="AD110" s="134">
        <f>Z110/($Z$4)*100</f>
        <v>24.605470724740076</v>
      </c>
      <c r="AF110" s="113"/>
    </row>
    <row r="111" spans="1:32" x14ac:dyDescent="0.25">
      <c r="S111" s="119" t="s">
        <v>23</v>
      </c>
      <c r="T111" s="119"/>
      <c r="U111" s="116"/>
      <c r="V111" s="116">
        <v>50976</v>
      </c>
      <c r="W111" s="116">
        <v>55453</v>
      </c>
      <c r="X111" s="116">
        <v>62500</v>
      </c>
      <c r="Y111" s="116">
        <v>66119</v>
      </c>
      <c r="Z111" s="116">
        <v>66068</v>
      </c>
      <c r="AB111" s="113" t="str">
        <f>TEXT(Z111,"###,###")</f>
        <v>66,068</v>
      </c>
      <c r="AD111" s="134">
        <f>Z111/($Z$4)*100</f>
        <v>40.240463385368763</v>
      </c>
      <c r="AF111" s="113"/>
    </row>
    <row r="112" spans="1:32" x14ac:dyDescent="0.25">
      <c r="S112" s="122" t="s">
        <v>54</v>
      </c>
      <c r="T112" s="122"/>
      <c r="U112" s="116"/>
      <c r="V112" s="116">
        <v>129645</v>
      </c>
      <c r="W112" s="116">
        <v>140834</v>
      </c>
      <c r="X112" s="116">
        <v>158123</v>
      </c>
      <c r="Y112" s="116">
        <v>164966</v>
      </c>
      <c r="Z112" s="116">
        <v>164185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33.86</v>
      </c>
      <c r="W118" s="135">
        <v>33.83</v>
      </c>
      <c r="X118" s="135">
        <v>33.71</v>
      </c>
      <c r="Y118" s="135">
        <v>33.68</v>
      </c>
      <c r="Z118" s="135">
        <v>33.93</v>
      </c>
      <c r="AB118" s="113" t="str">
        <f>TEXT(Z118,"##.0")</f>
        <v>33.9</v>
      </c>
    </row>
    <row r="120" spans="19:32" x14ac:dyDescent="0.25">
      <c r="S120" s="105" t="s">
        <v>102</v>
      </c>
      <c r="T120" s="116"/>
      <c r="U120" s="116"/>
      <c r="V120" s="116">
        <v>77705</v>
      </c>
      <c r="W120" s="116">
        <v>83163</v>
      </c>
      <c r="X120" s="116">
        <v>94366</v>
      </c>
      <c r="Y120" s="116">
        <v>95906</v>
      </c>
      <c r="Z120" s="116">
        <v>96988</v>
      </c>
      <c r="AB120" s="113" t="str">
        <f>TEXT(Z120,"###,###")</f>
        <v>96,988</v>
      </c>
    </row>
    <row r="121" spans="19:32" x14ac:dyDescent="0.25">
      <c r="S121" s="105" t="s">
        <v>103</v>
      </c>
      <c r="T121" s="116"/>
      <c r="U121" s="116"/>
      <c r="V121" s="116">
        <v>3578</v>
      </c>
      <c r="W121" s="116">
        <v>3912</v>
      </c>
      <c r="X121" s="116">
        <v>4248</v>
      </c>
      <c r="Y121" s="116">
        <v>4534</v>
      </c>
      <c r="Z121" s="116">
        <v>4985</v>
      </c>
      <c r="AB121" s="113" t="str">
        <f>TEXT(Z121,"###,###")</f>
        <v>4,985</v>
      </c>
    </row>
    <row r="122" spans="19:32" x14ac:dyDescent="0.25">
      <c r="S122" s="105" t="s">
        <v>104</v>
      </c>
      <c r="T122" s="116"/>
      <c r="U122" s="116"/>
      <c r="V122" s="116">
        <v>5587</v>
      </c>
      <c r="W122" s="116">
        <v>6244</v>
      </c>
      <c r="X122" s="116">
        <v>7030</v>
      </c>
      <c r="Y122" s="116">
        <v>7621</v>
      </c>
      <c r="Z122" s="116">
        <v>8064</v>
      </c>
      <c r="AB122" s="113" t="str">
        <f>TEXT(Z122,"###,###")</f>
        <v>8,064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83292</v>
      </c>
      <c r="W124" s="116">
        <v>89407</v>
      </c>
      <c r="X124" s="116">
        <v>101396</v>
      </c>
      <c r="Y124" s="116">
        <v>103527</v>
      </c>
      <c r="Z124" s="116">
        <v>105052</v>
      </c>
      <c r="AB124" s="113" t="str">
        <f>TEXT(Z124,"###,###")</f>
        <v>105,052</v>
      </c>
      <c r="AD124" s="131">
        <f>Z124/$Z$7*100</f>
        <v>95.470573266930828</v>
      </c>
    </row>
    <row r="125" spans="19:32" x14ac:dyDescent="0.25">
      <c r="S125" s="105" t="s">
        <v>106</v>
      </c>
      <c r="T125" s="116"/>
      <c r="U125" s="116"/>
      <c r="V125" s="116">
        <v>9165</v>
      </c>
      <c r="W125" s="116">
        <v>10156</v>
      </c>
      <c r="X125" s="116">
        <v>11278</v>
      </c>
      <c r="Y125" s="116">
        <v>12155</v>
      </c>
      <c r="Z125" s="116">
        <v>13049</v>
      </c>
      <c r="AB125" s="113" t="str">
        <f>TEXT(Z125,"###,###")</f>
        <v>13,049</v>
      </c>
      <c r="AD125" s="131">
        <f>Z125/$Z$7*100</f>
        <v>11.85884619579047</v>
      </c>
    </row>
    <row r="127" spans="19:32" x14ac:dyDescent="0.25">
      <c r="S127" s="105" t="s">
        <v>107</v>
      </c>
      <c r="T127" s="116"/>
      <c r="U127" s="116"/>
      <c r="V127" s="116">
        <v>45251</v>
      </c>
      <c r="W127" s="116">
        <v>48569</v>
      </c>
      <c r="X127" s="116">
        <v>55597</v>
      </c>
      <c r="Y127" s="116">
        <v>55634</v>
      </c>
      <c r="Z127" s="116">
        <v>56149</v>
      </c>
      <c r="AB127" s="113" t="str">
        <f>TEXT(Z127,"###,###")</f>
        <v>56,149</v>
      </c>
      <c r="AD127" s="131">
        <f>Z127/$Z$7*100</f>
        <v>51.027845432403943</v>
      </c>
    </row>
    <row r="128" spans="19:32" x14ac:dyDescent="0.25">
      <c r="S128" s="105" t="s">
        <v>108</v>
      </c>
      <c r="T128" s="116"/>
      <c r="U128" s="116"/>
      <c r="V128" s="116">
        <v>41617</v>
      </c>
      <c r="W128" s="116">
        <v>44750</v>
      </c>
      <c r="X128" s="116">
        <v>50040</v>
      </c>
      <c r="Y128" s="116">
        <v>52426</v>
      </c>
      <c r="Z128" s="116">
        <v>53895</v>
      </c>
      <c r="AB128" s="113" t="str">
        <f>TEXT(Z128,"###,###")</f>
        <v>53,895</v>
      </c>
      <c r="AD128" s="131">
        <f>Z128/$Z$7*100</f>
        <v>48.979424915482205</v>
      </c>
    </row>
    <row r="130" spans="19:20" x14ac:dyDescent="0.25">
      <c r="S130" s="105" t="s">
        <v>286</v>
      </c>
      <c r="T130" s="131">
        <v>88.1420625976953</v>
      </c>
    </row>
    <row r="131" spans="19:20" x14ac:dyDescent="0.25">
      <c r="S131" s="105" t="s">
        <v>287</v>
      </c>
      <c r="T131" s="131">
        <v>4.5303355265549454</v>
      </c>
    </row>
    <row r="132" spans="19:20" x14ac:dyDescent="0.25">
      <c r="S132" s="105" t="s">
        <v>288</v>
      </c>
      <c r="T132" s="131">
        <v>7.3285106692355235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66E406-499B-4793-A241-F7ADEA010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EA2F38-DCF8-4DA2-B161-381E1179B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C6C3610-BA68-452D-BE93-89C50BC411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6D840D-0B72-4A48-A847-9A170CD698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06113-3538-4C12-ACF3-73ACDDFAC92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157</v>
      </c>
      <c r="T1" s="103"/>
      <c r="U1" s="103"/>
      <c r="V1" s="103"/>
      <c r="W1" s="103"/>
      <c r="X1" s="103"/>
      <c r="Y1" s="104" t="s">
        <v>247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157</v>
      </c>
      <c r="Y3" s="109" t="s">
        <v>247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8.45 Melton,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95959</v>
      </c>
      <c r="W4" s="112">
        <v>90600</v>
      </c>
      <c r="X4" s="112">
        <v>110669</v>
      </c>
      <c r="Y4" s="112">
        <v>117887</v>
      </c>
      <c r="Z4" s="112">
        <v>122492</v>
      </c>
      <c r="AB4" s="113" t="str">
        <f>TEXT(Z4,"###,###")</f>
        <v>122,492</v>
      </c>
      <c r="AD4" s="114">
        <f>Z4/Y4-1</f>
        <v>3.9062831355450633E-2</v>
      </c>
      <c r="AF4" s="114">
        <f>Z4/V4-1</f>
        <v>0.27650350670598911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50903</v>
      </c>
      <c r="W5" s="112">
        <v>48410</v>
      </c>
      <c r="X5" s="112">
        <v>59687</v>
      </c>
      <c r="Y5" s="112">
        <v>62900</v>
      </c>
      <c r="Z5" s="112">
        <v>65238</v>
      </c>
      <c r="AB5" s="113" t="str">
        <f>TEXT(Z5,"###,###")</f>
        <v>65,238</v>
      </c>
      <c r="AD5" s="114">
        <f t="shared" ref="AD5:AD9" si="0">Z5/Y5-1</f>
        <v>3.7170111287758267E-2</v>
      </c>
      <c r="AF5" s="114">
        <f t="shared" ref="AF5:AF9" si="1">Z5/V5-1</f>
        <v>0.28161405025244091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45056</v>
      </c>
      <c r="W6" s="112">
        <v>42190</v>
      </c>
      <c r="X6" s="112">
        <v>50982</v>
      </c>
      <c r="Y6" s="112">
        <v>54986</v>
      </c>
      <c r="Z6" s="112">
        <v>57252</v>
      </c>
      <c r="AB6" s="113" t="str">
        <f>TEXT(Z6,"###,###")</f>
        <v>57,252</v>
      </c>
      <c r="AD6" s="114">
        <f t="shared" si="0"/>
        <v>4.1210489942894446E-2</v>
      </c>
      <c r="AF6" s="114">
        <f t="shared" si="1"/>
        <v>0.27068536931818188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70951</v>
      </c>
      <c r="W7" s="112">
        <v>65982</v>
      </c>
      <c r="X7" s="112">
        <v>79426</v>
      </c>
      <c r="Y7" s="112">
        <v>83891</v>
      </c>
      <c r="Z7" s="112">
        <v>89028</v>
      </c>
      <c r="AB7" s="113" t="str">
        <f>TEXT(Z7,"###,###")</f>
        <v>89,028</v>
      </c>
      <c r="AD7" s="114">
        <f t="shared" si="0"/>
        <v>6.1234220595772992E-2</v>
      </c>
      <c r="AF7" s="114">
        <f t="shared" si="1"/>
        <v>0.25478146890107256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122,492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89,028</v>
      </c>
      <c r="P8" s="71"/>
      <c r="S8" s="111" t="s">
        <v>86</v>
      </c>
      <c r="T8" s="112"/>
      <c r="U8" s="112"/>
      <c r="V8" s="112">
        <v>45385.5</v>
      </c>
      <c r="W8" s="112">
        <v>45509</v>
      </c>
      <c r="X8" s="112">
        <v>47187</v>
      </c>
      <c r="Y8" s="112">
        <v>47792</v>
      </c>
      <c r="Z8" s="112">
        <v>47826.28</v>
      </c>
      <c r="AB8" s="113" t="str">
        <f>TEXT(Z8,"$###,###")</f>
        <v>$47,826</v>
      </c>
      <c r="AD8" s="114">
        <f t="shared" si="0"/>
        <v>7.1727485771666544E-4</v>
      </c>
      <c r="AF8" s="114">
        <f t="shared" si="1"/>
        <v>5.377885007326122E-2</v>
      </c>
    </row>
    <row r="9" spans="1:32" x14ac:dyDescent="0.25">
      <c r="A9" s="32" t="s">
        <v>15</v>
      </c>
      <c r="B9" s="75"/>
      <c r="C9" s="76"/>
      <c r="D9" s="77">
        <f>AD104</f>
        <v>81.94004506416745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53.074313699060973</v>
      </c>
      <c r="P9" s="78" t="s">
        <v>87</v>
      </c>
      <c r="S9" s="111" t="s">
        <v>7</v>
      </c>
      <c r="T9" s="112"/>
      <c r="U9" s="112"/>
      <c r="V9" s="112">
        <v>3768108706</v>
      </c>
      <c r="W9" s="112">
        <v>3566873084</v>
      </c>
      <c r="X9" s="112">
        <v>4462572161</v>
      </c>
      <c r="Y9" s="112">
        <v>4855134270</v>
      </c>
      <c r="Z9" s="112">
        <v>5279646758</v>
      </c>
      <c r="AB9" s="113" t="str">
        <f>TEXT(Z9/1000000,"$#,###.0")&amp;" mil"</f>
        <v>$5,279.6 mil</v>
      </c>
      <c r="AD9" s="114">
        <f t="shared" si="0"/>
        <v>8.7435787434978707E-2</v>
      </c>
      <c r="AF9" s="114">
        <f t="shared" si="1"/>
        <v>0.40113971489016809</v>
      </c>
    </row>
    <row r="10" spans="1:32" x14ac:dyDescent="0.25">
      <c r="A10" s="32" t="s">
        <v>18</v>
      </c>
      <c r="B10" s="75"/>
      <c r="C10" s="76"/>
      <c r="D10" s="77">
        <f>AD105</f>
        <v>12.222839042549717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46.917823606056515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87.912791481331723</v>
      </c>
      <c r="P11" s="78" t="s">
        <v>87</v>
      </c>
      <c r="S11" s="111" t="s">
        <v>30</v>
      </c>
      <c r="T11" s="116"/>
      <c r="U11" s="116"/>
      <c r="V11" s="116">
        <v>87969</v>
      </c>
      <c r="W11" s="116">
        <v>83036</v>
      </c>
      <c r="X11" s="116">
        <v>101349</v>
      </c>
      <c r="Y11" s="116">
        <v>107965</v>
      </c>
      <c r="Z11" s="116">
        <v>111740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5.8711865929819833</v>
      </c>
      <c r="P12" s="78" t="s">
        <v>87</v>
      </c>
      <c r="S12" s="111" t="s">
        <v>31</v>
      </c>
      <c r="T12" s="116"/>
      <c r="U12" s="116"/>
      <c r="V12" s="116">
        <v>7987</v>
      </c>
      <c r="W12" s="116">
        <v>7564</v>
      </c>
      <c r="X12" s="116">
        <v>9321</v>
      </c>
      <c r="Y12" s="116">
        <v>9928</v>
      </c>
      <c r="Z12" s="116">
        <v>10757</v>
      </c>
    </row>
    <row r="13" spans="1:32" ht="15" customHeight="1" x14ac:dyDescent="0.25">
      <c r="A13" s="32" t="s">
        <v>20</v>
      </c>
      <c r="B13" s="76"/>
      <c r="C13" s="76"/>
      <c r="D13" s="77">
        <f>AD108</f>
        <v>14.354406818404467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6.2115289571820105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10.818665708780982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38.7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21.07974398328054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16.204832133349807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416</v>
      </c>
      <c r="Z15" s="116">
        <v>435</v>
      </c>
      <c r="AB15" s="121">
        <f t="shared" ref="AB15:AB34" si="2">IF(Z15="np",0,Z15/$Z$34)</f>
        <v>3.551252326682559E-3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47.40064657283741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83.795167866650189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146</v>
      </c>
      <c r="Z16" s="116">
        <v>153</v>
      </c>
      <c r="AB16" s="121">
        <f t="shared" si="2"/>
        <v>1.2490611631780035E-3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7162</v>
      </c>
      <c r="Z17" s="116">
        <v>7188</v>
      </c>
      <c r="AB17" s="121">
        <f t="shared" si="2"/>
        <v>5.8681383274009728E-2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1009</v>
      </c>
      <c r="Z18" s="116">
        <v>1113</v>
      </c>
      <c r="AB18" s="121">
        <f t="shared" si="2"/>
        <v>9.0863076772360642E-3</v>
      </c>
    </row>
    <row r="19" spans="1:28" x14ac:dyDescent="0.25">
      <c r="A19" s="67" t="str">
        <f>$S$1&amp;" ("&amp;$V$2&amp;" to "&amp;$Z$2&amp;")"</f>
        <v>Melton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Melton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9850</v>
      </c>
      <c r="Z19" s="116">
        <v>9944</v>
      </c>
      <c r="AB19" s="121">
        <f t="shared" si="2"/>
        <v>8.1180811808118078E-2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4877</v>
      </c>
      <c r="Z20" s="116">
        <v>4702</v>
      </c>
      <c r="AB20" s="121">
        <f t="shared" si="2"/>
        <v>3.8386180321980212E-2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11496</v>
      </c>
      <c r="Z21" s="116">
        <v>12091</v>
      </c>
      <c r="AB21" s="121">
        <f t="shared" si="2"/>
        <v>9.8708487084870844E-2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7118</v>
      </c>
      <c r="Z22" s="116">
        <v>7715</v>
      </c>
      <c r="AB22" s="121">
        <f t="shared" si="2"/>
        <v>6.2983705058289527E-2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9662</v>
      </c>
      <c r="Z23" s="116">
        <v>10123</v>
      </c>
      <c r="AB23" s="121">
        <f t="shared" si="2"/>
        <v>8.2642131731051824E-2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1456</v>
      </c>
      <c r="Z24" s="116">
        <v>1462</v>
      </c>
      <c r="AB24" s="121">
        <f t="shared" si="2"/>
        <v>1.1935473337034255E-2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5163</v>
      </c>
      <c r="Z25" s="116">
        <v>5403</v>
      </c>
      <c r="AB25" s="121">
        <f t="shared" si="2"/>
        <v>4.4109003036933027E-2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2000</v>
      </c>
      <c r="Z26" s="116">
        <v>2017</v>
      </c>
      <c r="AB26" s="121">
        <f t="shared" si="2"/>
        <v>1.6466381477974072E-2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6759</v>
      </c>
      <c r="Z27" s="116">
        <v>7141</v>
      </c>
      <c r="AB27" s="121">
        <f t="shared" si="2"/>
        <v>5.829768474675897E-2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15768</v>
      </c>
      <c r="Z28" s="116">
        <v>16080</v>
      </c>
      <c r="AB28" s="121">
        <f t="shared" si="2"/>
        <v>0.13127387911047253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8297</v>
      </c>
      <c r="Z29" s="116">
        <v>5882</v>
      </c>
      <c r="AB29" s="121">
        <f t="shared" si="2"/>
        <v>4.801946249550991E-2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4538</v>
      </c>
      <c r="Z30" s="116">
        <v>6975</v>
      </c>
      <c r="AB30" s="121">
        <f t="shared" si="2"/>
        <v>5.6942494203703099E-2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12346</v>
      </c>
      <c r="Z31" s="116">
        <v>13757</v>
      </c>
      <c r="AB31" s="121">
        <f t="shared" si="2"/>
        <v>0.11230937530614245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2099</v>
      </c>
      <c r="Z32" s="116">
        <v>2269</v>
      </c>
      <c r="AB32" s="121">
        <f t="shared" si="2"/>
        <v>1.8523658687914314E-2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3897</v>
      </c>
      <c r="Z33" s="116">
        <v>4359</v>
      </c>
      <c r="AB33" s="121">
        <f t="shared" si="2"/>
        <v>3.5585997452894882E-2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117888</v>
      </c>
      <c r="Z34" s="124">
        <v>122492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74602</v>
      </c>
      <c r="AB37" s="136">
        <f>Z37/Z40*100</f>
        <v>83.795167866650189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14427</v>
      </c>
      <c r="AB38" s="136">
        <f>Z38/Z40*100</f>
        <v>16.204832133349807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89029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14</v>
      </c>
      <c r="W44" s="116">
        <v>17</v>
      </c>
      <c r="X44" s="116">
        <v>17</v>
      </c>
      <c r="Y44" s="116">
        <v>24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1079</v>
      </c>
      <c r="W45" s="116">
        <v>854</v>
      </c>
      <c r="X45" s="116">
        <v>1076</v>
      </c>
      <c r="Y45" s="116">
        <v>1100</v>
      </c>
      <c r="Z45" s="116">
        <v>1179</v>
      </c>
    </row>
    <row r="46" spans="19:32" x14ac:dyDescent="0.25">
      <c r="S46" s="119" t="s">
        <v>39</v>
      </c>
      <c r="T46" s="119"/>
      <c r="U46" s="116"/>
      <c r="V46" s="116">
        <v>2863</v>
      </c>
      <c r="W46" s="116">
        <v>2898</v>
      </c>
      <c r="X46" s="116">
        <v>3204</v>
      </c>
      <c r="Y46" s="116">
        <v>3606</v>
      </c>
      <c r="Z46" s="116">
        <v>3507</v>
      </c>
    </row>
    <row r="47" spans="19:32" x14ac:dyDescent="0.25">
      <c r="S47" s="119" t="s">
        <v>40</v>
      </c>
      <c r="T47" s="119"/>
      <c r="U47" s="116"/>
      <c r="V47" s="116">
        <v>4559</v>
      </c>
      <c r="W47" s="116">
        <v>4487</v>
      </c>
      <c r="X47" s="116">
        <v>5537</v>
      </c>
      <c r="Y47" s="116">
        <v>5903</v>
      </c>
      <c r="Z47" s="116">
        <v>5985</v>
      </c>
    </row>
    <row r="48" spans="19:32" x14ac:dyDescent="0.25">
      <c r="S48" s="119" t="s">
        <v>41</v>
      </c>
      <c r="T48" s="119"/>
      <c r="U48" s="116"/>
      <c r="V48" s="116">
        <v>6441</v>
      </c>
      <c r="W48" s="116">
        <v>5749</v>
      </c>
      <c r="X48" s="116">
        <v>7310</v>
      </c>
      <c r="Y48" s="116">
        <v>7853</v>
      </c>
      <c r="Z48" s="116">
        <v>8018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6865</v>
      </c>
      <c r="W49" s="116">
        <v>6160</v>
      </c>
      <c r="X49" s="116">
        <v>8521</v>
      </c>
      <c r="Y49" s="116">
        <v>9045</v>
      </c>
      <c r="Z49" s="116">
        <v>9372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Melton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6887</v>
      </c>
      <c r="W50" s="116">
        <v>6470</v>
      </c>
      <c r="X50" s="116">
        <v>8100</v>
      </c>
      <c r="Y50" s="116">
        <v>8536</v>
      </c>
      <c r="Z50" s="116">
        <v>9205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6566</v>
      </c>
      <c r="W51" s="116">
        <v>6209</v>
      </c>
      <c r="X51" s="116">
        <v>7296</v>
      </c>
      <c r="Y51" s="116">
        <v>7481</v>
      </c>
      <c r="Z51" s="116">
        <v>7735</v>
      </c>
    </row>
    <row r="52" spans="1:26" ht="15" customHeight="1" x14ac:dyDescent="0.25">
      <c r="S52" s="119" t="s">
        <v>45</v>
      </c>
      <c r="T52" s="119"/>
      <c r="U52" s="116"/>
      <c r="V52" s="116">
        <v>5025</v>
      </c>
      <c r="W52" s="116">
        <v>5139</v>
      </c>
      <c r="X52" s="116">
        <v>6315</v>
      </c>
      <c r="Y52" s="116">
        <v>6579</v>
      </c>
      <c r="Z52" s="116">
        <v>6862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4034</v>
      </c>
      <c r="W53" s="116">
        <v>3859</v>
      </c>
      <c r="X53" s="116">
        <v>4693</v>
      </c>
      <c r="Y53" s="116">
        <v>4913</v>
      </c>
      <c r="Z53" s="116">
        <v>5169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3114</v>
      </c>
      <c r="W54" s="116">
        <v>3057</v>
      </c>
      <c r="X54" s="116">
        <v>3500</v>
      </c>
      <c r="Y54" s="116">
        <v>3603</v>
      </c>
      <c r="Z54" s="116">
        <v>3793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2163</v>
      </c>
      <c r="W55" s="116">
        <v>2195</v>
      </c>
      <c r="X55" s="116">
        <v>2512</v>
      </c>
      <c r="Y55" s="116">
        <v>2623</v>
      </c>
      <c r="Z55" s="116">
        <v>2658</v>
      </c>
    </row>
    <row r="56" spans="1:26" ht="15" customHeight="1" x14ac:dyDescent="0.25">
      <c r="S56" s="119" t="s">
        <v>49</v>
      </c>
      <c r="T56" s="119"/>
      <c r="U56" s="116"/>
      <c r="V56" s="116">
        <v>959</v>
      </c>
      <c r="W56" s="116">
        <v>935</v>
      </c>
      <c r="X56" s="116">
        <v>1116</v>
      </c>
      <c r="Y56" s="116">
        <v>1126</v>
      </c>
      <c r="Z56" s="116">
        <v>1191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230</v>
      </c>
      <c r="W57" s="116">
        <v>268</v>
      </c>
      <c r="X57" s="116">
        <v>328</v>
      </c>
      <c r="Y57" s="116">
        <v>380</v>
      </c>
      <c r="Z57" s="116">
        <v>393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60</v>
      </c>
      <c r="W58" s="116">
        <v>69</v>
      </c>
      <c r="X58" s="116">
        <v>90</v>
      </c>
      <c r="Y58" s="116">
        <v>85</v>
      </c>
      <c r="Z58" s="116">
        <v>105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20</v>
      </c>
      <c r="W59" s="116">
        <v>33</v>
      </c>
      <c r="X59" s="116">
        <v>34</v>
      </c>
      <c r="Y59" s="116">
        <v>31</v>
      </c>
      <c r="Z59" s="116">
        <v>28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16</v>
      </c>
      <c r="W60" s="116">
        <v>10</v>
      </c>
      <c r="X60" s="116">
        <v>20</v>
      </c>
      <c r="Y60" s="116">
        <v>19</v>
      </c>
      <c r="Z60" s="116">
        <v>18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50903</v>
      </c>
      <c r="W61" s="116">
        <v>48410</v>
      </c>
      <c r="X61" s="116">
        <v>59687</v>
      </c>
      <c r="Y61" s="116">
        <v>62902</v>
      </c>
      <c r="Z61" s="116">
        <v>65236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19</v>
      </c>
      <c r="W63" s="116">
        <v>25</v>
      </c>
      <c r="X63" s="116">
        <v>26</v>
      </c>
      <c r="Y63" s="116">
        <v>19</v>
      </c>
      <c r="Z63" s="116">
        <v>25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1267</v>
      </c>
      <c r="W64" s="116">
        <v>1133</v>
      </c>
      <c r="X64" s="116">
        <v>1273</v>
      </c>
      <c r="Y64" s="116">
        <v>1484</v>
      </c>
      <c r="Z64" s="116">
        <v>1425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Melton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2941</v>
      </c>
      <c r="W65" s="116">
        <v>2921</v>
      </c>
      <c r="X65" s="116">
        <v>3311</v>
      </c>
      <c r="Y65" s="116">
        <v>3447</v>
      </c>
      <c r="Z65" s="116">
        <v>3500</v>
      </c>
    </row>
    <row r="66" spans="1:26" x14ac:dyDescent="0.25">
      <c r="S66" s="119" t="s">
        <v>40</v>
      </c>
      <c r="T66" s="119"/>
      <c r="U66" s="116"/>
      <c r="V66" s="116">
        <v>4396</v>
      </c>
      <c r="W66" s="116">
        <v>4307</v>
      </c>
      <c r="X66" s="116">
        <v>5267</v>
      </c>
      <c r="Y66" s="116">
        <v>5680</v>
      </c>
      <c r="Z66" s="116">
        <v>5761</v>
      </c>
    </row>
    <row r="67" spans="1:26" x14ac:dyDescent="0.25">
      <c r="S67" s="119" t="s">
        <v>41</v>
      </c>
      <c r="T67" s="119"/>
      <c r="U67" s="116"/>
      <c r="V67" s="116">
        <v>5820</v>
      </c>
      <c r="W67" s="116">
        <v>4887</v>
      </c>
      <c r="X67" s="116">
        <v>6632</v>
      </c>
      <c r="Y67" s="116">
        <v>6929</v>
      </c>
      <c r="Z67" s="116">
        <v>7246</v>
      </c>
    </row>
    <row r="68" spans="1:26" x14ac:dyDescent="0.25">
      <c r="S68" s="119" t="s">
        <v>42</v>
      </c>
      <c r="T68" s="119"/>
      <c r="U68" s="116"/>
      <c r="V68" s="116">
        <v>6087</v>
      </c>
      <c r="W68" s="116">
        <v>5429</v>
      </c>
      <c r="X68" s="116">
        <v>6856</v>
      </c>
      <c r="Y68" s="116">
        <v>7703</v>
      </c>
      <c r="Z68" s="116">
        <v>8216</v>
      </c>
    </row>
    <row r="69" spans="1:26" x14ac:dyDescent="0.25">
      <c r="S69" s="119" t="s">
        <v>43</v>
      </c>
      <c r="T69" s="119"/>
      <c r="U69" s="116"/>
      <c r="V69" s="116">
        <v>5766</v>
      </c>
      <c r="W69" s="116">
        <v>5378</v>
      </c>
      <c r="X69" s="116">
        <v>6561</v>
      </c>
      <c r="Y69" s="116">
        <v>7174</v>
      </c>
      <c r="Z69" s="116">
        <v>7534</v>
      </c>
    </row>
    <row r="70" spans="1:26" x14ac:dyDescent="0.25">
      <c r="S70" s="119" t="s">
        <v>44</v>
      </c>
      <c r="T70" s="119"/>
      <c r="U70" s="116"/>
      <c r="V70" s="116">
        <v>5525</v>
      </c>
      <c r="W70" s="116">
        <v>5088</v>
      </c>
      <c r="X70" s="116">
        <v>5953</v>
      </c>
      <c r="Y70" s="116">
        <v>6301</v>
      </c>
      <c r="Z70" s="116">
        <v>6589</v>
      </c>
    </row>
    <row r="71" spans="1:26" x14ac:dyDescent="0.25">
      <c r="S71" s="119" t="s">
        <v>45</v>
      </c>
      <c r="T71" s="119"/>
      <c r="U71" s="116"/>
      <c r="V71" s="116">
        <v>4649</v>
      </c>
      <c r="W71" s="116">
        <v>4633</v>
      </c>
      <c r="X71" s="116">
        <v>5336</v>
      </c>
      <c r="Y71" s="116">
        <v>5742</v>
      </c>
      <c r="Z71" s="116">
        <v>5972</v>
      </c>
    </row>
    <row r="72" spans="1:26" x14ac:dyDescent="0.25">
      <c r="S72" s="119" t="s">
        <v>46</v>
      </c>
      <c r="T72" s="119"/>
      <c r="U72" s="116"/>
      <c r="V72" s="116">
        <v>3553</v>
      </c>
      <c r="W72" s="116">
        <v>3426</v>
      </c>
      <c r="X72" s="116">
        <v>4005</v>
      </c>
      <c r="Y72" s="116">
        <v>4376</v>
      </c>
      <c r="Z72" s="116">
        <v>4574</v>
      </c>
    </row>
    <row r="73" spans="1:26" x14ac:dyDescent="0.25">
      <c r="S73" s="119" t="s">
        <v>47</v>
      </c>
      <c r="T73" s="119"/>
      <c r="U73" s="116"/>
      <c r="V73" s="116">
        <v>2607</v>
      </c>
      <c r="W73" s="116">
        <v>2519</v>
      </c>
      <c r="X73" s="116">
        <v>2912</v>
      </c>
      <c r="Y73" s="116">
        <v>3131</v>
      </c>
      <c r="Z73" s="116">
        <v>3187</v>
      </c>
    </row>
    <row r="74" spans="1:26" x14ac:dyDescent="0.25">
      <c r="S74" s="119" t="s">
        <v>48</v>
      </c>
      <c r="T74" s="119"/>
      <c r="U74" s="116"/>
      <c r="V74" s="116">
        <v>1666</v>
      </c>
      <c r="W74" s="116">
        <v>1639</v>
      </c>
      <c r="X74" s="116">
        <v>1847</v>
      </c>
      <c r="Y74" s="116">
        <v>1918</v>
      </c>
      <c r="Z74" s="116">
        <v>2059</v>
      </c>
    </row>
    <row r="75" spans="1:26" x14ac:dyDescent="0.25">
      <c r="S75" s="119" t="s">
        <v>49</v>
      </c>
      <c r="T75" s="119"/>
      <c r="U75" s="116"/>
      <c r="V75" s="116">
        <v>551</v>
      </c>
      <c r="W75" s="116">
        <v>564</v>
      </c>
      <c r="X75" s="116">
        <v>679</v>
      </c>
      <c r="Y75" s="116">
        <v>783</v>
      </c>
      <c r="Z75" s="116">
        <v>825</v>
      </c>
    </row>
    <row r="76" spans="1:26" x14ac:dyDescent="0.25">
      <c r="S76" s="119" t="s">
        <v>50</v>
      </c>
      <c r="T76" s="119"/>
      <c r="U76" s="116"/>
      <c r="V76" s="116">
        <v>135</v>
      </c>
      <c r="W76" s="116">
        <v>145</v>
      </c>
      <c r="X76" s="116">
        <v>191</v>
      </c>
      <c r="Y76" s="116">
        <v>210</v>
      </c>
      <c r="Z76" s="116">
        <v>234</v>
      </c>
    </row>
    <row r="77" spans="1:26" x14ac:dyDescent="0.25">
      <c r="S77" s="119" t="s">
        <v>51</v>
      </c>
      <c r="T77" s="119"/>
      <c r="U77" s="116"/>
      <c r="V77" s="116">
        <v>36</v>
      </c>
      <c r="W77" s="116">
        <v>37</v>
      </c>
      <c r="X77" s="116">
        <v>44</v>
      </c>
      <c r="Y77" s="116">
        <v>50</v>
      </c>
      <c r="Z77" s="116">
        <v>63</v>
      </c>
    </row>
    <row r="78" spans="1:26" x14ac:dyDescent="0.25">
      <c r="S78" s="119" t="s">
        <v>52</v>
      </c>
      <c r="T78" s="119"/>
      <c r="U78" s="116"/>
      <c r="V78" s="116">
        <v>28</v>
      </c>
      <c r="W78" s="116">
        <v>35</v>
      </c>
      <c r="X78" s="116">
        <v>27</v>
      </c>
      <c r="Y78" s="116">
        <v>25</v>
      </c>
      <c r="Z78" s="116">
        <v>26</v>
      </c>
    </row>
    <row r="79" spans="1:26" x14ac:dyDescent="0.25">
      <c r="S79" s="119" t="s">
        <v>53</v>
      </c>
      <c r="T79" s="119"/>
      <c r="U79" s="116"/>
      <c r="V79" s="116">
        <v>30</v>
      </c>
      <c r="W79" s="116">
        <v>24</v>
      </c>
      <c r="X79" s="116">
        <v>25</v>
      </c>
      <c r="Y79" s="116">
        <v>25</v>
      </c>
      <c r="Z79" s="116">
        <v>28</v>
      </c>
    </row>
    <row r="80" spans="1:26" x14ac:dyDescent="0.25">
      <c r="S80" s="122" t="s">
        <v>54</v>
      </c>
      <c r="T80" s="122"/>
      <c r="U80" s="116"/>
      <c r="V80" s="116">
        <v>45056</v>
      </c>
      <c r="W80" s="116">
        <v>42190</v>
      </c>
      <c r="X80" s="116">
        <v>50982</v>
      </c>
      <c r="Y80" s="116">
        <v>54989</v>
      </c>
      <c r="Z80" s="116">
        <v>57254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Melton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4225</v>
      </c>
      <c r="W83" s="116">
        <v>4059</v>
      </c>
      <c r="X83" s="116">
        <v>4911</v>
      </c>
      <c r="Y83" s="116">
        <v>5070</v>
      </c>
      <c r="Z83" s="116">
        <v>5541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3909</v>
      </c>
      <c r="W84" s="116">
        <v>3700</v>
      </c>
      <c r="X84" s="116">
        <v>4591</v>
      </c>
      <c r="Y84" s="116">
        <v>4898</v>
      </c>
      <c r="Z84" s="116">
        <v>5386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6983</v>
      </c>
      <c r="W85" s="116">
        <v>6386</v>
      </c>
      <c r="X85" s="116">
        <v>7797</v>
      </c>
      <c r="Y85" s="116">
        <v>8222</v>
      </c>
      <c r="Z85" s="116">
        <v>8518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122,492</v>
      </c>
      <c r="D86" s="100">
        <f t="shared" ref="D86:D91" si="4">AD4</f>
        <v>3.9062831355450633E-2</v>
      </c>
      <c r="E86" s="101">
        <f t="shared" ref="E86:E91" si="5">AD4</f>
        <v>3.9062831355450633E-2</v>
      </c>
      <c r="F86" s="100">
        <f t="shared" ref="F86:F91" si="6">AF4</f>
        <v>0.27650350670598911</v>
      </c>
      <c r="G86" s="101">
        <f t="shared" ref="G86:G91" si="7">AF4</f>
        <v>0.27650350670598911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1812</v>
      </c>
      <c r="W86" s="116">
        <v>1752</v>
      </c>
      <c r="X86" s="116">
        <v>2210</v>
      </c>
      <c r="Y86" s="116">
        <v>2429</v>
      </c>
      <c r="Z86" s="116">
        <v>2677</v>
      </c>
    </row>
    <row r="87" spans="1:30" ht="15" customHeight="1" x14ac:dyDescent="0.25">
      <c r="A87" s="102" t="s">
        <v>4</v>
      </c>
      <c r="B87" s="51"/>
      <c r="C87" s="61" t="str">
        <f t="shared" si="3"/>
        <v>65,238</v>
      </c>
      <c r="D87" s="100">
        <f t="shared" si="4"/>
        <v>3.7170111287758267E-2</v>
      </c>
      <c r="E87" s="101">
        <f t="shared" si="5"/>
        <v>3.7170111287758267E-2</v>
      </c>
      <c r="F87" s="100">
        <f t="shared" si="6"/>
        <v>0.28161405025244091</v>
      </c>
      <c r="G87" s="101">
        <f t="shared" si="7"/>
        <v>0.28161405025244091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2583</v>
      </c>
      <c r="W87" s="116">
        <v>2413</v>
      </c>
      <c r="X87" s="116">
        <v>2838</v>
      </c>
      <c r="Y87" s="116">
        <v>2932</v>
      </c>
      <c r="Z87" s="116">
        <v>3005</v>
      </c>
    </row>
    <row r="88" spans="1:30" ht="15" customHeight="1" x14ac:dyDescent="0.25">
      <c r="A88" s="102" t="s">
        <v>5</v>
      </c>
      <c r="B88" s="51"/>
      <c r="C88" s="61" t="str">
        <f t="shared" si="3"/>
        <v>57,252</v>
      </c>
      <c r="D88" s="100">
        <f t="shared" si="4"/>
        <v>4.1210489942894446E-2</v>
      </c>
      <c r="E88" s="101">
        <f t="shared" si="5"/>
        <v>4.1210489942894446E-2</v>
      </c>
      <c r="F88" s="100">
        <f t="shared" si="6"/>
        <v>0.27068536931818188</v>
      </c>
      <c r="G88" s="101">
        <f t="shared" si="7"/>
        <v>0.27068536931818188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1955</v>
      </c>
      <c r="W88" s="116">
        <v>1904</v>
      </c>
      <c r="X88" s="116">
        <v>2190</v>
      </c>
      <c r="Y88" s="116">
        <v>2331</v>
      </c>
      <c r="Z88" s="116">
        <v>2409</v>
      </c>
    </row>
    <row r="89" spans="1:30" ht="15" customHeight="1" x14ac:dyDescent="0.25">
      <c r="A89" s="51" t="s">
        <v>6</v>
      </c>
      <c r="B89" s="51"/>
      <c r="C89" s="61" t="str">
        <f t="shared" si="3"/>
        <v>89,028</v>
      </c>
      <c r="D89" s="100">
        <f t="shared" si="4"/>
        <v>6.1234220595772992E-2</v>
      </c>
      <c r="E89" s="101">
        <f t="shared" si="5"/>
        <v>6.1234220595772992E-2</v>
      </c>
      <c r="F89" s="100">
        <f t="shared" si="6"/>
        <v>0.25478146890107256</v>
      </c>
      <c r="G89" s="101">
        <f t="shared" si="7"/>
        <v>0.25478146890107256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5211</v>
      </c>
      <c r="W89" s="116">
        <v>4770</v>
      </c>
      <c r="X89" s="116">
        <v>5909</v>
      </c>
      <c r="Y89" s="116">
        <v>6377</v>
      </c>
      <c r="Z89" s="116">
        <v>6695</v>
      </c>
    </row>
    <row r="90" spans="1:30" ht="15" customHeight="1" x14ac:dyDescent="0.25">
      <c r="A90" s="51" t="s">
        <v>100</v>
      </c>
      <c r="B90" s="51"/>
      <c r="C90" s="61" t="str">
        <f t="shared" si="3"/>
        <v>$47,826</v>
      </c>
      <c r="D90" s="100">
        <f t="shared" si="4"/>
        <v>7.1727485771666544E-4</v>
      </c>
      <c r="E90" s="101">
        <f t="shared" si="5"/>
        <v>7.1727485771666544E-4</v>
      </c>
      <c r="F90" s="100">
        <f t="shared" si="6"/>
        <v>5.377885007326122E-2</v>
      </c>
      <c r="G90" s="101">
        <f t="shared" si="7"/>
        <v>5.377885007326122E-2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4221</v>
      </c>
      <c r="W90" s="116">
        <v>4114</v>
      </c>
      <c r="X90" s="116">
        <v>5163</v>
      </c>
      <c r="Y90" s="116">
        <v>5374</v>
      </c>
      <c r="Z90" s="116">
        <v>5730</v>
      </c>
    </row>
    <row r="91" spans="1:30" ht="15" customHeight="1" x14ac:dyDescent="0.25">
      <c r="A91" s="51" t="s">
        <v>7</v>
      </c>
      <c r="B91" s="51"/>
      <c r="C91" s="61" t="str">
        <f t="shared" si="3"/>
        <v>$5,279.6 mil</v>
      </c>
      <c r="D91" s="100">
        <f t="shared" si="4"/>
        <v>8.7435787434978707E-2</v>
      </c>
      <c r="E91" s="101">
        <f t="shared" si="5"/>
        <v>8.7435787434978707E-2</v>
      </c>
      <c r="F91" s="100">
        <f t="shared" si="6"/>
        <v>0.40113971489016809</v>
      </c>
      <c r="G91" s="101">
        <f t="shared" si="7"/>
        <v>0.40113971489016809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37663</v>
      </c>
      <c r="W91" s="116">
        <v>35139</v>
      </c>
      <c r="X91" s="116">
        <v>42386</v>
      </c>
      <c r="Y91" s="116">
        <v>44414</v>
      </c>
      <c r="Z91" s="116">
        <v>47251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3184</v>
      </c>
      <c r="W93" s="116">
        <v>3035</v>
      </c>
      <c r="X93" s="116">
        <v>3698</v>
      </c>
      <c r="Y93" s="116">
        <v>3946</v>
      </c>
      <c r="Z93" s="116">
        <v>4180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5501</v>
      </c>
      <c r="W94" s="116">
        <v>5179</v>
      </c>
      <c r="X94" s="116">
        <v>6387</v>
      </c>
      <c r="Y94" s="116">
        <v>6980</v>
      </c>
      <c r="Z94" s="116">
        <v>7592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1094</v>
      </c>
      <c r="W95" s="116">
        <v>985</v>
      </c>
      <c r="X95" s="116">
        <v>1229</v>
      </c>
      <c r="Y95" s="116">
        <v>1345</v>
      </c>
      <c r="Z95" s="116">
        <v>1488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4540</v>
      </c>
      <c r="W96" s="116">
        <v>4361</v>
      </c>
      <c r="X96" s="116">
        <v>5591</v>
      </c>
      <c r="Y96" s="116">
        <v>6188</v>
      </c>
      <c r="Z96" s="116">
        <v>6810</v>
      </c>
    </row>
    <row r="97" spans="1:32" ht="15" customHeight="1" x14ac:dyDescent="0.25">
      <c r="S97" s="119" t="s">
        <v>199</v>
      </c>
      <c r="T97" s="119"/>
      <c r="U97" s="116"/>
      <c r="V97" s="116">
        <v>6811</v>
      </c>
      <c r="W97" s="116">
        <v>6410</v>
      </c>
      <c r="X97" s="116">
        <v>7482</v>
      </c>
      <c r="Y97" s="116">
        <v>7676</v>
      </c>
      <c r="Z97" s="116">
        <v>7836</v>
      </c>
    </row>
    <row r="98" spans="1:32" ht="15" customHeight="1" x14ac:dyDescent="0.25">
      <c r="S98" s="119" t="s">
        <v>200</v>
      </c>
      <c r="T98" s="119"/>
      <c r="U98" s="116"/>
      <c r="V98" s="116">
        <v>3788</v>
      </c>
      <c r="W98" s="116">
        <v>3578</v>
      </c>
      <c r="X98" s="116">
        <v>4353</v>
      </c>
      <c r="Y98" s="116">
        <v>4540</v>
      </c>
      <c r="Z98" s="116">
        <v>4701</v>
      </c>
    </row>
    <row r="99" spans="1:32" ht="15" customHeight="1" x14ac:dyDescent="0.25">
      <c r="S99" s="119" t="s">
        <v>201</v>
      </c>
      <c r="T99" s="119"/>
      <c r="U99" s="116"/>
      <c r="V99" s="116">
        <v>621</v>
      </c>
      <c r="W99" s="116">
        <v>574</v>
      </c>
      <c r="X99" s="116">
        <v>791</v>
      </c>
      <c r="Y99" s="116">
        <v>922</v>
      </c>
      <c r="Z99" s="116">
        <v>976</v>
      </c>
    </row>
    <row r="100" spans="1:32" ht="15" customHeight="1" x14ac:dyDescent="0.25">
      <c r="S100" s="119" t="s">
        <v>59</v>
      </c>
      <c r="T100" s="119"/>
      <c r="U100" s="116"/>
      <c r="V100" s="116">
        <v>2033</v>
      </c>
      <c r="W100" s="116">
        <v>1978</v>
      </c>
      <c r="X100" s="116">
        <v>2489</v>
      </c>
      <c r="Y100" s="116">
        <v>2802</v>
      </c>
      <c r="Z100" s="116">
        <v>3096</v>
      </c>
    </row>
    <row r="101" spans="1:32" x14ac:dyDescent="0.25">
      <c r="A101" s="20"/>
      <c r="S101" s="122" t="s">
        <v>54</v>
      </c>
      <c r="T101" s="122"/>
      <c r="U101" s="116"/>
      <c r="V101" s="116">
        <v>33288</v>
      </c>
      <c r="W101" s="116">
        <v>30843</v>
      </c>
      <c r="X101" s="116">
        <v>37040</v>
      </c>
      <c r="Y101" s="116">
        <v>39478</v>
      </c>
      <c r="Z101" s="116">
        <v>41776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75228</v>
      </c>
      <c r="W104" s="116">
        <v>73101</v>
      </c>
      <c r="X104" s="116">
        <v>89878</v>
      </c>
      <c r="Y104" s="116">
        <v>95742</v>
      </c>
      <c r="Z104" s="116">
        <v>100370</v>
      </c>
      <c r="AB104" s="113" t="str">
        <f>TEXT(Z104,"###,###")</f>
        <v>100,370</v>
      </c>
      <c r="AD104" s="134">
        <f>Z104/($Z$4)*100</f>
        <v>81.94004506416745</v>
      </c>
      <c r="AF104" s="113"/>
    </row>
    <row r="105" spans="1:32" x14ac:dyDescent="0.25">
      <c r="S105" s="119" t="s">
        <v>18</v>
      </c>
      <c r="T105" s="119"/>
      <c r="U105" s="116"/>
      <c r="V105" s="116">
        <v>12845</v>
      </c>
      <c r="W105" s="116">
        <v>11455</v>
      </c>
      <c r="X105" s="116">
        <v>13414</v>
      </c>
      <c r="Y105" s="116">
        <v>15047</v>
      </c>
      <c r="Z105" s="116">
        <v>14972</v>
      </c>
      <c r="AB105" s="113" t="str">
        <f>TEXT(Z105,"###,###")</f>
        <v>14,972</v>
      </c>
      <c r="AD105" s="134">
        <f>Z105/($Z$4)*100</f>
        <v>12.222839042549717</v>
      </c>
      <c r="AF105" s="113"/>
    </row>
    <row r="106" spans="1:32" x14ac:dyDescent="0.25">
      <c r="S106" s="122" t="s">
        <v>54</v>
      </c>
      <c r="T106" s="122"/>
      <c r="U106" s="124"/>
      <c r="V106" s="124">
        <v>88073</v>
      </c>
      <c r="W106" s="124">
        <v>84556</v>
      </c>
      <c r="X106" s="124">
        <v>103292</v>
      </c>
      <c r="Y106" s="124">
        <v>110789</v>
      </c>
      <c r="Z106" s="124">
        <v>115342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11625</v>
      </c>
      <c r="W108" s="116">
        <v>11682</v>
      </c>
      <c r="X108" s="116">
        <v>16753</v>
      </c>
      <c r="Y108" s="116">
        <v>15515</v>
      </c>
      <c r="Z108" s="116">
        <v>17583</v>
      </c>
      <c r="AB108" s="113" t="str">
        <f>TEXT(Z108,"###,###")</f>
        <v>17,583</v>
      </c>
      <c r="AD108" s="134">
        <f>Z108/($Z$4)*100</f>
        <v>14.354406818404467</v>
      </c>
      <c r="AF108" s="113"/>
    </row>
    <row r="109" spans="1:32" x14ac:dyDescent="0.25">
      <c r="S109" s="119" t="s">
        <v>21</v>
      </c>
      <c r="T109" s="119"/>
      <c r="U109" s="116"/>
      <c r="V109" s="116">
        <v>11287</v>
      </c>
      <c r="W109" s="116">
        <v>10901</v>
      </c>
      <c r="X109" s="116">
        <v>12872</v>
      </c>
      <c r="Y109" s="116">
        <v>12806</v>
      </c>
      <c r="Z109" s="116">
        <v>13252</v>
      </c>
      <c r="AB109" s="113" t="str">
        <f>TEXT(Z109,"###,###")</f>
        <v>13,252</v>
      </c>
      <c r="AD109" s="134">
        <f>Z109/($Z$4)*100</f>
        <v>10.818665708780982</v>
      </c>
      <c r="AF109" s="113"/>
    </row>
    <row r="110" spans="1:32" x14ac:dyDescent="0.25">
      <c r="S110" s="119" t="s">
        <v>22</v>
      </c>
      <c r="T110" s="119"/>
      <c r="U110" s="116"/>
      <c r="V110" s="116">
        <v>20762</v>
      </c>
      <c r="W110" s="116">
        <v>19955</v>
      </c>
      <c r="X110" s="116">
        <v>22751</v>
      </c>
      <c r="Y110" s="116">
        <v>26091</v>
      </c>
      <c r="Z110" s="116">
        <v>25821</v>
      </c>
      <c r="AB110" s="113" t="str">
        <f>TEXT(Z110,"###,###")</f>
        <v>25,821</v>
      </c>
      <c r="AD110" s="134">
        <f>Z110/($Z$4)*100</f>
        <v>21.07974398328054</v>
      </c>
      <c r="AF110" s="113"/>
    </row>
    <row r="111" spans="1:32" x14ac:dyDescent="0.25">
      <c r="S111" s="119" t="s">
        <v>23</v>
      </c>
      <c r="T111" s="119"/>
      <c r="U111" s="116"/>
      <c r="V111" s="116">
        <v>44399</v>
      </c>
      <c r="W111" s="116">
        <v>42018</v>
      </c>
      <c r="X111" s="116">
        <v>50916</v>
      </c>
      <c r="Y111" s="116">
        <v>56374</v>
      </c>
      <c r="Z111" s="116">
        <v>58062</v>
      </c>
      <c r="AB111" s="113" t="str">
        <f>TEXT(Z111,"###,###")</f>
        <v>58,062</v>
      </c>
      <c r="AD111" s="134">
        <f>Z111/($Z$4)*100</f>
        <v>47.40064657283741</v>
      </c>
      <c r="AF111" s="113"/>
    </row>
    <row r="112" spans="1:32" x14ac:dyDescent="0.25">
      <c r="S112" s="122" t="s">
        <v>54</v>
      </c>
      <c r="T112" s="122"/>
      <c r="U112" s="116"/>
      <c r="V112" s="116">
        <v>95959</v>
      </c>
      <c r="W112" s="116">
        <v>90600</v>
      </c>
      <c r="X112" s="116">
        <v>110669</v>
      </c>
      <c r="Y112" s="116">
        <v>117889</v>
      </c>
      <c r="Z112" s="116">
        <v>122494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38.700000000000003</v>
      </c>
      <c r="W118" s="135">
        <v>39.06</v>
      </c>
      <c r="X118" s="135">
        <v>38.770000000000003</v>
      </c>
      <c r="Y118" s="135">
        <v>38.67</v>
      </c>
      <c r="Z118" s="135">
        <v>38.74</v>
      </c>
      <c r="AB118" s="113" t="str">
        <f>TEXT(Z118,"##.0")</f>
        <v>38.7</v>
      </c>
    </row>
    <row r="120" spans="19:32" x14ac:dyDescent="0.25">
      <c r="S120" s="105" t="s">
        <v>102</v>
      </c>
      <c r="T120" s="116"/>
      <c r="U120" s="116"/>
      <c r="V120" s="116">
        <v>62961</v>
      </c>
      <c r="W120" s="116">
        <v>58418</v>
      </c>
      <c r="X120" s="116">
        <v>70106</v>
      </c>
      <c r="Y120" s="116">
        <v>73962</v>
      </c>
      <c r="Z120" s="116">
        <v>78267</v>
      </c>
      <c r="AB120" s="113" t="str">
        <f>TEXT(Z120,"###,###")</f>
        <v>78,267</v>
      </c>
    </row>
    <row r="121" spans="19:32" x14ac:dyDescent="0.25">
      <c r="S121" s="105" t="s">
        <v>103</v>
      </c>
      <c r="T121" s="116"/>
      <c r="U121" s="116"/>
      <c r="V121" s="116">
        <v>4196</v>
      </c>
      <c r="W121" s="116">
        <v>3889</v>
      </c>
      <c r="X121" s="116">
        <v>4730</v>
      </c>
      <c r="Y121" s="116">
        <v>4765</v>
      </c>
      <c r="Z121" s="116">
        <v>5227</v>
      </c>
      <c r="AB121" s="113" t="str">
        <f>TEXT(Z121,"###,###")</f>
        <v>5,227</v>
      </c>
    </row>
    <row r="122" spans="19:32" x14ac:dyDescent="0.25">
      <c r="S122" s="105" t="s">
        <v>104</v>
      </c>
      <c r="T122" s="116"/>
      <c r="U122" s="116"/>
      <c r="V122" s="116">
        <v>3800</v>
      </c>
      <c r="W122" s="116">
        <v>3675</v>
      </c>
      <c r="X122" s="116">
        <v>4587</v>
      </c>
      <c r="Y122" s="116">
        <v>5161</v>
      </c>
      <c r="Z122" s="116">
        <v>5530</v>
      </c>
      <c r="AB122" s="113" t="str">
        <f>TEXT(Z122,"###,###")</f>
        <v>5,530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66761</v>
      </c>
      <c r="W124" s="116">
        <v>62093</v>
      </c>
      <c r="X124" s="116">
        <v>74693</v>
      </c>
      <c r="Y124" s="116">
        <v>79123</v>
      </c>
      <c r="Z124" s="116">
        <v>83797</v>
      </c>
      <c r="AB124" s="113" t="str">
        <f>TEXT(Z124,"###,###")</f>
        <v>83,797</v>
      </c>
      <c r="AD124" s="131">
        <f>Z124/$Z$7*100</f>
        <v>94.124320438513735</v>
      </c>
    </row>
    <row r="125" spans="19:32" x14ac:dyDescent="0.25">
      <c r="S125" s="105" t="s">
        <v>106</v>
      </c>
      <c r="T125" s="116"/>
      <c r="U125" s="116"/>
      <c r="V125" s="116">
        <v>7996</v>
      </c>
      <c r="W125" s="116">
        <v>7564</v>
      </c>
      <c r="X125" s="116">
        <v>9317</v>
      </c>
      <c r="Y125" s="116">
        <v>9926</v>
      </c>
      <c r="Z125" s="116">
        <v>10757</v>
      </c>
      <c r="AB125" s="113" t="str">
        <f>TEXT(Z125,"###,###")</f>
        <v>10,757</v>
      </c>
      <c r="AD125" s="131">
        <f>Z125/$Z$7*100</f>
        <v>12.082715550163993</v>
      </c>
    </row>
    <row r="127" spans="19:32" x14ac:dyDescent="0.25">
      <c r="S127" s="105" t="s">
        <v>107</v>
      </c>
      <c r="T127" s="116"/>
      <c r="U127" s="116"/>
      <c r="V127" s="116">
        <v>37663</v>
      </c>
      <c r="W127" s="116">
        <v>35139</v>
      </c>
      <c r="X127" s="116">
        <v>42386</v>
      </c>
      <c r="Y127" s="116">
        <v>44415</v>
      </c>
      <c r="Z127" s="116">
        <v>47251</v>
      </c>
      <c r="AB127" s="113" t="str">
        <f>TEXT(Z127,"###,###")</f>
        <v>47,251</v>
      </c>
      <c r="AD127" s="131">
        <f>Z127/$Z$7*100</f>
        <v>53.074313699060973</v>
      </c>
    </row>
    <row r="128" spans="19:32" x14ac:dyDescent="0.25">
      <c r="S128" s="105" t="s">
        <v>108</v>
      </c>
      <c r="T128" s="116"/>
      <c r="U128" s="116"/>
      <c r="V128" s="116">
        <v>33288</v>
      </c>
      <c r="W128" s="116">
        <v>30843</v>
      </c>
      <c r="X128" s="116">
        <v>37040</v>
      </c>
      <c r="Y128" s="116">
        <v>39475</v>
      </c>
      <c r="Z128" s="116">
        <v>41770</v>
      </c>
      <c r="AB128" s="113" t="str">
        <f>TEXT(Z128,"###,###")</f>
        <v>41,770</v>
      </c>
      <c r="AD128" s="131">
        <f>Z128/$Z$7*100</f>
        <v>46.917823606056515</v>
      </c>
    </row>
    <row r="130" spans="19:20" x14ac:dyDescent="0.25">
      <c r="S130" s="105" t="s">
        <v>286</v>
      </c>
      <c r="T130" s="131">
        <v>87.912791481331723</v>
      </c>
    </row>
    <row r="131" spans="19:20" x14ac:dyDescent="0.25">
      <c r="S131" s="105" t="s">
        <v>287</v>
      </c>
      <c r="T131" s="131">
        <v>5.8711865929819833</v>
      </c>
    </row>
    <row r="132" spans="19:20" x14ac:dyDescent="0.25">
      <c r="S132" s="105" t="s">
        <v>288</v>
      </c>
      <c r="T132" s="131">
        <v>6.2115289571820105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0FF4E35-8BA5-49F6-B4B0-895C9AFAEE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E5145F-2F5E-4291-B69F-B53C95C84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ACB9C-EF24-4397-9849-DEFA9008A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474B0-84AC-4B0E-B9E8-24DF5C0DB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848-33DC-4507-8238-11C7C8368A8E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158</v>
      </c>
      <c r="T1" s="103"/>
      <c r="U1" s="103"/>
      <c r="V1" s="103"/>
      <c r="W1" s="103"/>
      <c r="X1" s="103"/>
      <c r="Y1" s="104" t="s">
        <v>248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158</v>
      </c>
      <c r="Y3" s="109" t="s">
        <v>248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8.46 Mildura,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38009</v>
      </c>
      <c r="W4" s="112">
        <v>41508</v>
      </c>
      <c r="X4" s="112">
        <v>46437</v>
      </c>
      <c r="Y4" s="112">
        <v>46772</v>
      </c>
      <c r="Z4" s="112">
        <v>49686</v>
      </c>
      <c r="AB4" s="113" t="str">
        <f>TEXT(Z4,"###,###")</f>
        <v>49,686</v>
      </c>
      <c r="AD4" s="114">
        <f>Z4/Y4-1</f>
        <v>6.2302232104678001E-2</v>
      </c>
      <c r="AF4" s="114">
        <f>Z4/V4-1</f>
        <v>0.30721671183140842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19238</v>
      </c>
      <c r="W5" s="112">
        <v>21027</v>
      </c>
      <c r="X5" s="112">
        <v>24058</v>
      </c>
      <c r="Y5" s="112">
        <v>24013</v>
      </c>
      <c r="Z5" s="112">
        <v>25768</v>
      </c>
      <c r="AB5" s="113" t="str">
        <f>TEXT(Z5,"###,###")</f>
        <v>25,768</v>
      </c>
      <c r="AD5" s="114">
        <f t="shared" ref="AD5:AD9" si="0">Z5/Y5-1</f>
        <v>7.3085412068462974E-2</v>
      </c>
      <c r="AF5" s="114">
        <f t="shared" ref="AF5:AF9" si="1">Z5/V5-1</f>
        <v>0.33943237342759125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18771</v>
      </c>
      <c r="W6" s="112">
        <v>20481</v>
      </c>
      <c r="X6" s="112">
        <v>22379</v>
      </c>
      <c r="Y6" s="112">
        <v>22758</v>
      </c>
      <c r="Z6" s="112">
        <v>23925</v>
      </c>
      <c r="AB6" s="113" t="str">
        <f>TEXT(Z6,"###,###")</f>
        <v>23,925</v>
      </c>
      <c r="AD6" s="114">
        <f t="shared" si="0"/>
        <v>5.1278671236488327E-2</v>
      </c>
      <c r="AF6" s="114">
        <f t="shared" si="1"/>
        <v>0.27457247882371738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26256</v>
      </c>
      <c r="W7" s="112">
        <v>28059</v>
      </c>
      <c r="X7" s="112">
        <v>31362</v>
      </c>
      <c r="Y7" s="112">
        <v>30953</v>
      </c>
      <c r="Z7" s="112">
        <v>33393</v>
      </c>
      <c r="AB7" s="113" t="str">
        <f>TEXT(Z7,"###,###")</f>
        <v>33,393</v>
      </c>
      <c r="AD7" s="114">
        <f t="shared" si="0"/>
        <v>7.8829192646916235E-2</v>
      </c>
      <c r="AF7" s="114">
        <f t="shared" si="1"/>
        <v>0.2718235831809872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49,686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33,393</v>
      </c>
      <c r="P8" s="71"/>
      <c r="S8" s="111" t="s">
        <v>86</v>
      </c>
      <c r="T8" s="112"/>
      <c r="U8" s="112"/>
      <c r="V8" s="112">
        <v>33897</v>
      </c>
      <c r="W8" s="112">
        <v>33814</v>
      </c>
      <c r="X8" s="112">
        <v>35457</v>
      </c>
      <c r="Y8" s="112">
        <v>35040</v>
      </c>
      <c r="Z8" s="112">
        <v>34660.04</v>
      </c>
      <c r="AB8" s="113" t="str">
        <f>TEXT(Z8,"$###,###")</f>
        <v>$34,660</v>
      </c>
      <c r="AD8" s="114">
        <f t="shared" si="0"/>
        <v>-1.0843607305936032E-2</v>
      </c>
      <c r="AF8" s="114">
        <f t="shared" si="1"/>
        <v>2.2510546656046238E-2</v>
      </c>
    </row>
    <row r="9" spans="1:32" x14ac:dyDescent="0.25">
      <c r="A9" s="32" t="s">
        <v>15</v>
      </c>
      <c r="B9" s="75"/>
      <c r="C9" s="76"/>
      <c r="D9" s="77">
        <f>AD104</f>
        <v>78.12462263011713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52.013895127721376</v>
      </c>
      <c r="P9" s="78" t="s">
        <v>87</v>
      </c>
      <c r="S9" s="111" t="s">
        <v>7</v>
      </c>
      <c r="T9" s="112"/>
      <c r="U9" s="112"/>
      <c r="V9" s="112">
        <v>1141196167</v>
      </c>
      <c r="W9" s="112">
        <v>1249583129</v>
      </c>
      <c r="X9" s="112">
        <v>1438149876</v>
      </c>
      <c r="Y9" s="112">
        <v>1464866053</v>
      </c>
      <c r="Z9" s="112">
        <v>1573324397</v>
      </c>
      <c r="AB9" s="113" t="str">
        <f>TEXT(Z9/1000000,"$#,###.0")&amp;" mil"</f>
        <v>$1,573.3 mil</v>
      </c>
      <c r="AD9" s="114">
        <f t="shared" si="0"/>
        <v>7.4039768877079748E-2</v>
      </c>
      <c r="AF9" s="114">
        <f t="shared" si="1"/>
        <v>0.37866253190806587</v>
      </c>
    </row>
    <row r="10" spans="1:32" x14ac:dyDescent="0.25">
      <c r="A10" s="32" t="s">
        <v>18</v>
      </c>
      <c r="B10" s="75"/>
      <c r="C10" s="76"/>
      <c r="D10" s="77">
        <f>AD105</f>
        <v>11.93897677414161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47.977120953493248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83.915790734585087</v>
      </c>
      <c r="P11" s="78" t="s">
        <v>87</v>
      </c>
      <c r="S11" s="111" t="s">
        <v>30</v>
      </c>
      <c r="T11" s="116"/>
      <c r="U11" s="116"/>
      <c r="V11" s="116">
        <v>33771</v>
      </c>
      <c r="W11" s="116">
        <v>36888</v>
      </c>
      <c r="X11" s="116">
        <v>40941</v>
      </c>
      <c r="Y11" s="116">
        <v>41882</v>
      </c>
      <c r="Z11" s="116">
        <v>44324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8.3400712724223638</v>
      </c>
      <c r="P12" s="78" t="s">
        <v>87</v>
      </c>
      <c r="S12" s="111" t="s">
        <v>31</v>
      </c>
      <c r="T12" s="116"/>
      <c r="U12" s="116"/>
      <c r="V12" s="116">
        <v>4235</v>
      </c>
      <c r="W12" s="116">
        <v>4620</v>
      </c>
      <c r="X12" s="116">
        <v>5497</v>
      </c>
      <c r="Y12" s="116">
        <v>4892</v>
      </c>
      <c r="Z12" s="116">
        <v>5369</v>
      </c>
    </row>
    <row r="13" spans="1:32" ht="15" customHeight="1" x14ac:dyDescent="0.25">
      <c r="A13" s="32" t="s">
        <v>20</v>
      </c>
      <c r="B13" s="76"/>
      <c r="C13" s="76"/>
      <c r="D13" s="77">
        <f>AD108</f>
        <v>15.587891961518336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7.7261701554217952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16.477478565390651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29.00012075836252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20.09044895025308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4733</v>
      </c>
      <c r="Z15" s="116">
        <v>5606</v>
      </c>
      <c r="AB15" s="121">
        <f t="shared" ref="AB15:AB34" si="2">IF(Z15="np",0,Z15/$Z$34)</f>
        <v>0.112824021896635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28.686149015819346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79.909551049746923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265</v>
      </c>
      <c r="Z16" s="116">
        <v>229</v>
      </c>
      <c r="AB16" s="121">
        <f t="shared" si="2"/>
        <v>4.6087586540009664E-3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2594</v>
      </c>
      <c r="Z17" s="116">
        <v>2531</v>
      </c>
      <c r="AB17" s="121">
        <f t="shared" si="2"/>
        <v>5.0937852197713733E-2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377</v>
      </c>
      <c r="Z18" s="116">
        <v>419</v>
      </c>
      <c r="AB18" s="121">
        <f t="shared" si="2"/>
        <v>8.4326195459668331E-3</v>
      </c>
    </row>
    <row r="19" spans="1:28" x14ac:dyDescent="0.25">
      <c r="A19" s="67" t="str">
        <f>$S$1&amp;" ("&amp;$V$2&amp;" to "&amp;$Z$2&amp;")"</f>
        <v>Mildura (2015-16 to 2019-20)</v>
      </c>
      <c r="B19" s="67"/>
      <c r="C19" s="67"/>
      <c r="D19" s="67"/>
      <c r="E19" s="67"/>
      <c r="F19" s="67"/>
      <c r="G19" s="67" t="str">
        <f>$S$1&amp;" ("&amp;$V$2&amp;" to "&amp;$Z$2&amp;")"</f>
        <v>Mildura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2951</v>
      </c>
      <c r="Z19" s="116">
        <v>2976</v>
      </c>
      <c r="AB19" s="121">
        <f t="shared" si="2"/>
        <v>5.9893736918370633E-2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1642</v>
      </c>
      <c r="Z20" s="116">
        <v>2318</v>
      </c>
      <c r="AB20" s="121">
        <f t="shared" si="2"/>
        <v>4.6651102881983576E-2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4617</v>
      </c>
      <c r="Z21" s="116">
        <v>4317</v>
      </c>
      <c r="AB21" s="121">
        <f t="shared" si="2"/>
        <v>8.6882144582192886E-2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3409</v>
      </c>
      <c r="Z22" s="116">
        <v>3997</v>
      </c>
      <c r="AB22" s="121">
        <f t="shared" si="2"/>
        <v>8.0441957816776682E-2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1638</v>
      </c>
      <c r="Z23" s="116">
        <v>1761</v>
      </c>
      <c r="AB23" s="121">
        <f t="shared" si="2"/>
        <v>3.5441152793431012E-2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304</v>
      </c>
      <c r="Z24" s="116">
        <v>283</v>
      </c>
      <c r="AB24" s="121">
        <f t="shared" si="2"/>
        <v>5.695540170664949E-3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1028</v>
      </c>
      <c r="Z25" s="116">
        <v>1096</v>
      </c>
      <c r="AB25" s="121">
        <f t="shared" si="2"/>
        <v>2.2057639671550475E-2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714</v>
      </c>
      <c r="Z26" s="116">
        <v>697</v>
      </c>
      <c r="AB26" s="121">
        <f t="shared" si="2"/>
        <v>1.4027531798422154E-2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1928</v>
      </c>
      <c r="Z27" s="116">
        <v>1816</v>
      </c>
      <c r="AB27" s="121">
        <f t="shared" si="2"/>
        <v>3.6548059893736919E-2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4813</v>
      </c>
      <c r="Z28" s="116">
        <v>5824</v>
      </c>
      <c r="AB28" s="121">
        <f t="shared" si="2"/>
        <v>0.11721139913057478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3329</v>
      </c>
      <c r="Z29" s="116">
        <v>1978</v>
      </c>
      <c r="AB29" s="121">
        <f t="shared" si="2"/>
        <v>3.9808404443728865E-2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2224</v>
      </c>
      <c r="Z30" s="116">
        <v>3144</v>
      </c>
      <c r="AB30" s="121">
        <f t="shared" si="2"/>
        <v>6.3274834970214133E-2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4889</v>
      </c>
      <c r="Z31" s="116">
        <v>5145</v>
      </c>
      <c r="AB31" s="121">
        <f t="shared" si="2"/>
        <v>0.10354612783770729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595</v>
      </c>
      <c r="Z32" s="116">
        <v>620</v>
      </c>
      <c r="AB32" s="121">
        <f t="shared" si="2"/>
        <v>1.2477861857993882E-2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1224</v>
      </c>
      <c r="Z33" s="116">
        <v>1431</v>
      </c>
      <c r="AB33" s="121">
        <f t="shared" si="2"/>
        <v>2.8799710191595555E-2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46772</v>
      </c>
      <c r="Z34" s="124">
        <v>49688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26681</v>
      </c>
      <c r="AB37" s="136">
        <f>Z37/Z40*100</f>
        <v>79.909551049746923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6708</v>
      </c>
      <c r="AB38" s="136">
        <f>Z38/Z40*100</f>
        <v>20.09044895025308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33389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17</v>
      </c>
      <c r="W44" s="116">
        <v>9</v>
      </c>
      <c r="X44" s="116">
        <v>11</v>
      </c>
      <c r="Y44" s="116">
        <v>5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500</v>
      </c>
      <c r="W45" s="116">
        <v>447</v>
      </c>
      <c r="X45" s="116">
        <v>522</v>
      </c>
      <c r="Y45" s="116">
        <v>512</v>
      </c>
      <c r="Z45" s="116">
        <v>547</v>
      </c>
    </row>
    <row r="46" spans="19:32" x14ac:dyDescent="0.25">
      <c r="S46" s="119" t="s">
        <v>39</v>
      </c>
      <c r="T46" s="119"/>
      <c r="U46" s="116"/>
      <c r="V46" s="116">
        <v>1346</v>
      </c>
      <c r="W46" s="116">
        <v>1617</v>
      </c>
      <c r="X46" s="116">
        <v>1719</v>
      </c>
      <c r="Y46" s="116">
        <v>1691</v>
      </c>
      <c r="Z46" s="116">
        <v>1481</v>
      </c>
    </row>
    <row r="47" spans="19:32" x14ac:dyDescent="0.25">
      <c r="S47" s="119" t="s">
        <v>40</v>
      </c>
      <c r="T47" s="119"/>
      <c r="U47" s="116"/>
      <c r="V47" s="116">
        <v>2250</v>
      </c>
      <c r="W47" s="116">
        <v>2398</v>
      </c>
      <c r="X47" s="116">
        <v>2932</v>
      </c>
      <c r="Y47" s="116">
        <v>3004</v>
      </c>
      <c r="Z47" s="116">
        <v>3248</v>
      </c>
    </row>
    <row r="48" spans="19:32" x14ac:dyDescent="0.25">
      <c r="S48" s="119" t="s">
        <v>41</v>
      </c>
      <c r="T48" s="119"/>
      <c r="U48" s="116"/>
      <c r="V48" s="116">
        <v>2634</v>
      </c>
      <c r="W48" s="116">
        <v>2946</v>
      </c>
      <c r="X48" s="116">
        <v>3397</v>
      </c>
      <c r="Y48" s="116">
        <v>3738</v>
      </c>
      <c r="Z48" s="116">
        <v>4073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1956</v>
      </c>
      <c r="W49" s="116">
        <v>2166</v>
      </c>
      <c r="X49" s="116">
        <v>2390</v>
      </c>
      <c r="Y49" s="116">
        <v>2569</v>
      </c>
      <c r="Z49" s="116">
        <v>2809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Mildura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1610</v>
      </c>
      <c r="W50" s="116">
        <v>1755</v>
      </c>
      <c r="X50" s="116">
        <v>1894</v>
      </c>
      <c r="Y50" s="116">
        <v>1913</v>
      </c>
      <c r="Z50" s="116">
        <v>2203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1701</v>
      </c>
      <c r="W51" s="116">
        <v>1793</v>
      </c>
      <c r="X51" s="116">
        <v>1955</v>
      </c>
      <c r="Y51" s="116">
        <v>1827</v>
      </c>
      <c r="Z51" s="116">
        <v>2047</v>
      </c>
    </row>
    <row r="52" spans="1:26" ht="15" customHeight="1" x14ac:dyDescent="0.25">
      <c r="S52" s="119" t="s">
        <v>45</v>
      </c>
      <c r="T52" s="119"/>
      <c r="U52" s="116"/>
      <c r="V52" s="116">
        <v>1734</v>
      </c>
      <c r="W52" s="116">
        <v>1883</v>
      </c>
      <c r="X52" s="116">
        <v>2084</v>
      </c>
      <c r="Y52" s="116">
        <v>2013</v>
      </c>
      <c r="Z52" s="116">
        <v>2074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1618</v>
      </c>
      <c r="W53" s="116">
        <v>1684</v>
      </c>
      <c r="X53" s="116">
        <v>1955</v>
      </c>
      <c r="Y53" s="116">
        <v>1860</v>
      </c>
      <c r="Z53" s="116">
        <v>1968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1578</v>
      </c>
      <c r="W54" s="116">
        <v>1724</v>
      </c>
      <c r="X54" s="116">
        <v>1941</v>
      </c>
      <c r="Y54" s="116">
        <v>1834</v>
      </c>
      <c r="Z54" s="116">
        <v>1950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1190</v>
      </c>
      <c r="W55" s="116">
        <v>1349</v>
      </c>
      <c r="X55" s="116">
        <v>1594</v>
      </c>
      <c r="Y55" s="116">
        <v>1616</v>
      </c>
      <c r="Z55" s="116">
        <v>1739</v>
      </c>
    </row>
    <row r="56" spans="1:26" ht="15" customHeight="1" x14ac:dyDescent="0.25">
      <c r="S56" s="119" t="s">
        <v>49</v>
      </c>
      <c r="T56" s="119"/>
      <c r="U56" s="116"/>
      <c r="V56" s="116">
        <v>652</v>
      </c>
      <c r="W56" s="116">
        <v>729</v>
      </c>
      <c r="X56" s="116">
        <v>894</v>
      </c>
      <c r="Y56" s="116">
        <v>855</v>
      </c>
      <c r="Z56" s="116">
        <v>943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237</v>
      </c>
      <c r="W57" s="116">
        <v>300</v>
      </c>
      <c r="X57" s="116">
        <v>361</v>
      </c>
      <c r="Y57" s="116">
        <v>371</v>
      </c>
      <c r="Z57" s="116">
        <v>406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117</v>
      </c>
      <c r="W58" s="116">
        <v>121</v>
      </c>
      <c r="X58" s="116">
        <v>160</v>
      </c>
      <c r="Y58" s="116">
        <v>111</v>
      </c>
      <c r="Z58" s="116">
        <v>151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59</v>
      </c>
      <c r="W59" s="116">
        <v>60</v>
      </c>
      <c r="X59" s="116">
        <v>78</v>
      </c>
      <c r="Y59" s="116">
        <v>66</v>
      </c>
      <c r="Z59" s="116">
        <v>73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34</v>
      </c>
      <c r="W60" s="116">
        <v>46</v>
      </c>
      <c r="X60" s="116">
        <v>69</v>
      </c>
      <c r="Y60" s="116">
        <v>43</v>
      </c>
      <c r="Z60" s="116">
        <v>52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19238</v>
      </c>
      <c r="W61" s="116">
        <v>21027</v>
      </c>
      <c r="X61" s="116">
        <v>24058</v>
      </c>
      <c r="Y61" s="116">
        <v>24019</v>
      </c>
      <c r="Z61" s="116">
        <v>25766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</v>
      </c>
      <c r="W63" s="116">
        <v>6</v>
      </c>
      <c r="X63" s="116">
        <v>13</v>
      </c>
      <c r="Y63" s="116">
        <v>8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553</v>
      </c>
      <c r="W64" s="116">
        <v>571</v>
      </c>
      <c r="X64" s="116">
        <v>626</v>
      </c>
      <c r="Y64" s="116">
        <v>652</v>
      </c>
      <c r="Z64" s="116">
        <v>709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Mildura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1417</v>
      </c>
      <c r="W65" s="116">
        <v>1542</v>
      </c>
      <c r="X65" s="116">
        <v>1691</v>
      </c>
      <c r="Y65" s="116">
        <v>1660</v>
      </c>
      <c r="Z65" s="116">
        <v>1558</v>
      </c>
    </row>
    <row r="66" spans="1:26" x14ac:dyDescent="0.25">
      <c r="S66" s="119" t="s">
        <v>40</v>
      </c>
      <c r="T66" s="119"/>
      <c r="U66" s="116"/>
      <c r="V66" s="116">
        <v>2219</v>
      </c>
      <c r="W66" s="116">
        <v>2448</v>
      </c>
      <c r="X66" s="116">
        <v>2639</v>
      </c>
      <c r="Y66" s="116">
        <v>2739</v>
      </c>
      <c r="Z66" s="116">
        <v>2902</v>
      </c>
    </row>
    <row r="67" spans="1:26" x14ac:dyDescent="0.25">
      <c r="S67" s="119" t="s">
        <v>41</v>
      </c>
      <c r="T67" s="119"/>
      <c r="U67" s="116"/>
      <c r="V67" s="116">
        <v>2489</v>
      </c>
      <c r="W67" s="116">
        <v>2785</v>
      </c>
      <c r="X67" s="116">
        <v>2991</v>
      </c>
      <c r="Y67" s="116">
        <v>3182</v>
      </c>
      <c r="Z67" s="116">
        <v>3574</v>
      </c>
    </row>
    <row r="68" spans="1:26" x14ac:dyDescent="0.25">
      <c r="S68" s="119" t="s">
        <v>42</v>
      </c>
      <c r="T68" s="119"/>
      <c r="U68" s="116"/>
      <c r="V68" s="116">
        <v>1776</v>
      </c>
      <c r="W68" s="116">
        <v>1920</v>
      </c>
      <c r="X68" s="116">
        <v>2098</v>
      </c>
      <c r="Y68" s="116">
        <v>2268</v>
      </c>
      <c r="Z68" s="116">
        <v>2515</v>
      </c>
    </row>
    <row r="69" spans="1:26" x14ac:dyDescent="0.25">
      <c r="S69" s="119" t="s">
        <v>43</v>
      </c>
      <c r="T69" s="119"/>
      <c r="U69" s="116"/>
      <c r="V69" s="116">
        <v>1571</v>
      </c>
      <c r="W69" s="116">
        <v>1716</v>
      </c>
      <c r="X69" s="116">
        <v>1815</v>
      </c>
      <c r="Y69" s="116">
        <v>1989</v>
      </c>
      <c r="Z69" s="116">
        <v>2051</v>
      </c>
    </row>
    <row r="70" spans="1:26" x14ac:dyDescent="0.25">
      <c r="S70" s="119" t="s">
        <v>44</v>
      </c>
      <c r="T70" s="119"/>
      <c r="U70" s="116"/>
      <c r="V70" s="116">
        <v>1791</v>
      </c>
      <c r="W70" s="116">
        <v>1791</v>
      </c>
      <c r="X70" s="116">
        <v>1889</v>
      </c>
      <c r="Y70" s="116">
        <v>1814</v>
      </c>
      <c r="Z70" s="116">
        <v>1904</v>
      </c>
    </row>
    <row r="71" spans="1:26" x14ac:dyDescent="0.25">
      <c r="S71" s="119" t="s">
        <v>45</v>
      </c>
      <c r="T71" s="119"/>
      <c r="U71" s="116"/>
      <c r="V71" s="116">
        <v>1840</v>
      </c>
      <c r="W71" s="116">
        <v>2011</v>
      </c>
      <c r="X71" s="116">
        <v>2179</v>
      </c>
      <c r="Y71" s="116">
        <v>2175</v>
      </c>
      <c r="Z71" s="116">
        <v>2139</v>
      </c>
    </row>
    <row r="72" spans="1:26" x14ac:dyDescent="0.25">
      <c r="S72" s="119" t="s">
        <v>46</v>
      </c>
      <c r="T72" s="119"/>
      <c r="U72" s="116"/>
      <c r="V72" s="116">
        <v>1670</v>
      </c>
      <c r="W72" s="116">
        <v>1787</v>
      </c>
      <c r="X72" s="116">
        <v>1949</v>
      </c>
      <c r="Y72" s="116">
        <v>1933</v>
      </c>
      <c r="Z72" s="116">
        <v>1941</v>
      </c>
    </row>
    <row r="73" spans="1:26" x14ac:dyDescent="0.25">
      <c r="S73" s="119" t="s">
        <v>47</v>
      </c>
      <c r="T73" s="119"/>
      <c r="U73" s="116"/>
      <c r="V73" s="116">
        <v>1565</v>
      </c>
      <c r="W73" s="116">
        <v>1779</v>
      </c>
      <c r="X73" s="116">
        <v>1963</v>
      </c>
      <c r="Y73" s="116">
        <v>1905</v>
      </c>
      <c r="Z73" s="116">
        <v>1958</v>
      </c>
    </row>
    <row r="74" spans="1:26" x14ac:dyDescent="0.25">
      <c r="S74" s="119" t="s">
        <v>48</v>
      </c>
      <c r="T74" s="119"/>
      <c r="U74" s="116"/>
      <c r="V74" s="116">
        <v>1058</v>
      </c>
      <c r="W74" s="116">
        <v>1217</v>
      </c>
      <c r="X74" s="116">
        <v>1421</v>
      </c>
      <c r="Y74" s="116">
        <v>1412</v>
      </c>
      <c r="Z74" s="116">
        <v>1505</v>
      </c>
    </row>
    <row r="75" spans="1:26" x14ac:dyDescent="0.25">
      <c r="S75" s="119" t="s">
        <v>49</v>
      </c>
      <c r="T75" s="119"/>
      <c r="U75" s="116"/>
      <c r="V75" s="116">
        <v>494</v>
      </c>
      <c r="W75" s="116">
        <v>551</v>
      </c>
      <c r="X75" s="116">
        <v>624</v>
      </c>
      <c r="Y75" s="116">
        <v>597</v>
      </c>
      <c r="Z75" s="116">
        <v>677</v>
      </c>
    </row>
    <row r="76" spans="1:26" x14ac:dyDescent="0.25">
      <c r="S76" s="119" t="s">
        <v>50</v>
      </c>
      <c r="T76" s="119"/>
      <c r="U76" s="116"/>
      <c r="V76" s="116">
        <v>156</v>
      </c>
      <c r="W76" s="116">
        <v>194</v>
      </c>
      <c r="X76" s="116">
        <v>272</v>
      </c>
      <c r="Y76" s="116">
        <v>268</v>
      </c>
      <c r="Z76" s="116">
        <v>285</v>
      </c>
    </row>
    <row r="77" spans="1:26" x14ac:dyDescent="0.25">
      <c r="S77" s="119" t="s">
        <v>51</v>
      </c>
      <c r="T77" s="119"/>
      <c r="U77" s="116"/>
      <c r="V77" s="116">
        <v>79</v>
      </c>
      <c r="W77" s="116">
        <v>87</v>
      </c>
      <c r="X77" s="116">
        <v>108</v>
      </c>
      <c r="Y77" s="116">
        <v>80</v>
      </c>
      <c r="Z77" s="116">
        <v>107</v>
      </c>
    </row>
    <row r="78" spans="1:26" x14ac:dyDescent="0.25">
      <c r="S78" s="119" t="s">
        <v>52</v>
      </c>
      <c r="T78" s="119"/>
      <c r="U78" s="116"/>
      <c r="V78" s="116">
        <v>42</v>
      </c>
      <c r="W78" s="116">
        <v>42</v>
      </c>
      <c r="X78" s="116">
        <v>62</v>
      </c>
      <c r="Y78" s="116">
        <v>43</v>
      </c>
      <c r="Z78" s="116">
        <v>59</v>
      </c>
    </row>
    <row r="79" spans="1:26" x14ac:dyDescent="0.25">
      <c r="S79" s="119" t="s">
        <v>53</v>
      </c>
      <c r="T79" s="119"/>
      <c r="U79" s="116"/>
      <c r="V79" s="116">
        <v>38</v>
      </c>
      <c r="W79" s="116">
        <v>33</v>
      </c>
      <c r="X79" s="116">
        <v>34</v>
      </c>
      <c r="Y79" s="116">
        <v>17</v>
      </c>
      <c r="Z79" s="116">
        <v>34</v>
      </c>
    </row>
    <row r="80" spans="1:26" x14ac:dyDescent="0.25">
      <c r="S80" s="122" t="s">
        <v>54</v>
      </c>
      <c r="T80" s="122"/>
      <c r="U80" s="116"/>
      <c r="V80" s="116">
        <v>18771</v>
      </c>
      <c r="W80" s="116">
        <v>20481</v>
      </c>
      <c r="X80" s="116">
        <v>22379</v>
      </c>
      <c r="Y80" s="116">
        <v>22753</v>
      </c>
      <c r="Z80" s="116">
        <v>23925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Mildura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1435</v>
      </c>
      <c r="W83" s="116">
        <v>1579</v>
      </c>
      <c r="X83" s="116">
        <v>1776</v>
      </c>
      <c r="Y83" s="116">
        <v>1771</v>
      </c>
      <c r="Z83" s="116">
        <v>1878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1294</v>
      </c>
      <c r="W84" s="116">
        <v>1336</v>
      </c>
      <c r="X84" s="116">
        <v>1448</v>
      </c>
      <c r="Y84" s="116">
        <v>1454</v>
      </c>
      <c r="Z84" s="116">
        <v>1483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2098</v>
      </c>
      <c r="W85" s="116">
        <v>2244</v>
      </c>
      <c r="X85" s="116">
        <v>2498</v>
      </c>
      <c r="Y85" s="116">
        <v>2563</v>
      </c>
      <c r="Z85" s="116">
        <v>2571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49,686</v>
      </c>
      <c r="D86" s="100">
        <f t="shared" ref="D86:D91" si="4">AD4</f>
        <v>6.2302232104678001E-2</v>
      </c>
      <c r="E86" s="101">
        <f t="shared" ref="E86:E91" si="5">AD4</f>
        <v>6.2302232104678001E-2</v>
      </c>
      <c r="F86" s="100">
        <f t="shared" ref="F86:F91" si="6">AF4</f>
        <v>0.30721671183140842</v>
      </c>
      <c r="G86" s="101">
        <f t="shared" ref="G86:G91" si="7">AF4</f>
        <v>0.30721671183140842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672</v>
      </c>
      <c r="W86" s="116">
        <v>733</v>
      </c>
      <c r="X86" s="116">
        <v>814</v>
      </c>
      <c r="Y86" s="116">
        <v>813</v>
      </c>
      <c r="Z86" s="116">
        <v>878</v>
      </c>
    </row>
    <row r="87" spans="1:30" ht="15" customHeight="1" x14ac:dyDescent="0.25">
      <c r="A87" s="102" t="s">
        <v>4</v>
      </c>
      <c r="B87" s="51"/>
      <c r="C87" s="61" t="str">
        <f t="shared" si="3"/>
        <v>25,768</v>
      </c>
      <c r="D87" s="100">
        <f t="shared" si="4"/>
        <v>7.3085412068462974E-2</v>
      </c>
      <c r="E87" s="101">
        <f t="shared" si="5"/>
        <v>7.3085412068462974E-2</v>
      </c>
      <c r="F87" s="100">
        <f t="shared" si="6"/>
        <v>0.33943237342759125</v>
      </c>
      <c r="G87" s="101">
        <f t="shared" si="7"/>
        <v>0.33943237342759125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496</v>
      </c>
      <c r="W87" s="116">
        <v>518</v>
      </c>
      <c r="X87" s="116">
        <v>560</v>
      </c>
      <c r="Y87" s="116">
        <v>537</v>
      </c>
      <c r="Z87" s="116">
        <v>531</v>
      </c>
    </row>
    <row r="88" spans="1:30" ht="15" customHeight="1" x14ac:dyDescent="0.25">
      <c r="A88" s="102" t="s">
        <v>5</v>
      </c>
      <c r="B88" s="51"/>
      <c r="C88" s="61" t="str">
        <f t="shared" si="3"/>
        <v>23,925</v>
      </c>
      <c r="D88" s="100">
        <f t="shared" si="4"/>
        <v>5.1278671236488327E-2</v>
      </c>
      <c r="E88" s="101">
        <f t="shared" si="5"/>
        <v>5.1278671236488327E-2</v>
      </c>
      <c r="F88" s="100">
        <f t="shared" si="6"/>
        <v>0.27457247882371738</v>
      </c>
      <c r="G88" s="101">
        <f t="shared" si="7"/>
        <v>0.27457247882371738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769</v>
      </c>
      <c r="W88" s="116">
        <v>800</v>
      </c>
      <c r="X88" s="116">
        <v>830</v>
      </c>
      <c r="Y88" s="116">
        <v>847</v>
      </c>
      <c r="Z88" s="116">
        <v>886</v>
      </c>
    </row>
    <row r="89" spans="1:30" ht="15" customHeight="1" x14ac:dyDescent="0.25">
      <c r="A89" s="51" t="s">
        <v>6</v>
      </c>
      <c r="B89" s="51"/>
      <c r="C89" s="61" t="str">
        <f t="shared" si="3"/>
        <v>33,393</v>
      </c>
      <c r="D89" s="100">
        <f t="shared" si="4"/>
        <v>7.8829192646916235E-2</v>
      </c>
      <c r="E89" s="101">
        <f t="shared" si="5"/>
        <v>7.8829192646916235E-2</v>
      </c>
      <c r="F89" s="100">
        <f t="shared" si="6"/>
        <v>0.2718235831809872</v>
      </c>
      <c r="G89" s="101">
        <f t="shared" si="7"/>
        <v>0.2718235831809872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1450</v>
      </c>
      <c r="W89" s="116">
        <v>1525</v>
      </c>
      <c r="X89" s="116">
        <v>1702</v>
      </c>
      <c r="Y89" s="116">
        <v>1698</v>
      </c>
      <c r="Z89" s="116">
        <v>1820</v>
      </c>
    </row>
    <row r="90" spans="1:30" ht="15" customHeight="1" x14ac:dyDescent="0.25">
      <c r="A90" s="51" t="s">
        <v>100</v>
      </c>
      <c r="B90" s="51"/>
      <c r="C90" s="61" t="str">
        <f t="shared" si="3"/>
        <v>$34,660</v>
      </c>
      <c r="D90" s="100">
        <f t="shared" si="4"/>
        <v>-1.0843607305936032E-2</v>
      </c>
      <c r="E90" s="101">
        <f t="shared" si="5"/>
        <v>-1.0843607305936032E-2</v>
      </c>
      <c r="F90" s="100">
        <f t="shared" si="6"/>
        <v>2.2510546656046238E-2</v>
      </c>
      <c r="G90" s="101">
        <f t="shared" si="7"/>
        <v>2.2510546656046238E-2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2245</v>
      </c>
      <c r="W90" s="116">
        <v>2408</v>
      </c>
      <c r="X90" s="116">
        <v>2728</v>
      </c>
      <c r="Y90" s="116">
        <v>2823</v>
      </c>
      <c r="Z90" s="116">
        <v>3353</v>
      </c>
    </row>
    <row r="91" spans="1:30" ht="15" customHeight="1" x14ac:dyDescent="0.25">
      <c r="A91" s="51" t="s">
        <v>7</v>
      </c>
      <c r="B91" s="51"/>
      <c r="C91" s="61" t="str">
        <f t="shared" si="3"/>
        <v>$1,573.3 mil</v>
      </c>
      <c r="D91" s="100">
        <f t="shared" si="4"/>
        <v>7.4039768877079748E-2</v>
      </c>
      <c r="E91" s="101">
        <f t="shared" si="5"/>
        <v>7.4039768877079748E-2</v>
      </c>
      <c r="F91" s="100">
        <f t="shared" si="6"/>
        <v>0.37866253190806587</v>
      </c>
      <c r="G91" s="101">
        <f t="shared" si="7"/>
        <v>0.37866253190806587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13489</v>
      </c>
      <c r="W91" s="116">
        <v>14487</v>
      </c>
      <c r="X91" s="116">
        <v>16385</v>
      </c>
      <c r="Y91" s="116">
        <v>16033</v>
      </c>
      <c r="Z91" s="116">
        <v>17368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911</v>
      </c>
      <c r="W93" s="116">
        <v>1030</v>
      </c>
      <c r="X93" s="116">
        <v>1162</v>
      </c>
      <c r="Y93" s="116">
        <v>1162</v>
      </c>
      <c r="Z93" s="116">
        <v>1240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2292</v>
      </c>
      <c r="W94" s="116">
        <v>2519</v>
      </c>
      <c r="X94" s="116">
        <v>2728</v>
      </c>
      <c r="Y94" s="116">
        <v>2735</v>
      </c>
      <c r="Z94" s="116">
        <v>2868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387</v>
      </c>
      <c r="W95" s="116">
        <v>418</v>
      </c>
      <c r="X95" s="116">
        <v>450</v>
      </c>
      <c r="Y95" s="116">
        <v>457</v>
      </c>
      <c r="Z95" s="116">
        <v>469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1668</v>
      </c>
      <c r="W96" s="116">
        <v>1805</v>
      </c>
      <c r="X96" s="116">
        <v>2043</v>
      </c>
      <c r="Y96" s="116">
        <v>2161</v>
      </c>
      <c r="Z96" s="116">
        <v>2236</v>
      </c>
    </row>
    <row r="97" spans="1:32" ht="15" customHeight="1" x14ac:dyDescent="0.25">
      <c r="S97" s="119" t="s">
        <v>199</v>
      </c>
      <c r="T97" s="119"/>
      <c r="U97" s="116"/>
      <c r="V97" s="116">
        <v>2022</v>
      </c>
      <c r="W97" s="116">
        <v>2178</v>
      </c>
      <c r="X97" s="116">
        <v>2307</v>
      </c>
      <c r="Y97" s="116">
        <v>2301</v>
      </c>
      <c r="Z97" s="116">
        <v>2307</v>
      </c>
    </row>
    <row r="98" spans="1:32" ht="15" customHeight="1" x14ac:dyDescent="0.25">
      <c r="S98" s="119" t="s">
        <v>200</v>
      </c>
      <c r="T98" s="119"/>
      <c r="U98" s="116"/>
      <c r="V98" s="116">
        <v>1487</v>
      </c>
      <c r="W98" s="116">
        <v>1510</v>
      </c>
      <c r="X98" s="116">
        <v>1613</v>
      </c>
      <c r="Y98" s="116">
        <v>1628</v>
      </c>
      <c r="Z98" s="116">
        <v>1633</v>
      </c>
    </row>
    <row r="99" spans="1:32" ht="15" customHeight="1" x14ac:dyDescent="0.25">
      <c r="S99" s="119" t="s">
        <v>201</v>
      </c>
      <c r="T99" s="119"/>
      <c r="U99" s="116"/>
      <c r="V99" s="116">
        <v>93</v>
      </c>
      <c r="W99" s="116">
        <v>88</v>
      </c>
      <c r="X99" s="116">
        <v>130</v>
      </c>
      <c r="Y99" s="116">
        <v>143</v>
      </c>
      <c r="Z99" s="116">
        <v>178</v>
      </c>
    </row>
    <row r="100" spans="1:32" ht="15" customHeight="1" x14ac:dyDescent="0.25">
      <c r="S100" s="119" t="s">
        <v>59</v>
      </c>
      <c r="T100" s="119"/>
      <c r="U100" s="116"/>
      <c r="V100" s="116">
        <v>1356</v>
      </c>
      <c r="W100" s="116">
        <v>1449</v>
      </c>
      <c r="X100" s="116">
        <v>1540</v>
      </c>
      <c r="Y100" s="116">
        <v>1683</v>
      </c>
      <c r="Z100" s="116">
        <v>2057</v>
      </c>
    </row>
    <row r="101" spans="1:32" x14ac:dyDescent="0.25">
      <c r="A101" s="20"/>
      <c r="S101" s="122" t="s">
        <v>54</v>
      </c>
      <c r="T101" s="122"/>
      <c r="U101" s="116"/>
      <c r="V101" s="116">
        <v>12767</v>
      </c>
      <c r="W101" s="116">
        <v>13572</v>
      </c>
      <c r="X101" s="116">
        <v>14977</v>
      </c>
      <c r="Y101" s="116">
        <v>14923</v>
      </c>
      <c r="Z101" s="116">
        <v>16026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28322</v>
      </c>
      <c r="W104" s="116">
        <v>31769</v>
      </c>
      <c r="X104" s="116">
        <v>34901</v>
      </c>
      <c r="Y104" s="116">
        <v>35643</v>
      </c>
      <c r="Z104" s="116">
        <v>38817</v>
      </c>
      <c r="AB104" s="113" t="str">
        <f>TEXT(Z104,"###,###")</f>
        <v>38,817</v>
      </c>
      <c r="AD104" s="134">
        <f>Z104/($Z$4)*100</f>
        <v>78.12462263011713</v>
      </c>
      <c r="AF104" s="113"/>
    </row>
    <row r="105" spans="1:32" x14ac:dyDescent="0.25">
      <c r="S105" s="119" t="s">
        <v>18</v>
      </c>
      <c r="T105" s="119"/>
      <c r="U105" s="116"/>
      <c r="V105" s="116">
        <v>5415</v>
      </c>
      <c r="W105" s="116">
        <v>5757</v>
      </c>
      <c r="X105" s="116">
        <v>6085</v>
      </c>
      <c r="Y105" s="116">
        <v>6247</v>
      </c>
      <c r="Z105" s="116">
        <v>5932</v>
      </c>
      <c r="AB105" s="113" t="str">
        <f>TEXT(Z105,"###,###")</f>
        <v>5,932</v>
      </c>
      <c r="AD105" s="134">
        <f>Z105/($Z$4)*100</f>
        <v>11.93897677414161</v>
      </c>
      <c r="AF105" s="113"/>
    </row>
    <row r="106" spans="1:32" x14ac:dyDescent="0.25">
      <c r="S106" s="122" t="s">
        <v>54</v>
      </c>
      <c r="T106" s="122"/>
      <c r="U106" s="124"/>
      <c r="V106" s="124">
        <v>33737</v>
      </c>
      <c r="W106" s="124">
        <v>37526</v>
      </c>
      <c r="X106" s="124">
        <v>40986</v>
      </c>
      <c r="Y106" s="124">
        <v>41890</v>
      </c>
      <c r="Z106" s="124">
        <v>44749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6301</v>
      </c>
      <c r="W108" s="116">
        <v>6282</v>
      </c>
      <c r="X108" s="116">
        <v>7736</v>
      </c>
      <c r="Y108" s="116">
        <v>7195</v>
      </c>
      <c r="Z108" s="116">
        <v>7745</v>
      </c>
      <c r="AB108" s="113" t="str">
        <f>TEXT(Z108,"###,###")</f>
        <v>7,745</v>
      </c>
      <c r="AD108" s="134">
        <f>Z108/($Z$4)*100</f>
        <v>15.587891961518336</v>
      </c>
      <c r="AF108" s="113"/>
    </row>
    <row r="109" spans="1:32" x14ac:dyDescent="0.25">
      <c r="S109" s="119" t="s">
        <v>21</v>
      </c>
      <c r="T109" s="119"/>
      <c r="U109" s="116"/>
      <c r="V109" s="116">
        <v>6358</v>
      </c>
      <c r="W109" s="116">
        <v>7521</v>
      </c>
      <c r="X109" s="116">
        <v>7643</v>
      </c>
      <c r="Y109" s="116">
        <v>7836</v>
      </c>
      <c r="Z109" s="116">
        <v>8187</v>
      </c>
      <c r="AB109" s="113" t="str">
        <f>TEXT(Z109,"###,###")</f>
        <v>8,187</v>
      </c>
      <c r="AD109" s="134">
        <f>Z109/($Z$4)*100</f>
        <v>16.477478565390651</v>
      </c>
      <c r="AF109" s="113"/>
    </row>
    <row r="110" spans="1:32" x14ac:dyDescent="0.25">
      <c r="S110" s="119" t="s">
        <v>22</v>
      </c>
      <c r="T110" s="119"/>
      <c r="U110" s="116"/>
      <c r="V110" s="116">
        <v>9216</v>
      </c>
      <c r="W110" s="116">
        <v>11178</v>
      </c>
      <c r="X110" s="116">
        <v>11808</v>
      </c>
      <c r="Y110" s="116">
        <v>12408</v>
      </c>
      <c r="Z110" s="116">
        <v>14409</v>
      </c>
      <c r="AB110" s="113" t="str">
        <f>TEXT(Z110,"###,###")</f>
        <v>14,409</v>
      </c>
      <c r="AD110" s="134">
        <f>Z110/($Z$4)*100</f>
        <v>29.00012075836252</v>
      </c>
      <c r="AF110" s="113"/>
    </row>
    <row r="111" spans="1:32" x14ac:dyDescent="0.25">
      <c r="S111" s="119" t="s">
        <v>23</v>
      </c>
      <c r="T111" s="119"/>
      <c r="U111" s="116"/>
      <c r="V111" s="116">
        <v>11860</v>
      </c>
      <c r="W111" s="116">
        <v>12545</v>
      </c>
      <c r="X111" s="116">
        <v>13796</v>
      </c>
      <c r="Y111" s="116">
        <v>14447</v>
      </c>
      <c r="Z111" s="116">
        <v>14253</v>
      </c>
      <c r="AB111" s="113" t="str">
        <f>TEXT(Z111,"###,###")</f>
        <v>14,253</v>
      </c>
      <c r="AD111" s="134">
        <f>Z111/($Z$4)*100</f>
        <v>28.686149015819346</v>
      </c>
      <c r="AF111" s="113"/>
    </row>
    <row r="112" spans="1:32" x14ac:dyDescent="0.25">
      <c r="S112" s="122" t="s">
        <v>54</v>
      </c>
      <c r="T112" s="122"/>
      <c r="U112" s="116"/>
      <c r="V112" s="116">
        <v>38009</v>
      </c>
      <c r="W112" s="116">
        <v>41508</v>
      </c>
      <c r="X112" s="116">
        <v>46437</v>
      </c>
      <c r="Y112" s="116">
        <v>46774</v>
      </c>
      <c r="Z112" s="116">
        <v>49690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42.24</v>
      </c>
      <c r="W118" s="135">
        <v>40.520000000000003</v>
      </c>
      <c r="X118" s="135">
        <v>40.97</v>
      </c>
      <c r="Y118" s="135">
        <v>40.36</v>
      </c>
      <c r="Z118" s="135">
        <v>40.729999999999997</v>
      </c>
      <c r="AB118" s="113" t="str">
        <f>TEXT(Z118,"##.0")</f>
        <v>40.7</v>
      </c>
    </row>
    <row r="120" spans="19:32" x14ac:dyDescent="0.25">
      <c r="S120" s="105" t="s">
        <v>102</v>
      </c>
      <c r="T120" s="116"/>
      <c r="U120" s="116"/>
      <c r="V120" s="116">
        <v>22018</v>
      </c>
      <c r="W120" s="116">
        <v>23439</v>
      </c>
      <c r="X120" s="116">
        <v>25866</v>
      </c>
      <c r="Y120" s="116">
        <v>26063</v>
      </c>
      <c r="Z120" s="116">
        <v>28022</v>
      </c>
      <c r="AB120" s="113" t="str">
        <f>TEXT(Z120,"###,###")</f>
        <v>28,022</v>
      </c>
    </row>
    <row r="121" spans="19:32" x14ac:dyDescent="0.25">
      <c r="S121" s="105" t="s">
        <v>103</v>
      </c>
      <c r="T121" s="116"/>
      <c r="U121" s="116"/>
      <c r="V121" s="116">
        <v>2169</v>
      </c>
      <c r="W121" s="116">
        <v>2320</v>
      </c>
      <c r="X121" s="116">
        <v>2945</v>
      </c>
      <c r="Y121" s="116">
        <v>2457</v>
      </c>
      <c r="Z121" s="116">
        <v>2785</v>
      </c>
      <c r="AB121" s="113" t="str">
        <f>TEXT(Z121,"###,###")</f>
        <v>2,785</v>
      </c>
    </row>
    <row r="122" spans="19:32" x14ac:dyDescent="0.25">
      <c r="S122" s="105" t="s">
        <v>104</v>
      </c>
      <c r="T122" s="116"/>
      <c r="U122" s="116"/>
      <c r="V122" s="116">
        <v>2069</v>
      </c>
      <c r="W122" s="116">
        <v>2300</v>
      </c>
      <c r="X122" s="116">
        <v>2550</v>
      </c>
      <c r="Y122" s="116">
        <v>2434</v>
      </c>
      <c r="Z122" s="116">
        <v>2580</v>
      </c>
      <c r="AB122" s="113" t="str">
        <f>TEXT(Z122,"###,###")</f>
        <v>2,580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24087</v>
      </c>
      <c r="W124" s="116">
        <v>25739</v>
      </c>
      <c r="X124" s="116">
        <v>28416</v>
      </c>
      <c r="Y124" s="116">
        <v>28497</v>
      </c>
      <c r="Z124" s="116">
        <v>30602</v>
      </c>
      <c r="AB124" s="113" t="str">
        <f>TEXT(Z124,"###,###")</f>
        <v>30,602</v>
      </c>
      <c r="AD124" s="131">
        <f>Z124/$Z$7*100</f>
        <v>91.641960890006885</v>
      </c>
    </row>
    <row r="125" spans="19:32" x14ac:dyDescent="0.25">
      <c r="S125" s="105" t="s">
        <v>106</v>
      </c>
      <c r="T125" s="116"/>
      <c r="U125" s="116"/>
      <c r="V125" s="116">
        <v>4238</v>
      </c>
      <c r="W125" s="116">
        <v>4620</v>
      </c>
      <c r="X125" s="116">
        <v>5495</v>
      </c>
      <c r="Y125" s="116">
        <v>4891</v>
      </c>
      <c r="Z125" s="116">
        <v>5365</v>
      </c>
      <c r="AB125" s="113" t="str">
        <f>TEXT(Z125,"###,###")</f>
        <v>5,365</v>
      </c>
      <c r="AD125" s="131">
        <f>Z125/$Z$7*100</f>
        <v>16.066241427844158</v>
      </c>
    </row>
    <row r="127" spans="19:32" x14ac:dyDescent="0.25">
      <c r="S127" s="105" t="s">
        <v>107</v>
      </c>
      <c r="T127" s="116"/>
      <c r="U127" s="116"/>
      <c r="V127" s="116">
        <v>13489</v>
      </c>
      <c r="W127" s="116">
        <v>14487</v>
      </c>
      <c r="X127" s="116">
        <v>16385</v>
      </c>
      <c r="Y127" s="116">
        <v>16030</v>
      </c>
      <c r="Z127" s="116">
        <v>17369</v>
      </c>
      <c r="AB127" s="113" t="str">
        <f>TEXT(Z127,"###,###")</f>
        <v>17,369</v>
      </c>
      <c r="AD127" s="131">
        <f>Z127/$Z$7*100</f>
        <v>52.013895127721376</v>
      </c>
    </row>
    <row r="128" spans="19:32" x14ac:dyDescent="0.25">
      <c r="S128" s="105" t="s">
        <v>108</v>
      </c>
      <c r="T128" s="116"/>
      <c r="U128" s="116"/>
      <c r="V128" s="116">
        <v>12767</v>
      </c>
      <c r="W128" s="116">
        <v>13572</v>
      </c>
      <c r="X128" s="116">
        <v>14977</v>
      </c>
      <c r="Y128" s="116">
        <v>14924</v>
      </c>
      <c r="Z128" s="116">
        <v>16021</v>
      </c>
      <c r="AB128" s="113" t="str">
        <f>TEXT(Z128,"###,###")</f>
        <v>16,021</v>
      </c>
      <c r="AD128" s="131">
        <f>Z128/$Z$7*100</f>
        <v>47.977120953493248</v>
      </c>
    </row>
    <row r="130" spans="19:20" x14ac:dyDescent="0.25">
      <c r="S130" s="105" t="s">
        <v>286</v>
      </c>
      <c r="T130" s="131">
        <v>83.915790734585087</v>
      </c>
    </row>
    <row r="131" spans="19:20" x14ac:dyDescent="0.25">
      <c r="S131" s="105" t="s">
        <v>287</v>
      </c>
      <c r="T131" s="131">
        <v>8.3400712724223638</v>
      </c>
    </row>
    <row r="132" spans="19:20" x14ac:dyDescent="0.25">
      <c r="S132" s="105" t="s">
        <v>288</v>
      </c>
      <c r="T132" s="131">
        <v>7.7261701554217952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F967EA-0C64-41B2-8C92-A8B1C5EFA2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3780E-F43A-4EEB-B86D-25B444F20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565C0D-FDD0-416B-99EB-874F8F8C59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FAE169-227E-4190-A218-9E5F7EA815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D79A-5503-4153-9475-33C38AAD7EF8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159</v>
      </c>
      <c r="T1" s="103"/>
      <c r="U1" s="103"/>
      <c r="V1" s="103"/>
      <c r="W1" s="103"/>
      <c r="X1" s="103"/>
      <c r="Y1" s="104" t="s">
        <v>249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159</v>
      </c>
      <c r="Y3" s="109" t="s">
        <v>249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8.47 Mitchell,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28889</v>
      </c>
      <c r="W4" s="112">
        <v>31442</v>
      </c>
      <c r="X4" s="112">
        <v>32895</v>
      </c>
      <c r="Y4" s="112">
        <v>34579</v>
      </c>
      <c r="Z4" s="112">
        <v>35425</v>
      </c>
      <c r="AB4" s="113" t="str">
        <f>TEXT(Z4,"###,###")</f>
        <v>35,425</v>
      </c>
      <c r="AD4" s="114">
        <f>Z4/Y4-1</f>
        <v>2.4465716186124586E-2</v>
      </c>
      <c r="AF4" s="114">
        <f>Z4/V4-1</f>
        <v>0.22624528367198593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15024</v>
      </c>
      <c r="W5" s="112">
        <v>16531</v>
      </c>
      <c r="X5" s="112">
        <v>17365</v>
      </c>
      <c r="Y5" s="112">
        <v>17933</v>
      </c>
      <c r="Z5" s="112">
        <v>18449</v>
      </c>
      <c r="AB5" s="113" t="str">
        <f>TEXT(Z5,"###,###")</f>
        <v>18,449</v>
      </c>
      <c r="AD5" s="114">
        <f t="shared" ref="AD5:AD9" si="0">Z5/Y5-1</f>
        <v>2.8773769029164065E-2</v>
      </c>
      <c r="AF5" s="114">
        <f t="shared" ref="AF5:AF9" si="1">Z5/V5-1</f>
        <v>0.22796858359957395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13865</v>
      </c>
      <c r="W6" s="112">
        <v>14911</v>
      </c>
      <c r="X6" s="112">
        <v>15530</v>
      </c>
      <c r="Y6" s="112">
        <v>16646</v>
      </c>
      <c r="Z6" s="112">
        <v>16972</v>
      </c>
      <c r="AB6" s="113" t="str">
        <f>TEXT(Z6,"###,###")</f>
        <v>16,972</v>
      </c>
      <c r="AD6" s="114">
        <f t="shared" si="0"/>
        <v>1.9584284512795813E-2</v>
      </c>
      <c r="AF6" s="114">
        <f t="shared" si="1"/>
        <v>0.22408943382618096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21203</v>
      </c>
      <c r="W7" s="112">
        <v>22664</v>
      </c>
      <c r="X7" s="112">
        <v>24042</v>
      </c>
      <c r="Y7" s="112">
        <v>25040</v>
      </c>
      <c r="Z7" s="112">
        <v>26147</v>
      </c>
      <c r="AB7" s="113" t="str">
        <f>TEXT(Z7,"###,###")</f>
        <v>26,147</v>
      </c>
      <c r="AD7" s="114">
        <f t="shared" si="0"/>
        <v>4.4209265175718881E-2</v>
      </c>
      <c r="AF7" s="114">
        <f t="shared" si="1"/>
        <v>0.23317455077111737</v>
      </c>
    </row>
    <row r="8" spans="1:32" ht="17.25" customHeight="1" x14ac:dyDescent="0.25">
      <c r="A8" s="68" t="s">
        <v>13</v>
      </c>
      <c r="B8" s="69"/>
      <c r="C8" s="31"/>
      <c r="D8" s="70" t="str">
        <f>AB4</f>
        <v>35,425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26,147</v>
      </c>
      <c r="P8" s="71"/>
      <c r="S8" s="111" t="s">
        <v>86</v>
      </c>
      <c r="T8" s="112"/>
      <c r="U8" s="112"/>
      <c r="V8" s="112">
        <v>43228.21</v>
      </c>
      <c r="W8" s="112">
        <v>43866.36</v>
      </c>
      <c r="X8" s="112">
        <v>45572.7</v>
      </c>
      <c r="Y8" s="112">
        <v>46731.29</v>
      </c>
      <c r="Z8" s="112">
        <v>48165.04</v>
      </c>
      <c r="AB8" s="113" t="str">
        <f>TEXT(Z8,"$###,###")</f>
        <v>$48,165</v>
      </c>
      <c r="AD8" s="114">
        <f t="shared" si="0"/>
        <v>3.0680728051804218E-2</v>
      </c>
      <c r="AF8" s="114">
        <f t="shared" si="1"/>
        <v>0.11420389602067726</v>
      </c>
    </row>
    <row r="9" spans="1:32" x14ac:dyDescent="0.25">
      <c r="A9" s="32" t="s">
        <v>15</v>
      </c>
      <c r="B9" s="75"/>
      <c r="C9" s="76"/>
      <c r="D9" s="77">
        <f>AD104</f>
        <v>75.816513761467888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53.099782001759287</v>
      </c>
      <c r="P9" s="78" t="s">
        <v>87</v>
      </c>
      <c r="S9" s="111" t="s">
        <v>7</v>
      </c>
      <c r="T9" s="112"/>
      <c r="U9" s="112"/>
      <c r="V9" s="112">
        <v>1084308010</v>
      </c>
      <c r="W9" s="112">
        <v>1183433862</v>
      </c>
      <c r="X9" s="112">
        <v>1314069932</v>
      </c>
      <c r="Y9" s="112">
        <v>1418819966</v>
      </c>
      <c r="Z9" s="112">
        <v>1527247704</v>
      </c>
      <c r="AB9" s="113" t="str">
        <f>TEXT(Z9/1000000,"$#,###.0")&amp;" mil"</f>
        <v>$1,527.2 mil</v>
      </c>
      <c r="AD9" s="114">
        <f t="shared" si="0"/>
        <v>7.6421068633312439E-2</v>
      </c>
      <c r="AF9" s="114">
        <f t="shared" si="1"/>
        <v>0.40849988187397046</v>
      </c>
    </row>
    <row r="10" spans="1:32" x14ac:dyDescent="0.25">
      <c r="A10" s="32" t="s">
        <v>18</v>
      </c>
      <c r="B10" s="75"/>
      <c r="C10" s="76"/>
      <c r="D10" s="77">
        <f>AD105</f>
        <v>17.498941425546928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46.892568937162963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86.686809194171417</v>
      </c>
      <c r="P11" s="78" t="s">
        <v>87</v>
      </c>
      <c r="S11" s="111" t="s">
        <v>30</v>
      </c>
      <c r="T11" s="116"/>
      <c r="U11" s="116"/>
      <c r="V11" s="116">
        <v>26005</v>
      </c>
      <c r="W11" s="116">
        <v>28376</v>
      </c>
      <c r="X11" s="116">
        <v>29669</v>
      </c>
      <c r="Y11" s="116">
        <v>31291</v>
      </c>
      <c r="Z11" s="116">
        <v>31944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6.7770681148888974</v>
      </c>
      <c r="P12" s="78" t="s">
        <v>87</v>
      </c>
      <c r="S12" s="111" t="s">
        <v>31</v>
      </c>
      <c r="T12" s="116"/>
      <c r="U12" s="116"/>
      <c r="V12" s="116">
        <v>2884</v>
      </c>
      <c r="W12" s="116">
        <v>3066</v>
      </c>
      <c r="X12" s="116">
        <v>3225</v>
      </c>
      <c r="Y12" s="116">
        <v>3291</v>
      </c>
      <c r="Z12" s="116">
        <v>3480</v>
      </c>
    </row>
    <row r="13" spans="1:32" ht="15" customHeight="1" x14ac:dyDescent="0.25">
      <c r="A13" s="32" t="s">
        <v>20</v>
      </c>
      <c r="B13" s="76"/>
      <c r="C13" s="76"/>
      <c r="D13" s="77">
        <f>AD108</f>
        <v>16.177840508115736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6.5208245687841826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14.605504587155963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21.738884968242765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15.225707727620504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750</v>
      </c>
      <c r="Z15" s="116">
        <v>710</v>
      </c>
      <c r="AB15" s="121">
        <f t="shared" ref="AB15:AB34" si="2">IF(Z15="np",0,Z15/$Z$34)</f>
        <v>2.0044606306993028E-2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40.40931545518702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84.774292272379498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158</v>
      </c>
      <c r="Z16" s="116">
        <v>148</v>
      </c>
      <c r="AB16" s="121">
        <f t="shared" si="2"/>
        <v>4.1783123006126311E-3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2609</v>
      </c>
      <c r="Z17" s="116">
        <v>2621</v>
      </c>
      <c r="AB17" s="121">
        <f t="shared" si="2"/>
        <v>7.3995652296660178E-2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314</v>
      </c>
      <c r="Z18" s="116">
        <v>319</v>
      </c>
      <c r="AB18" s="121">
        <f t="shared" si="2"/>
        <v>9.0059569182123593E-3</v>
      </c>
    </row>
    <row r="19" spans="1:28" x14ac:dyDescent="0.25">
      <c r="A19" s="67" t="str">
        <f>$S$1&amp;" ("&amp;$V$2&amp;" to "&amp;$Z$2&amp;")"</f>
        <v>Mitchell (2015-16 to 2019-20)</v>
      </c>
      <c r="B19" s="67"/>
      <c r="C19" s="67"/>
      <c r="D19" s="67"/>
      <c r="E19" s="67"/>
      <c r="F19" s="67"/>
      <c r="G19" s="67" t="str">
        <f>$S$1&amp;" ("&amp;$V$2&amp;" to "&amp;$Z$2&amp;")"</f>
        <v>Mitchell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3872</v>
      </c>
      <c r="Z19" s="116">
        <v>4045</v>
      </c>
      <c r="AB19" s="121">
        <f t="shared" si="2"/>
        <v>0.11419779227012225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1422</v>
      </c>
      <c r="Z20" s="116">
        <v>1421</v>
      </c>
      <c r="AB20" s="121">
        <f t="shared" si="2"/>
        <v>4.011744445385506E-2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2903</v>
      </c>
      <c r="Z21" s="116">
        <v>2976</v>
      </c>
      <c r="AB21" s="121">
        <f t="shared" si="2"/>
        <v>8.4017955450156681E-2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2334</v>
      </c>
      <c r="Z22" s="116">
        <v>2273</v>
      </c>
      <c r="AB22" s="121">
        <f t="shared" si="2"/>
        <v>6.4170972022246683E-2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1898</v>
      </c>
      <c r="Z23" s="116">
        <v>2016</v>
      </c>
      <c r="AB23" s="121">
        <f t="shared" si="2"/>
        <v>5.6915389175912594E-2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301</v>
      </c>
      <c r="Z24" s="116">
        <v>298</v>
      </c>
      <c r="AB24" s="121">
        <f t="shared" si="2"/>
        <v>8.4130882809632709E-3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1151</v>
      </c>
      <c r="Z25" s="116">
        <v>1191</v>
      </c>
      <c r="AB25" s="121">
        <f t="shared" si="2"/>
        <v>3.3624121283984079E-2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503</v>
      </c>
      <c r="Z26" s="116">
        <v>571</v>
      </c>
      <c r="AB26" s="121">
        <f t="shared" si="2"/>
        <v>1.6120380565201434E-2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1629</v>
      </c>
      <c r="Z27" s="116">
        <v>1659</v>
      </c>
      <c r="AB27" s="121">
        <f t="shared" si="2"/>
        <v>4.6836622342678075E-2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2785</v>
      </c>
      <c r="Z28" s="116">
        <v>2993</v>
      </c>
      <c r="AB28" s="121">
        <f t="shared" si="2"/>
        <v>8.4497896727929761E-2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3283</v>
      </c>
      <c r="Z29" s="116">
        <v>2741</v>
      </c>
      <c r="AB29" s="121">
        <f t="shared" si="2"/>
        <v>7.7383473080940679E-2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1605</v>
      </c>
      <c r="Z30" s="116">
        <v>2211</v>
      </c>
      <c r="AB30" s="121">
        <f t="shared" si="2"/>
        <v>6.2420597950368424E-2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3711</v>
      </c>
      <c r="Z31" s="116">
        <v>3966</v>
      </c>
      <c r="AB31" s="121">
        <f t="shared" si="2"/>
        <v>0.1119674769204709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584</v>
      </c>
      <c r="Z32" s="116">
        <v>615</v>
      </c>
      <c r="AB32" s="121">
        <f t="shared" si="2"/>
        <v>1.7362581519437623E-2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1190</v>
      </c>
      <c r="Z33" s="116">
        <v>1313</v>
      </c>
      <c r="AB33" s="121">
        <f t="shared" si="2"/>
        <v>3.7068405748002596E-2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34582</v>
      </c>
      <c r="Z34" s="124">
        <v>35421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22160</v>
      </c>
      <c r="AB37" s="136">
        <f>Z37/Z40*100</f>
        <v>84.774292272379498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3980</v>
      </c>
      <c r="AB38" s="136">
        <f>Z38/Z40*100</f>
        <v>15.225707727620504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26140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9</v>
      </c>
      <c r="X44" s="116">
        <v>9</v>
      </c>
      <c r="Y44" s="116">
        <v>5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325</v>
      </c>
      <c r="W45" s="116">
        <v>333</v>
      </c>
      <c r="X45" s="116">
        <v>349</v>
      </c>
      <c r="Y45" s="116">
        <v>374</v>
      </c>
      <c r="Z45" s="116">
        <v>369</v>
      </c>
    </row>
    <row r="46" spans="19:32" x14ac:dyDescent="0.25">
      <c r="S46" s="119" t="s">
        <v>39</v>
      </c>
      <c r="T46" s="119"/>
      <c r="U46" s="116"/>
      <c r="V46" s="116">
        <v>931</v>
      </c>
      <c r="W46" s="116">
        <v>1082</v>
      </c>
      <c r="X46" s="116">
        <v>1103</v>
      </c>
      <c r="Y46" s="116">
        <v>1121</v>
      </c>
      <c r="Z46" s="116">
        <v>1026</v>
      </c>
    </row>
    <row r="47" spans="19:32" x14ac:dyDescent="0.25">
      <c r="S47" s="119" t="s">
        <v>40</v>
      </c>
      <c r="T47" s="119"/>
      <c r="U47" s="116"/>
      <c r="V47" s="116">
        <v>1267</v>
      </c>
      <c r="W47" s="116">
        <v>1441</v>
      </c>
      <c r="X47" s="116">
        <v>1541</v>
      </c>
      <c r="Y47" s="116">
        <v>1616</v>
      </c>
      <c r="Z47" s="116">
        <v>1571</v>
      </c>
    </row>
    <row r="48" spans="19:32" x14ac:dyDescent="0.25">
      <c r="S48" s="119" t="s">
        <v>41</v>
      </c>
      <c r="T48" s="119"/>
      <c r="U48" s="116"/>
      <c r="V48" s="116">
        <v>1682</v>
      </c>
      <c r="W48" s="116">
        <v>1938</v>
      </c>
      <c r="X48" s="116">
        <v>2044</v>
      </c>
      <c r="Y48" s="116">
        <v>2074</v>
      </c>
      <c r="Z48" s="116">
        <v>2180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1747</v>
      </c>
      <c r="W49" s="116">
        <v>1908</v>
      </c>
      <c r="X49" s="116">
        <v>2055</v>
      </c>
      <c r="Y49" s="116">
        <v>2185</v>
      </c>
      <c r="Z49" s="116">
        <v>2362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Mitchell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1446</v>
      </c>
      <c r="W50" s="116">
        <v>1588</v>
      </c>
      <c r="X50" s="116">
        <v>1661</v>
      </c>
      <c r="Y50" s="116">
        <v>1939</v>
      </c>
      <c r="Z50" s="116">
        <v>2131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1595</v>
      </c>
      <c r="W51" s="116">
        <v>1655</v>
      </c>
      <c r="X51" s="116">
        <v>1643</v>
      </c>
      <c r="Y51" s="116">
        <v>1574</v>
      </c>
      <c r="Z51" s="116">
        <v>1633</v>
      </c>
    </row>
    <row r="52" spans="1:26" ht="15" customHeight="1" x14ac:dyDescent="0.25">
      <c r="S52" s="119" t="s">
        <v>45</v>
      </c>
      <c r="T52" s="119"/>
      <c r="U52" s="116"/>
      <c r="V52" s="116">
        <v>1616</v>
      </c>
      <c r="W52" s="116">
        <v>1706</v>
      </c>
      <c r="X52" s="116">
        <v>1784</v>
      </c>
      <c r="Y52" s="116">
        <v>1809</v>
      </c>
      <c r="Z52" s="116">
        <v>1728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1500</v>
      </c>
      <c r="W53" s="116">
        <v>1581</v>
      </c>
      <c r="X53" s="116">
        <v>1619</v>
      </c>
      <c r="Y53" s="116">
        <v>1680</v>
      </c>
      <c r="Z53" s="116">
        <v>1791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1292</v>
      </c>
      <c r="W54" s="116">
        <v>1405</v>
      </c>
      <c r="X54" s="116">
        <v>1547</v>
      </c>
      <c r="Y54" s="116">
        <v>1540</v>
      </c>
      <c r="Z54" s="116">
        <v>1542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927</v>
      </c>
      <c r="W55" s="116">
        <v>1062</v>
      </c>
      <c r="X55" s="116">
        <v>1097</v>
      </c>
      <c r="Y55" s="116">
        <v>1050</v>
      </c>
      <c r="Z55" s="116">
        <v>1116</v>
      </c>
    </row>
    <row r="56" spans="1:26" ht="15" customHeight="1" x14ac:dyDescent="0.25">
      <c r="S56" s="119" t="s">
        <v>49</v>
      </c>
      <c r="T56" s="119"/>
      <c r="U56" s="116"/>
      <c r="V56" s="116">
        <v>448</v>
      </c>
      <c r="W56" s="116">
        <v>510</v>
      </c>
      <c r="X56" s="116">
        <v>570</v>
      </c>
      <c r="Y56" s="116">
        <v>601</v>
      </c>
      <c r="Z56" s="116">
        <v>617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154</v>
      </c>
      <c r="W57" s="116">
        <v>197</v>
      </c>
      <c r="X57" s="116">
        <v>194</v>
      </c>
      <c r="Y57" s="116">
        <v>208</v>
      </c>
      <c r="Z57" s="116">
        <v>238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67</v>
      </c>
      <c r="W58" s="116">
        <v>79</v>
      </c>
      <c r="X58" s="116">
        <v>91</v>
      </c>
      <c r="Y58" s="116">
        <v>88</v>
      </c>
      <c r="Z58" s="116">
        <v>97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</v>
      </c>
      <c r="W59" s="116">
        <v>28</v>
      </c>
      <c r="X59" s="116">
        <v>32</v>
      </c>
      <c r="Y59" s="116">
        <v>35</v>
      </c>
      <c r="Z59" s="116">
        <v>22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13</v>
      </c>
      <c r="W60" s="116">
        <v>12</v>
      </c>
      <c r="X60" s="116">
        <v>15</v>
      </c>
      <c r="Y60" s="116">
        <v>14</v>
      </c>
      <c r="Z60" s="116">
        <v>23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15024</v>
      </c>
      <c r="W61" s="116">
        <v>16531</v>
      </c>
      <c r="X61" s="116">
        <v>17365</v>
      </c>
      <c r="Y61" s="116">
        <v>17938</v>
      </c>
      <c r="Z61" s="116">
        <v>18455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6</v>
      </c>
      <c r="X63" s="116">
        <v>11</v>
      </c>
      <c r="Y63" s="116">
        <v>10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427</v>
      </c>
      <c r="W64" s="116">
        <v>367</v>
      </c>
      <c r="X64" s="116">
        <v>381</v>
      </c>
      <c r="Y64" s="116">
        <v>425</v>
      </c>
      <c r="Z64" s="116">
        <v>412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Mitchell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990</v>
      </c>
      <c r="W65" s="116">
        <v>998</v>
      </c>
      <c r="X65" s="116">
        <v>1045</v>
      </c>
      <c r="Y65" s="116">
        <v>1106</v>
      </c>
      <c r="Z65" s="116">
        <v>1026</v>
      </c>
    </row>
    <row r="66" spans="1:26" x14ac:dyDescent="0.25">
      <c r="S66" s="119" t="s">
        <v>40</v>
      </c>
      <c r="T66" s="119"/>
      <c r="U66" s="116"/>
      <c r="V66" s="116">
        <v>1281</v>
      </c>
      <c r="W66" s="116">
        <v>1384</v>
      </c>
      <c r="X66" s="116">
        <v>1423</v>
      </c>
      <c r="Y66" s="116">
        <v>1522</v>
      </c>
      <c r="Z66" s="116">
        <v>1542</v>
      </c>
    </row>
    <row r="67" spans="1:26" x14ac:dyDescent="0.25">
      <c r="S67" s="119" t="s">
        <v>41</v>
      </c>
      <c r="T67" s="119"/>
      <c r="U67" s="116"/>
      <c r="V67" s="116">
        <v>1480</v>
      </c>
      <c r="W67" s="116">
        <v>1621</v>
      </c>
      <c r="X67" s="116">
        <v>1726</v>
      </c>
      <c r="Y67" s="116">
        <v>1978</v>
      </c>
      <c r="Z67" s="116">
        <v>1966</v>
      </c>
    </row>
    <row r="68" spans="1:26" x14ac:dyDescent="0.25">
      <c r="S68" s="119" t="s">
        <v>42</v>
      </c>
      <c r="T68" s="119"/>
      <c r="U68" s="116"/>
      <c r="V68" s="116">
        <v>1455</v>
      </c>
      <c r="W68" s="116">
        <v>1596</v>
      </c>
      <c r="X68" s="116">
        <v>1677</v>
      </c>
      <c r="Y68" s="116">
        <v>1885</v>
      </c>
      <c r="Z68" s="116">
        <v>1991</v>
      </c>
    </row>
    <row r="69" spans="1:26" x14ac:dyDescent="0.25">
      <c r="S69" s="119" t="s">
        <v>43</v>
      </c>
      <c r="T69" s="119"/>
      <c r="U69" s="116"/>
      <c r="V69" s="116">
        <v>1304</v>
      </c>
      <c r="W69" s="116">
        <v>1387</v>
      </c>
      <c r="X69" s="116">
        <v>1523</v>
      </c>
      <c r="Y69" s="116">
        <v>1730</v>
      </c>
      <c r="Z69" s="116">
        <v>1908</v>
      </c>
    </row>
    <row r="70" spans="1:26" x14ac:dyDescent="0.25">
      <c r="S70" s="119" t="s">
        <v>44</v>
      </c>
      <c r="T70" s="119"/>
      <c r="U70" s="116"/>
      <c r="V70" s="116">
        <v>1416</v>
      </c>
      <c r="W70" s="116">
        <v>1507</v>
      </c>
      <c r="X70" s="116">
        <v>1559</v>
      </c>
      <c r="Y70" s="116">
        <v>1562</v>
      </c>
      <c r="Z70" s="116">
        <v>1562</v>
      </c>
    </row>
    <row r="71" spans="1:26" x14ac:dyDescent="0.25">
      <c r="S71" s="119" t="s">
        <v>45</v>
      </c>
      <c r="T71" s="119"/>
      <c r="U71" s="116"/>
      <c r="V71" s="116">
        <v>1578</v>
      </c>
      <c r="W71" s="116">
        <v>1700</v>
      </c>
      <c r="X71" s="116">
        <v>1731</v>
      </c>
      <c r="Y71" s="116">
        <v>1804</v>
      </c>
      <c r="Z71" s="116">
        <v>1744</v>
      </c>
    </row>
    <row r="72" spans="1:26" x14ac:dyDescent="0.25">
      <c r="S72" s="119" t="s">
        <v>46</v>
      </c>
      <c r="T72" s="119"/>
      <c r="U72" s="116"/>
      <c r="V72" s="116">
        <v>1489</v>
      </c>
      <c r="W72" s="116">
        <v>1579</v>
      </c>
      <c r="X72" s="116">
        <v>1530</v>
      </c>
      <c r="Y72" s="116">
        <v>1576</v>
      </c>
      <c r="Z72" s="116">
        <v>1657</v>
      </c>
    </row>
    <row r="73" spans="1:26" x14ac:dyDescent="0.25">
      <c r="S73" s="119" t="s">
        <v>47</v>
      </c>
      <c r="T73" s="119"/>
      <c r="U73" s="116"/>
      <c r="V73" s="116">
        <v>1143</v>
      </c>
      <c r="W73" s="116">
        <v>1330</v>
      </c>
      <c r="X73" s="116">
        <v>1363</v>
      </c>
      <c r="Y73" s="116">
        <v>1432</v>
      </c>
      <c r="Z73" s="116">
        <v>1457</v>
      </c>
    </row>
    <row r="74" spans="1:26" x14ac:dyDescent="0.25">
      <c r="S74" s="119" t="s">
        <v>48</v>
      </c>
      <c r="T74" s="119"/>
      <c r="U74" s="116"/>
      <c r="V74" s="116">
        <v>753</v>
      </c>
      <c r="W74" s="116">
        <v>828</v>
      </c>
      <c r="X74" s="116">
        <v>914</v>
      </c>
      <c r="Y74" s="116">
        <v>940</v>
      </c>
      <c r="Z74" s="116">
        <v>981</v>
      </c>
    </row>
    <row r="75" spans="1:26" x14ac:dyDescent="0.25">
      <c r="S75" s="119" t="s">
        <v>49</v>
      </c>
      <c r="T75" s="119"/>
      <c r="U75" s="116"/>
      <c r="V75" s="116">
        <v>332</v>
      </c>
      <c r="W75" s="116">
        <v>379</v>
      </c>
      <c r="X75" s="116">
        <v>373</v>
      </c>
      <c r="Y75" s="116">
        <v>425</v>
      </c>
      <c r="Z75" s="116">
        <v>427</v>
      </c>
    </row>
    <row r="76" spans="1:26" x14ac:dyDescent="0.25">
      <c r="S76" s="119" t="s">
        <v>50</v>
      </c>
      <c r="T76" s="119"/>
      <c r="U76" s="116"/>
      <c r="V76" s="116">
        <v>116</v>
      </c>
      <c r="W76" s="116">
        <v>129</v>
      </c>
      <c r="X76" s="116">
        <v>137</v>
      </c>
      <c r="Y76" s="116">
        <v>158</v>
      </c>
      <c r="Z76" s="116">
        <v>165</v>
      </c>
    </row>
    <row r="77" spans="1:26" x14ac:dyDescent="0.25">
      <c r="S77" s="119" t="s">
        <v>51</v>
      </c>
      <c r="T77" s="119"/>
      <c r="U77" s="116"/>
      <c r="V77" s="116">
        <v>58</v>
      </c>
      <c r="W77" s="116">
        <v>60</v>
      </c>
      <c r="X77" s="116">
        <v>72</v>
      </c>
      <c r="Y77" s="116">
        <v>66</v>
      </c>
      <c r="Z77" s="116">
        <v>79</v>
      </c>
    </row>
    <row r="78" spans="1:26" x14ac:dyDescent="0.25">
      <c r="S78" s="119" t="s">
        <v>52</v>
      </c>
      <c r="T78" s="119"/>
      <c r="U78" s="116"/>
      <c r="V78" s="116">
        <v>14</v>
      </c>
      <c r="W78" s="116">
        <v>20</v>
      </c>
      <c r="X78" s="116">
        <v>24</v>
      </c>
      <c r="Y78" s="116">
        <v>22</v>
      </c>
      <c r="Z78" s="116">
        <v>25</v>
      </c>
    </row>
    <row r="79" spans="1:26" x14ac:dyDescent="0.25">
      <c r="S79" s="119" t="s">
        <v>53</v>
      </c>
      <c r="T79" s="119"/>
      <c r="U79" s="116"/>
      <c r="V79" s="116">
        <v>25</v>
      </c>
      <c r="W79" s="116">
        <v>20</v>
      </c>
      <c r="X79" s="116">
        <v>29</v>
      </c>
      <c r="Y79" s="116">
        <v>16</v>
      </c>
      <c r="Z79" s="116">
        <v>23</v>
      </c>
    </row>
    <row r="80" spans="1:26" x14ac:dyDescent="0.25">
      <c r="S80" s="122" t="s">
        <v>54</v>
      </c>
      <c r="T80" s="122"/>
      <c r="U80" s="116"/>
      <c r="V80" s="116">
        <v>13865</v>
      </c>
      <c r="W80" s="116">
        <v>14911</v>
      </c>
      <c r="X80" s="116">
        <v>15530</v>
      </c>
      <c r="Y80" s="116">
        <v>16644</v>
      </c>
      <c r="Z80" s="116">
        <v>16970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Mitchell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1299</v>
      </c>
      <c r="W83" s="116">
        <v>1431</v>
      </c>
      <c r="X83" s="116">
        <v>1508</v>
      </c>
      <c r="Y83" s="116">
        <v>1537</v>
      </c>
      <c r="Z83" s="116">
        <v>1612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842</v>
      </c>
      <c r="W84" s="116">
        <v>897</v>
      </c>
      <c r="X84" s="116">
        <v>950</v>
      </c>
      <c r="Y84" s="116">
        <v>1006</v>
      </c>
      <c r="Z84" s="116">
        <v>1037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2485</v>
      </c>
      <c r="W85" s="116">
        <v>2634</v>
      </c>
      <c r="X85" s="116">
        <v>2847</v>
      </c>
      <c r="Y85" s="116">
        <v>3044</v>
      </c>
      <c r="Z85" s="116">
        <v>3156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35,425</v>
      </c>
      <c r="D86" s="100">
        <f t="shared" ref="D86:D91" si="4">AD4</f>
        <v>2.4465716186124586E-2</v>
      </c>
      <c r="E86" s="101">
        <f t="shared" ref="E86:E91" si="5">AD4</f>
        <v>2.4465716186124586E-2</v>
      </c>
      <c r="F86" s="100">
        <f t="shared" ref="F86:F91" si="6">AF4</f>
        <v>0.22624528367198593</v>
      </c>
      <c r="G86" s="101">
        <f t="shared" ref="G86:G91" si="7">AF4</f>
        <v>0.22624528367198593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652</v>
      </c>
      <c r="W86" s="116">
        <v>737</v>
      </c>
      <c r="X86" s="116">
        <v>805</v>
      </c>
      <c r="Y86" s="116">
        <v>868</v>
      </c>
      <c r="Z86" s="116">
        <v>939</v>
      </c>
    </row>
    <row r="87" spans="1:30" ht="15" customHeight="1" x14ac:dyDescent="0.25">
      <c r="A87" s="102" t="s">
        <v>4</v>
      </c>
      <c r="B87" s="51"/>
      <c r="C87" s="61" t="str">
        <f t="shared" si="3"/>
        <v>18,449</v>
      </c>
      <c r="D87" s="100">
        <f t="shared" si="4"/>
        <v>2.8773769029164065E-2</v>
      </c>
      <c r="E87" s="101">
        <f t="shared" si="5"/>
        <v>2.8773769029164065E-2</v>
      </c>
      <c r="F87" s="100">
        <f t="shared" si="6"/>
        <v>0.22796858359957395</v>
      </c>
      <c r="G87" s="101">
        <f t="shared" si="7"/>
        <v>0.22796858359957395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472</v>
      </c>
      <c r="W87" s="116">
        <v>519</v>
      </c>
      <c r="X87" s="116">
        <v>534</v>
      </c>
      <c r="Y87" s="116">
        <v>560</v>
      </c>
      <c r="Z87" s="116">
        <v>565</v>
      </c>
    </row>
    <row r="88" spans="1:30" ht="15" customHeight="1" x14ac:dyDescent="0.25">
      <c r="A88" s="102" t="s">
        <v>5</v>
      </c>
      <c r="B88" s="51"/>
      <c r="C88" s="61" t="str">
        <f t="shared" si="3"/>
        <v>16,972</v>
      </c>
      <c r="D88" s="100">
        <f t="shared" si="4"/>
        <v>1.9584284512795813E-2</v>
      </c>
      <c r="E88" s="101">
        <f t="shared" si="5"/>
        <v>1.9584284512795813E-2</v>
      </c>
      <c r="F88" s="100">
        <f t="shared" si="6"/>
        <v>0.22408943382618096</v>
      </c>
      <c r="G88" s="101">
        <f t="shared" si="7"/>
        <v>0.22408943382618096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480</v>
      </c>
      <c r="W88" s="116">
        <v>507</v>
      </c>
      <c r="X88" s="116">
        <v>537</v>
      </c>
      <c r="Y88" s="116">
        <v>544</v>
      </c>
      <c r="Z88" s="116">
        <v>582</v>
      </c>
    </row>
    <row r="89" spans="1:30" ht="15" customHeight="1" x14ac:dyDescent="0.25">
      <c r="A89" s="51" t="s">
        <v>6</v>
      </c>
      <c r="B89" s="51"/>
      <c r="C89" s="61" t="str">
        <f t="shared" si="3"/>
        <v>26,147</v>
      </c>
      <c r="D89" s="100">
        <f t="shared" si="4"/>
        <v>4.4209265175718881E-2</v>
      </c>
      <c r="E89" s="101">
        <f t="shared" si="5"/>
        <v>4.4209265175718881E-2</v>
      </c>
      <c r="F89" s="100">
        <f t="shared" si="6"/>
        <v>0.23317455077111737</v>
      </c>
      <c r="G89" s="101">
        <f t="shared" si="7"/>
        <v>0.23317455077111737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1485</v>
      </c>
      <c r="W89" s="116">
        <v>1585</v>
      </c>
      <c r="X89" s="116">
        <v>1656</v>
      </c>
      <c r="Y89" s="116">
        <v>1689</v>
      </c>
      <c r="Z89" s="116">
        <v>1765</v>
      </c>
    </row>
    <row r="90" spans="1:30" ht="15" customHeight="1" x14ac:dyDescent="0.25">
      <c r="A90" s="51" t="s">
        <v>100</v>
      </c>
      <c r="B90" s="51"/>
      <c r="C90" s="61" t="str">
        <f t="shared" si="3"/>
        <v>$48,165</v>
      </c>
      <c r="D90" s="100">
        <f t="shared" si="4"/>
        <v>3.0680728051804218E-2</v>
      </c>
      <c r="E90" s="101">
        <f t="shared" si="5"/>
        <v>3.0680728051804218E-2</v>
      </c>
      <c r="F90" s="100">
        <f t="shared" si="6"/>
        <v>0.11420389602067726</v>
      </c>
      <c r="G90" s="101">
        <f t="shared" si="7"/>
        <v>0.11420389602067726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1300</v>
      </c>
      <c r="W90" s="116">
        <v>1436</v>
      </c>
      <c r="X90" s="116">
        <v>1666</v>
      </c>
      <c r="Y90" s="116">
        <v>1724</v>
      </c>
      <c r="Z90" s="116">
        <v>1825</v>
      </c>
    </row>
    <row r="91" spans="1:30" ht="15" customHeight="1" x14ac:dyDescent="0.25">
      <c r="A91" s="51" t="s">
        <v>7</v>
      </c>
      <c r="B91" s="51"/>
      <c r="C91" s="61" t="str">
        <f t="shared" si="3"/>
        <v>$1,527.2 mil</v>
      </c>
      <c r="D91" s="100">
        <f t="shared" si="4"/>
        <v>7.6421068633312439E-2</v>
      </c>
      <c r="E91" s="101">
        <f t="shared" si="5"/>
        <v>7.6421068633312439E-2</v>
      </c>
      <c r="F91" s="100">
        <f t="shared" si="6"/>
        <v>0.40849988187397046</v>
      </c>
      <c r="G91" s="101">
        <f t="shared" si="7"/>
        <v>0.40849988187397046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11268</v>
      </c>
      <c r="W91" s="116">
        <v>12100</v>
      </c>
      <c r="X91" s="116">
        <v>12801</v>
      </c>
      <c r="Y91" s="116">
        <v>13288</v>
      </c>
      <c r="Z91" s="116">
        <v>13885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794</v>
      </c>
      <c r="W93" s="116">
        <v>894</v>
      </c>
      <c r="X93" s="116">
        <v>970</v>
      </c>
      <c r="Y93" s="116">
        <v>1031</v>
      </c>
      <c r="Z93" s="116">
        <v>1118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1534</v>
      </c>
      <c r="W94" s="116">
        <v>1617</v>
      </c>
      <c r="X94" s="116">
        <v>1729</v>
      </c>
      <c r="Y94" s="116">
        <v>1881</v>
      </c>
      <c r="Z94" s="116">
        <v>2012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376</v>
      </c>
      <c r="W95" s="116">
        <v>386</v>
      </c>
      <c r="X95" s="116">
        <v>437</v>
      </c>
      <c r="Y95" s="116">
        <v>419</v>
      </c>
      <c r="Z95" s="116">
        <v>481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1550</v>
      </c>
      <c r="W96" s="116">
        <v>1759</v>
      </c>
      <c r="X96" s="116">
        <v>1914</v>
      </c>
      <c r="Y96" s="116">
        <v>2069</v>
      </c>
      <c r="Z96" s="116">
        <v>2155</v>
      </c>
    </row>
    <row r="97" spans="1:32" ht="15" customHeight="1" x14ac:dyDescent="0.25">
      <c r="S97" s="119" t="s">
        <v>199</v>
      </c>
      <c r="T97" s="119"/>
      <c r="U97" s="116"/>
      <c r="V97" s="116">
        <v>1938</v>
      </c>
      <c r="W97" s="116">
        <v>2117</v>
      </c>
      <c r="X97" s="116">
        <v>2181</v>
      </c>
      <c r="Y97" s="116">
        <v>2245</v>
      </c>
      <c r="Z97" s="116">
        <v>2313</v>
      </c>
    </row>
    <row r="98" spans="1:32" ht="15" customHeight="1" x14ac:dyDescent="0.25">
      <c r="S98" s="119" t="s">
        <v>200</v>
      </c>
      <c r="T98" s="119"/>
      <c r="U98" s="116"/>
      <c r="V98" s="116">
        <v>993</v>
      </c>
      <c r="W98" s="116">
        <v>1066</v>
      </c>
      <c r="X98" s="116">
        <v>1178</v>
      </c>
      <c r="Y98" s="116">
        <v>1229</v>
      </c>
      <c r="Z98" s="116">
        <v>1285</v>
      </c>
    </row>
    <row r="99" spans="1:32" ht="15" customHeight="1" x14ac:dyDescent="0.25">
      <c r="S99" s="119" t="s">
        <v>201</v>
      </c>
      <c r="T99" s="119"/>
      <c r="U99" s="116"/>
      <c r="V99" s="116">
        <v>142</v>
      </c>
      <c r="W99" s="116">
        <v>155</v>
      </c>
      <c r="X99" s="116">
        <v>158</v>
      </c>
      <c r="Y99" s="116">
        <v>182</v>
      </c>
      <c r="Z99" s="116">
        <v>181</v>
      </c>
    </row>
    <row r="100" spans="1:32" ht="15" customHeight="1" x14ac:dyDescent="0.25">
      <c r="S100" s="119" t="s">
        <v>59</v>
      </c>
      <c r="T100" s="119"/>
      <c r="U100" s="116"/>
      <c r="V100" s="116">
        <v>713</v>
      </c>
      <c r="W100" s="116">
        <v>793</v>
      </c>
      <c r="X100" s="116">
        <v>868</v>
      </c>
      <c r="Y100" s="116">
        <v>975</v>
      </c>
      <c r="Z100" s="116">
        <v>993</v>
      </c>
    </row>
    <row r="101" spans="1:32" x14ac:dyDescent="0.25">
      <c r="A101" s="20"/>
      <c r="S101" s="122" t="s">
        <v>54</v>
      </c>
      <c r="T101" s="122"/>
      <c r="U101" s="116"/>
      <c r="V101" s="116">
        <v>9936</v>
      </c>
      <c r="W101" s="116">
        <v>10564</v>
      </c>
      <c r="X101" s="116">
        <v>11241</v>
      </c>
      <c r="Y101" s="116">
        <v>11748</v>
      </c>
      <c r="Z101" s="116">
        <v>12261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20989</v>
      </c>
      <c r="W104" s="116">
        <v>23398</v>
      </c>
      <c r="X104" s="116">
        <v>24584</v>
      </c>
      <c r="Y104" s="116">
        <v>26008</v>
      </c>
      <c r="Z104" s="116">
        <v>26858</v>
      </c>
      <c r="AB104" s="113" t="str">
        <f>TEXT(Z104,"###,###")</f>
        <v>26,858</v>
      </c>
      <c r="AD104" s="134">
        <f>Z104/($Z$4)*100</f>
        <v>75.816513761467888</v>
      </c>
      <c r="AF104" s="113"/>
    </row>
    <row r="105" spans="1:32" x14ac:dyDescent="0.25">
      <c r="S105" s="119" t="s">
        <v>18</v>
      </c>
      <c r="T105" s="119"/>
      <c r="U105" s="116"/>
      <c r="V105" s="116">
        <v>5153</v>
      </c>
      <c r="W105" s="116">
        <v>5671</v>
      </c>
      <c r="X105" s="116">
        <v>5723</v>
      </c>
      <c r="Y105" s="116">
        <v>6018</v>
      </c>
      <c r="Z105" s="116">
        <v>6199</v>
      </c>
      <c r="AB105" s="113" t="str">
        <f>TEXT(Z105,"###,###")</f>
        <v>6,199</v>
      </c>
      <c r="AD105" s="134">
        <f>Z105/($Z$4)*100</f>
        <v>17.498941425546928</v>
      </c>
      <c r="AF105" s="113"/>
    </row>
    <row r="106" spans="1:32" x14ac:dyDescent="0.25">
      <c r="S106" s="122" t="s">
        <v>54</v>
      </c>
      <c r="T106" s="122"/>
      <c r="U106" s="124"/>
      <c r="V106" s="124">
        <v>26142</v>
      </c>
      <c r="W106" s="124">
        <v>29069</v>
      </c>
      <c r="X106" s="124">
        <v>30307</v>
      </c>
      <c r="Y106" s="124">
        <v>32026</v>
      </c>
      <c r="Z106" s="124">
        <v>33057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4947</v>
      </c>
      <c r="W108" s="116">
        <v>5024</v>
      </c>
      <c r="X108" s="116">
        <v>5790</v>
      </c>
      <c r="Y108" s="116">
        <v>5503</v>
      </c>
      <c r="Z108" s="116">
        <v>5731</v>
      </c>
      <c r="AB108" s="113" t="str">
        <f>TEXT(Z108,"###,###")</f>
        <v>5,731</v>
      </c>
      <c r="AD108" s="134">
        <f>Z108/($Z$4)*100</f>
        <v>16.177840508115736</v>
      </c>
      <c r="AF108" s="113"/>
    </row>
    <row r="109" spans="1:32" x14ac:dyDescent="0.25">
      <c r="S109" s="119" t="s">
        <v>21</v>
      </c>
      <c r="T109" s="119"/>
      <c r="U109" s="116"/>
      <c r="V109" s="116">
        <v>4280</v>
      </c>
      <c r="W109" s="116">
        <v>4775</v>
      </c>
      <c r="X109" s="116">
        <v>5067</v>
      </c>
      <c r="Y109" s="116">
        <v>5103</v>
      </c>
      <c r="Z109" s="116">
        <v>5174</v>
      </c>
      <c r="AB109" s="113" t="str">
        <f>TEXT(Z109,"###,###")</f>
        <v>5,174</v>
      </c>
      <c r="AD109" s="134">
        <f>Z109/($Z$4)*100</f>
        <v>14.605504587155963</v>
      </c>
      <c r="AF109" s="113"/>
    </row>
    <row r="110" spans="1:32" x14ac:dyDescent="0.25">
      <c r="S110" s="119" t="s">
        <v>22</v>
      </c>
      <c r="T110" s="119"/>
      <c r="U110" s="116"/>
      <c r="V110" s="116">
        <v>6374</v>
      </c>
      <c r="W110" s="116">
        <v>7366</v>
      </c>
      <c r="X110" s="116">
        <v>7282</v>
      </c>
      <c r="Y110" s="116">
        <v>8069</v>
      </c>
      <c r="Z110" s="116">
        <v>7701</v>
      </c>
      <c r="AB110" s="113" t="str">
        <f>TEXT(Z110,"###,###")</f>
        <v>7,701</v>
      </c>
      <c r="AD110" s="134">
        <f>Z110/($Z$4)*100</f>
        <v>21.738884968242765</v>
      </c>
      <c r="AF110" s="113"/>
    </row>
    <row r="111" spans="1:32" x14ac:dyDescent="0.25">
      <c r="S111" s="119" t="s">
        <v>23</v>
      </c>
      <c r="T111" s="119"/>
      <c r="U111" s="116"/>
      <c r="V111" s="116">
        <v>10542</v>
      </c>
      <c r="W111" s="116">
        <v>11904</v>
      </c>
      <c r="X111" s="116">
        <v>12161</v>
      </c>
      <c r="Y111" s="116">
        <v>13352</v>
      </c>
      <c r="Z111" s="116">
        <v>14315</v>
      </c>
      <c r="AB111" s="113" t="str">
        <f>TEXT(Z111,"###,###")</f>
        <v>14,315</v>
      </c>
      <c r="AD111" s="134">
        <f>Z111/($Z$4)*100</f>
        <v>40.40931545518702</v>
      </c>
      <c r="AF111" s="113"/>
    </row>
    <row r="112" spans="1:32" x14ac:dyDescent="0.25">
      <c r="S112" s="122" t="s">
        <v>54</v>
      </c>
      <c r="T112" s="122"/>
      <c r="U112" s="116"/>
      <c r="V112" s="116">
        <v>28889</v>
      </c>
      <c r="W112" s="116">
        <v>31442</v>
      </c>
      <c r="X112" s="116">
        <v>32895</v>
      </c>
      <c r="Y112" s="116">
        <v>34583</v>
      </c>
      <c r="Z112" s="116">
        <v>35421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39.06</v>
      </c>
      <c r="W118" s="135">
        <v>41.11</v>
      </c>
      <c r="X118" s="135">
        <v>41.12</v>
      </c>
      <c r="Y118" s="135">
        <v>40.880000000000003</v>
      </c>
      <c r="Z118" s="135">
        <v>40.97</v>
      </c>
      <c r="AB118" s="113" t="str">
        <f>TEXT(Z118,"##.0")</f>
        <v>41.0</v>
      </c>
    </row>
    <row r="120" spans="19:32" x14ac:dyDescent="0.25">
      <c r="S120" s="105" t="s">
        <v>102</v>
      </c>
      <c r="T120" s="116"/>
      <c r="U120" s="116"/>
      <c r="V120" s="116">
        <v>18319</v>
      </c>
      <c r="W120" s="116">
        <v>19598</v>
      </c>
      <c r="X120" s="116">
        <v>20816</v>
      </c>
      <c r="Y120" s="116">
        <v>21749</v>
      </c>
      <c r="Z120" s="116">
        <v>22666</v>
      </c>
      <c r="AB120" s="113" t="str">
        <f>TEXT(Z120,"###,###")</f>
        <v>22,666</v>
      </c>
    </row>
    <row r="121" spans="19:32" x14ac:dyDescent="0.25">
      <c r="S121" s="105" t="s">
        <v>103</v>
      </c>
      <c r="T121" s="116"/>
      <c r="U121" s="116"/>
      <c r="V121" s="116">
        <v>1502</v>
      </c>
      <c r="W121" s="116">
        <v>1589</v>
      </c>
      <c r="X121" s="116">
        <v>1710</v>
      </c>
      <c r="Y121" s="116">
        <v>1721</v>
      </c>
      <c r="Z121" s="116">
        <v>1772</v>
      </c>
      <c r="AB121" s="113" t="str">
        <f>TEXT(Z121,"###,###")</f>
        <v>1,772</v>
      </c>
    </row>
    <row r="122" spans="19:32" x14ac:dyDescent="0.25">
      <c r="S122" s="105" t="s">
        <v>104</v>
      </c>
      <c r="T122" s="116"/>
      <c r="U122" s="116"/>
      <c r="V122" s="116">
        <v>1377</v>
      </c>
      <c r="W122" s="116">
        <v>1477</v>
      </c>
      <c r="X122" s="116">
        <v>1518</v>
      </c>
      <c r="Y122" s="116">
        <v>1568</v>
      </c>
      <c r="Z122" s="116">
        <v>1705</v>
      </c>
      <c r="AB122" s="113" t="str">
        <f>TEXT(Z122,"###,###")</f>
        <v>1,705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19696</v>
      </c>
      <c r="W124" s="116">
        <v>21075</v>
      </c>
      <c r="X124" s="116">
        <v>22334</v>
      </c>
      <c r="Y124" s="116">
        <v>23317</v>
      </c>
      <c r="Z124" s="116">
        <v>24371</v>
      </c>
      <c r="AB124" s="113" t="str">
        <f>TEXT(Z124,"###,###")</f>
        <v>24,371</v>
      </c>
      <c r="AD124" s="131">
        <f>Z124/$Z$7*100</f>
        <v>93.207633762955595</v>
      </c>
    </row>
    <row r="125" spans="19:32" x14ac:dyDescent="0.25">
      <c r="S125" s="105" t="s">
        <v>106</v>
      </c>
      <c r="T125" s="116"/>
      <c r="U125" s="116"/>
      <c r="V125" s="116">
        <v>2879</v>
      </c>
      <c r="W125" s="116">
        <v>3066</v>
      </c>
      <c r="X125" s="116">
        <v>3228</v>
      </c>
      <c r="Y125" s="116">
        <v>3289</v>
      </c>
      <c r="Z125" s="116">
        <v>3477</v>
      </c>
      <c r="AB125" s="113" t="str">
        <f>TEXT(Z125,"###,###")</f>
        <v>3,477</v>
      </c>
      <c r="AD125" s="131">
        <f>Z125/$Z$7*100</f>
        <v>13.29789268367308</v>
      </c>
    </row>
    <row r="127" spans="19:32" x14ac:dyDescent="0.25">
      <c r="S127" s="105" t="s">
        <v>107</v>
      </c>
      <c r="T127" s="116"/>
      <c r="U127" s="116"/>
      <c r="V127" s="116">
        <v>11268</v>
      </c>
      <c r="W127" s="116">
        <v>12100</v>
      </c>
      <c r="X127" s="116">
        <v>12801</v>
      </c>
      <c r="Y127" s="116">
        <v>13290</v>
      </c>
      <c r="Z127" s="116">
        <v>13884</v>
      </c>
      <c r="AB127" s="113" t="str">
        <f>TEXT(Z127,"###,###")</f>
        <v>13,884</v>
      </c>
      <c r="AD127" s="131">
        <f>Z127/$Z$7*100</f>
        <v>53.099782001759287</v>
      </c>
    </row>
    <row r="128" spans="19:32" x14ac:dyDescent="0.25">
      <c r="S128" s="105" t="s">
        <v>108</v>
      </c>
      <c r="T128" s="116"/>
      <c r="U128" s="116"/>
      <c r="V128" s="116">
        <v>9935</v>
      </c>
      <c r="W128" s="116">
        <v>10564</v>
      </c>
      <c r="X128" s="116">
        <v>11241</v>
      </c>
      <c r="Y128" s="116">
        <v>11747</v>
      </c>
      <c r="Z128" s="116">
        <v>12261</v>
      </c>
      <c r="AB128" s="113" t="str">
        <f>TEXT(Z128,"###,###")</f>
        <v>12,261</v>
      </c>
      <c r="AD128" s="131">
        <f>Z128/$Z$7*100</f>
        <v>46.892568937162963</v>
      </c>
    </row>
    <row r="130" spans="19:20" x14ac:dyDescent="0.25">
      <c r="S130" s="105" t="s">
        <v>286</v>
      </c>
      <c r="T130" s="131">
        <v>86.686809194171417</v>
      </c>
    </row>
    <row r="131" spans="19:20" x14ac:dyDescent="0.25">
      <c r="S131" s="105" t="s">
        <v>287</v>
      </c>
      <c r="T131" s="131">
        <v>6.7770681148888974</v>
      </c>
    </row>
    <row r="132" spans="19:20" x14ac:dyDescent="0.25">
      <c r="S132" s="105" t="s">
        <v>288</v>
      </c>
      <c r="T132" s="131">
        <v>6.5208245687841826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36B94E-9C15-4D1D-BA8A-33CF06447A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ECA45E-5CC9-4C75-874D-457993E6DC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3847B1-4C76-4848-8984-AF50BF8A1B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78DAA1-15EA-4BF0-9AEC-7B534D9052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E0E2A-3508-4DD4-83F0-CD07F04B6BFA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160</v>
      </c>
      <c r="T1" s="103"/>
      <c r="U1" s="103"/>
      <c r="V1" s="103"/>
      <c r="W1" s="103"/>
      <c r="X1" s="103"/>
      <c r="Y1" s="104" t="s">
        <v>250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160</v>
      </c>
      <c r="Y3" s="109" t="s">
        <v>250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8.48 Moira,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20320</v>
      </c>
      <c r="W4" s="112">
        <v>21249</v>
      </c>
      <c r="X4" s="112">
        <v>22317</v>
      </c>
      <c r="Y4" s="112">
        <v>21882</v>
      </c>
      <c r="Z4" s="112">
        <v>22503</v>
      </c>
      <c r="AB4" s="113" t="str">
        <f>TEXT(Z4,"###,###")</f>
        <v>22,503</v>
      </c>
      <c r="AD4" s="114">
        <f>Z4/Y4-1</f>
        <v>2.8379489991773976E-2</v>
      </c>
      <c r="AF4" s="114">
        <f>Z4/V4-1</f>
        <v>0.10743110236220477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10368</v>
      </c>
      <c r="W5" s="112">
        <v>10748</v>
      </c>
      <c r="X5" s="112">
        <v>11615</v>
      </c>
      <c r="Y5" s="112">
        <v>11054</v>
      </c>
      <c r="Z5" s="112">
        <v>11490</v>
      </c>
      <c r="AB5" s="113" t="str">
        <f>TEXT(Z5,"###,###")</f>
        <v>11,490</v>
      </c>
      <c r="AD5" s="114">
        <f t="shared" ref="AD5:AD9" si="0">Z5/Y5-1</f>
        <v>3.9442735661298967E-2</v>
      </c>
      <c r="AF5" s="114">
        <f t="shared" ref="AF5:AF9" si="1">Z5/V5-1</f>
        <v>0.10821759259259256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9949</v>
      </c>
      <c r="W6" s="112">
        <v>10501</v>
      </c>
      <c r="X6" s="112">
        <v>10702</v>
      </c>
      <c r="Y6" s="112">
        <v>10826</v>
      </c>
      <c r="Z6" s="112">
        <v>11017</v>
      </c>
      <c r="AB6" s="113" t="str">
        <f>TEXT(Z6,"###,###")</f>
        <v>11,017</v>
      </c>
      <c r="AD6" s="114">
        <f t="shared" si="0"/>
        <v>1.7642711989654503E-2</v>
      </c>
      <c r="AF6" s="114">
        <f t="shared" si="1"/>
        <v>0.10734747210774942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14562</v>
      </c>
      <c r="W7" s="112">
        <v>14912</v>
      </c>
      <c r="X7" s="112">
        <v>15560</v>
      </c>
      <c r="Y7" s="112">
        <v>15429</v>
      </c>
      <c r="Z7" s="112">
        <v>15898</v>
      </c>
      <c r="AB7" s="113" t="str">
        <f>TEXT(Z7,"###,###")</f>
        <v>15,898</v>
      </c>
      <c r="AD7" s="114">
        <f t="shared" si="0"/>
        <v>3.0397303778598728E-2</v>
      </c>
      <c r="AF7" s="114">
        <f t="shared" si="1"/>
        <v>9.1745639335256257E-2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22,503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15,898</v>
      </c>
      <c r="P8" s="71"/>
      <c r="S8" s="111" t="s">
        <v>86</v>
      </c>
      <c r="T8" s="112"/>
      <c r="U8" s="112"/>
      <c r="V8" s="112">
        <v>33835.660000000003</v>
      </c>
      <c r="W8" s="112">
        <v>35071.14</v>
      </c>
      <c r="X8" s="112">
        <v>37152.239999999998</v>
      </c>
      <c r="Y8" s="112">
        <v>38116</v>
      </c>
      <c r="Z8" s="112">
        <v>38580.69</v>
      </c>
      <c r="AB8" s="113" t="str">
        <f>TEXT(Z8,"$###,###")</f>
        <v>$38,581</v>
      </c>
      <c r="AD8" s="114">
        <f t="shared" si="0"/>
        <v>1.2191468149858498E-2</v>
      </c>
      <c r="AF8" s="114">
        <f t="shared" si="1"/>
        <v>0.14023754819619305</v>
      </c>
    </row>
    <row r="9" spans="1:32" x14ac:dyDescent="0.25">
      <c r="A9" s="32" t="s">
        <v>15</v>
      </c>
      <c r="B9" s="75"/>
      <c r="C9" s="76"/>
      <c r="D9" s="77">
        <f>AD104</f>
        <v>72.714749144558496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52.283306076236002</v>
      </c>
      <c r="P9" s="78" t="s">
        <v>87</v>
      </c>
      <c r="S9" s="111" t="s">
        <v>7</v>
      </c>
      <c r="T9" s="112"/>
      <c r="U9" s="112"/>
      <c r="V9" s="112">
        <v>598252061</v>
      </c>
      <c r="W9" s="112">
        <v>628669468</v>
      </c>
      <c r="X9" s="112">
        <v>682758003</v>
      </c>
      <c r="Y9" s="112">
        <v>696498852</v>
      </c>
      <c r="Z9" s="112">
        <v>744894928</v>
      </c>
      <c r="AB9" s="113" t="str">
        <f>TEXT(Z9/1000000,"$#,###.0")&amp;" mil"</f>
        <v>$744.9 mil</v>
      </c>
      <c r="AD9" s="114">
        <f t="shared" si="0"/>
        <v>6.9484789330277241E-2</v>
      </c>
      <c r="AF9" s="114">
        <f t="shared" si="1"/>
        <v>0.24511886637696012</v>
      </c>
    </row>
    <row r="10" spans="1:32" x14ac:dyDescent="0.25">
      <c r="A10" s="32" t="s">
        <v>18</v>
      </c>
      <c r="B10" s="75"/>
      <c r="C10" s="76"/>
      <c r="D10" s="77">
        <f>AD105</f>
        <v>14.442518775274408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47.716693923763998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78.060133350106923</v>
      </c>
      <c r="P11" s="78" t="s">
        <v>87</v>
      </c>
      <c r="S11" s="111" t="s">
        <v>30</v>
      </c>
      <c r="T11" s="116"/>
      <c r="U11" s="116"/>
      <c r="V11" s="116">
        <v>16906</v>
      </c>
      <c r="W11" s="116">
        <v>17852</v>
      </c>
      <c r="X11" s="116">
        <v>18760</v>
      </c>
      <c r="Y11" s="116">
        <v>18535</v>
      </c>
      <c r="Z11" s="116">
        <v>19016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12.070700717071329</v>
      </c>
      <c r="P12" s="78" t="s">
        <v>87</v>
      </c>
      <c r="S12" s="111" t="s">
        <v>31</v>
      </c>
      <c r="T12" s="116"/>
      <c r="U12" s="116"/>
      <c r="V12" s="116">
        <v>3413</v>
      </c>
      <c r="W12" s="116">
        <v>3397</v>
      </c>
      <c r="X12" s="116">
        <v>3556</v>
      </c>
      <c r="Y12" s="116">
        <v>3344</v>
      </c>
      <c r="Z12" s="116">
        <v>3488</v>
      </c>
    </row>
    <row r="13" spans="1:32" ht="15" customHeight="1" x14ac:dyDescent="0.25">
      <c r="A13" s="32" t="s">
        <v>20</v>
      </c>
      <c r="B13" s="76"/>
      <c r="C13" s="76"/>
      <c r="D13" s="77">
        <f>AD108</f>
        <v>15.797893614184774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9.9006164297395891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19.384082122383685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43.4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25.641025641025639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17.034521788341824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2111</v>
      </c>
      <c r="Z15" s="116">
        <v>2266</v>
      </c>
      <c r="AB15" s="121">
        <f t="shared" ref="AB15:AB34" si="2">IF(Z15="np",0,Z15/$Z$34)</f>
        <v>0.10070215980801707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26.027640759009913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82.965478211658166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44</v>
      </c>
      <c r="Z16" s="116">
        <v>58</v>
      </c>
      <c r="AB16" s="121">
        <f t="shared" si="2"/>
        <v>2.5775486623411253E-3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2154</v>
      </c>
      <c r="Z17" s="116">
        <v>2048</v>
      </c>
      <c r="AB17" s="121">
        <f t="shared" si="2"/>
        <v>9.1014132077148702E-2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160</v>
      </c>
      <c r="Z18" s="116">
        <v>187</v>
      </c>
      <c r="AB18" s="121">
        <f t="shared" si="2"/>
        <v>8.3103724113412145E-3</v>
      </c>
    </row>
    <row r="19" spans="1:28" x14ac:dyDescent="0.25">
      <c r="A19" s="67" t="str">
        <f>$S$1&amp;" ("&amp;$V$2&amp;" to "&amp;$Z$2&amp;")"</f>
        <v>Moira (2015-16 to 2019-20)</v>
      </c>
      <c r="B19" s="67"/>
      <c r="C19" s="67"/>
      <c r="D19" s="67"/>
      <c r="E19" s="67"/>
      <c r="F19" s="67"/>
      <c r="G19" s="67" t="str">
        <f>$S$1&amp;" ("&amp;$V$2&amp;" to "&amp;$Z$2&amp;")"</f>
        <v>Moira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1555</v>
      </c>
      <c r="Z19" s="116">
        <v>1614</v>
      </c>
      <c r="AB19" s="121">
        <f t="shared" si="2"/>
        <v>7.1726957603768557E-2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539</v>
      </c>
      <c r="Z20" s="116">
        <v>508</v>
      </c>
      <c r="AB20" s="121">
        <f t="shared" si="2"/>
        <v>2.2575771042573994E-2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1915</v>
      </c>
      <c r="Z21" s="116">
        <v>2067</v>
      </c>
      <c r="AB21" s="121">
        <f t="shared" si="2"/>
        <v>9.1858501466536305E-2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1743</v>
      </c>
      <c r="Z22" s="116">
        <v>1940</v>
      </c>
      <c r="AB22" s="121">
        <f t="shared" si="2"/>
        <v>8.6214558705892813E-2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905</v>
      </c>
      <c r="Z23" s="116">
        <v>1043</v>
      </c>
      <c r="AB23" s="121">
        <f t="shared" si="2"/>
        <v>4.6351435427961961E-2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78</v>
      </c>
      <c r="Z24" s="116">
        <v>95</v>
      </c>
      <c r="AB24" s="121">
        <f t="shared" si="2"/>
        <v>4.2218469469380501E-3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575</v>
      </c>
      <c r="Z25" s="116">
        <v>578</v>
      </c>
      <c r="AB25" s="121">
        <f t="shared" si="2"/>
        <v>2.5686605635054663E-2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381</v>
      </c>
      <c r="Z26" s="116">
        <v>344</v>
      </c>
      <c r="AB26" s="121">
        <f t="shared" si="2"/>
        <v>1.5287529997333571E-2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756</v>
      </c>
      <c r="Z27" s="116">
        <v>753</v>
      </c>
      <c r="AB27" s="121">
        <f t="shared" si="2"/>
        <v>3.3463692116256334E-2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1112</v>
      </c>
      <c r="Z28" s="116">
        <v>1249</v>
      </c>
      <c r="AB28" s="121">
        <f t="shared" si="2"/>
        <v>5.5506177228690785E-2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1168</v>
      </c>
      <c r="Z29" s="116">
        <v>714</v>
      </c>
      <c r="AB29" s="121">
        <f t="shared" si="2"/>
        <v>3.1730512843302819E-2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962</v>
      </c>
      <c r="Z30" s="116">
        <v>1338</v>
      </c>
      <c r="AB30" s="121">
        <f t="shared" si="2"/>
        <v>5.9461381210559064E-2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2464</v>
      </c>
      <c r="Z31" s="116">
        <v>2610</v>
      </c>
      <c r="AB31" s="121">
        <f t="shared" si="2"/>
        <v>0.11598968980535064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384</v>
      </c>
      <c r="Z32" s="116">
        <v>362</v>
      </c>
      <c r="AB32" s="121">
        <f t="shared" si="2"/>
        <v>1.6087458892542886E-2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651</v>
      </c>
      <c r="Z33" s="116">
        <v>706</v>
      </c>
      <c r="AB33" s="121">
        <f t="shared" si="2"/>
        <v>3.1374988889876457E-2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21876</v>
      </c>
      <c r="Z34" s="124">
        <v>22502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13194</v>
      </c>
      <c r="AB37" s="136">
        <f>Z37/Z40*100</f>
        <v>82.965478211658166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2709</v>
      </c>
      <c r="AB38" s="136">
        <f>Z38/Z40*100</f>
        <v>17.034521788341824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15903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0</v>
      </c>
      <c r="X44" s="116">
        <v>8</v>
      </c>
      <c r="Y44" s="116">
        <v>8</v>
      </c>
      <c r="Z44" s="116">
        <v>3</v>
      </c>
    </row>
    <row r="45" spans="19:32" x14ac:dyDescent="0.25">
      <c r="S45" s="119" t="s">
        <v>38</v>
      </c>
      <c r="T45" s="119"/>
      <c r="U45" s="116"/>
      <c r="V45" s="116">
        <v>316</v>
      </c>
      <c r="W45" s="116">
        <v>331</v>
      </c>
      <c r="X45" s="116">
        <v>326</v>
      </c>
      <c r="Y45" s="116">
        <v>351</v>
      </c>
      <c r="Z45" s="116">
        <v>312</v>
      </c>
    </row>
    <row r="46" spans="19:32" x14ac:dyDescent="0.25">
      <c r="S46" s="119" t="s">
        <v>39</v>
      </c>
      <c r="T46" s="119"/>
      <c r="U46" s="116"/>
      <c r="V46" s="116">
        <v>794</v>
      </c>
      <c r="W46" s="116">
        <v>748</v>
      </c>
      <c r="X46" s="116">
        <v>782</v>
      </c>
      <c r="Y46" s="116">
        <v>752</v>
      </c>
      <c r="Z46" s="116">
        <v>733</v>
      </c>
    </row>
    <row r="47" spans="19:32" x14ac:dyDescent="0.25">
      <c r="S47" s="119" t="s">
        <v>40</v>
      </c>
      <c r="T47" s="119"/>
      <c r="U47" s="116"/>
      <c r="V47" s="116">
        <v>943</v>
      </c>
      <c r="W47" s="116">
        <v>1034</v>
      </c>
      <c r="X47" s="116">
        <v>1113</v>
      </c>
      <c r="Y47" s="116">
        <v>1061</v>
      </c>
      <c r="Z47" s="116">
        <v>1073</v>
      </c>
    </row>
    <row r="48" spans="19:32" x14ac:dyDescent="0.25">
      <c r="S48" s="119" t="s">
        <v>41</v>
      </c>
      <c r="T48" s="119"/>
      <c r="U48" s="116"/>
      <c r="V48" s="116">
        <v>1154</v>
      </c>
      <c r="W48" s="116">
        <v>1163</v>
      </c>
      <c r="X48" s="116">
        <v>1284</v>
      </c>
      <c r="Y48" s="116">
        <v>1240</v>
      </c>
      <c r="Z48" s="116">
        <v>1350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909</v>
      </c>
      <c r="W49" s="116">
        <v>926</v>
      </c>
      <c r="X49" s="116">
        <v>962</v>
      </c>
      <c r="Y49" s="116">
        <v>935</v>
      </c>
      <c r="Z49" s="116">
        <v>1034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Moira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765</v>
      </c>
      <c r="W50" s="116">
        <v>818</v>
      </c>
      <c r="X50" s="116">
        <v>904</v>
      </c>
      <c r="Y50" s="116">
        <v>874</v>
      </c>
      <c r="Z50" s="116">
        <v>878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930</v>
      </c>
      <c r="W51" s="116">
        <v>931</v>
      </c>
      <c r="X51" s="116">
        <v>888</v>
      </c>
      <c r="Y51" s="116">
        <v>835</v>
      </c>
      <c r="Z51" s="116">
        <v>859</v>
      </c>
    </row>
    <row r="52" spans="1:26" ht="15" customHeight="1" x14ac:dyDescent="0.25">
      <c r="S52" s="119" t="s">
        <v>45</v>
      </c>
      <c r="T52" s="119"/>
      <c r="U52" s="116"/>
      <c r="V52" s="116">
        <v>979</v>
      </c>
      <c r="W52" s="116">
        <v>1017</v>
      </c>
      <c r="X52" s="116">
        <v>1115</v>
      </c>
      <c r="Y52" s="116">
        <v>1049</v>
      </c>
      <c r="Z52" s="116">
        <v>1068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959</v>
      </c>
      <c r="W53" s="116">
        <v>963</v>
      </c>
      <c r="X53" s="116">
        <v>1095</v>
      </c>
      <c r="Y53" s="116">
        <v>1012</v>
      </c>
      <c r="Z53" s="116">
        <v>1048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931</v>
      </c>
      <c r="W54" s="116">
        <v>990</v>
      </c>
      <c r="X54" s="116">
        <v>1078</v>
      </c>
      <c r="Y54" s="116">
        <v>1005</v>
      </c>
      <c r="Z54" s="116">
        <v>1071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835</v>
      </c>
      <c r="W55" s="116">
        <v>881</v>
      </c>
      <c r="X55" s="116">
        <v>994</v>
      </c>
      <c r="Y55" s="116">
        <v>897</v>
      </c>
      <c r="Z55" s="116">
        <v>940</v>
      </c>
    </row>
    <row r="56" spans="1:26" ht="15" customHeight="1" x14ac:dyDescent="0.25">
      <c r="S56" s="119" t="s">
        <v>49</v>
      </c>
      <c r="T56" s="119"/>
      <c r="U56" s="116"/>
      <c r="V56" s="116">
        <v>491</v>
      </c>
      <c r="W56" s="116">
        <v>543</v>
      </c>
      <c r="X56" s="116">
        <v>572</v>
      </c>
      <c r="Y56" s="116">
        <v>590</v>
      </c>
      <c r="Z56" s="116">
        <v>594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169</v>
      </c>
      <c r="W57" s="116">
        <v>214</v>
      </c>
      <c r="X57" s="116">
        <v>250</v>
      </c>
      <c r="Y57" s="116">
        <v>247</v>
      </c>
      <c r="Z57" s="116">
        <v>292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88</v>
      </c>
      <c r="W58" s="116">
        <v>95</v>
      </c>
      <c r="X58" s="116">
        <v>108</v>
      </c>
      <c r="Y58" s="116">
        <v>106</v>
      </c>
      <c r="Z58" s="116">
        <v>122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64</v>
      </c>
      <c r="W59" s="116">
        <v>58</v>
      </c>
      <c r="X59" s="116">
        <v>62</v>
      </c>
      <c r="Y59" s="116">
        <v>67</v>
      </c>
      <c r="Z59" s="116">
        <v>69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31</v>
      </c>
      <c r="W60" s="116">
        <v>35</v>
      </c>
      <c r="X60" s="116">
        <v>34</v>
      </c>
      <c r="Y60" s="116">
        <v>33</v>
      </c>
      <c r="Z60" s="116">
        <v>39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10368</v>
      </c>
      <c r="W61" s="116">
        <v>10748</v>
      </c>
      <c r="X61" s="116">
        <v>11615</v>
      </c>
      <c r="Y61" s="116">
        <v>11053</v>
      </c>
      <c r="Z61" s="116">
        <v>11491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8</v>
      </c>
      <c r="X63" s="116">
        <v>8</v>
      </c>
      <c r="Y63" s="116">
        <v>5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296</v>
      </c>
      <c r="W64" s="116">
        <v>307</v>
      </c>
      <c r="X64" s="116">
        <v>297</v>
      </c>
      <c r="Y64" s="116">
        <v>298</v>
      </c>
      <c r="Z64" s="116">
        <v>301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Moira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773</v>
      </c>
      <c r="W65" s="116">
        <v>757</v>
      </c>
      <c r="X65" s="116">
        <v>746</v>
      </c>
      <c r="Y65" s="116">
        <v>715</v>
      </c>
      <c r="Z65" s="116">
        <v>650</v>
      </c>
    </row>
    <row r="66" spans="1:26" x14ac:dyDescent="0.25">
      <c r="S66" s="119" t="s">
        <v>40</v>
      </c>
      <c r="T66" s="119"/>
      <c r="U66" s="116"/>
      <c r="V66" s="116">
        <v>954</v>
      </c>
      <c r="W66" s="116">
        <v>1045</v>
      </c>
      <c r="X66" s="116">
        <v>1039</v>
      </c>
      <c r="Y66" s="116">
        <v>1068</v>
      </c>
      <c r="Z66" s="116">
        <v>1103</v>
      </c>
    </row>
    <row r="67" spans="1:26" x14ac:dyDescent="0.25">
      <c r="S67" s="119" t="s">
        <v>41</v>
      </c>
      <c r="T67" s="119"/>
      <c r="U67" s="116"/>
      <c r="V67" s="116">
        <v>950</v>
      </c>
      <c r="W67" s="116">
        <v>1105</v>
      </c>
      <c r="X67" s="116">
        <v>1045</v>
      </c>
      <c r="Y67" s="116">
        <v>1119</v>
      </c>
      <c r="Z67" s="116">
        <v>1167</v>
      </c>
    </row>
    <row r="68" spans="1:26" x14ac:dyDescent="0.25">
      <c r="S68" s="119" t="s">
        <v>42</v>
      </c>
      <c r="T68" s="119"/>
      <c r="U68" s="116"/>
      <c r="V68" s="116">
        <v>904</v>
      </c>
      <c r="W68" s="116">
        <v>908</v>
      </c>
      <c r="X68" s="116">
        <v>943</v>
      </c>
      <c r="Y68" s="116">
        <v>922</v>
      </c>
      <c r="Z68" s="116">
        <v>922</v>
      </c>
    </row>
    <row r="69" spans="1:26" x14ac:dyDescent="0.25">
      <c r="S69" s="119" t="s">
        <v>43</v>
      </c>
      <c r="T69" s="119"/>
      <c r="U69" s="116"/>
      <c r="V69" s="116">
        <v>773</v>
      </c>
      <c r="W69" s="116">
        <v>885</v>
      </c>
      <c r="X69" s="116">
        <v>903</v>
      </c>
      <c r="Y69" s="116">
        <v>914</v>
      </c>
      <c r="Z69" s="116">
        <v>948</v>
      </c>
    </row>
    <row r="70" spans="1:26" x14ac:dyDescent="0.25">
      <c r="S70" s="119" t="s">
        <v>44</v>
      </c>
      <c r="T70" s="119"/>
      <c r="U70" s="116"/>
      <c r="V70" s="116">
        <v>926</v>
      </c>
      <c r="W70" s="116">
        <v>911</v>
      </c>
      <c r="X70" s="116">
        <v>902</v>
      </c>
      <c r="Y70" s="116">
        <v>881</v>
      </c>
      <c r="Z70" s="116">
        <v>885</v>
      </c>
    </row>
    <row r="71" spans="1:26" x14ac:dyDescent="0.25">
      <c r="S71" s="119" t="s">
        <v>45</v>
      </c>
      <c r="T71" s="119"/>
      <c r="U71" s="116"/>
      <c r="V71" s="116">
        <v>1017</v>
      </c>
      <c r="W71" s="116">
        <v>1020</v>
      </c>
      <c r="X71" s="116">
        <v>1038</v>
      </c>
      <c r="Y71" s="116">
        <v>1052</v>
      </c>
      <c r="Z71" s="116">
        <v>1054</v>
      </c>
    </row>
    <row r="72" spans="1:26" x14ac:dyDescent="0.25">
      <c r="S72" s="119" t="s">
        <v>46</v>
      </c>
      <c r="T72" s="119"/>
      <c r="U72" s="116"/>
      <c r="V72" s="116">
        <v>1046</v>
      </c>
      <c r="W72" s="116">
        <v>1085</v>
      </c>
      <c r="X72" s="116">
        <v>1102</v>
      </c>
      <c r="Y72" s="116">
        <v>1124</v>
      </c>
      <c r="Z72" s="116">
        <v>1106</v>
      </c>
    </row>
    <row r="73" spans="1:26" x14ac:dyDescent="0.25">
      <c r="S73" s="119" t="s">
        <v>47</v>
      </c>
      <c r="T73" s="119"/>
      <c r="U73" s="116"/>
      <c r="V73" s="116">
        <v>921</v>
      </c>
      <c r="W73" s="116">
        <v>1025</v>
      </c>
      <c r="X73" s="116">
        <v>1128</v>
      </c>
      <c r="Y73" s="116">
        <v>1107</v>
      </c>
      <c r="Z73" s="116">
        <v>1145</v>
      </c>
    </row>
    <row r="74" spans="1:26" x14ac:dyDescent="0.25">
      <c r="S74" s="119" t="s">
        <v>48</v>
      </c>
      <c r="T74" s="119"/>
      <c r="U74" s="116"/>
      <c r="V74" s="116">
        <v>741</v>
      </c>
      <c r="W74" s="116">
        <v>755</v>
      </c>
      <c r="X74" s="116">
        <v>794</v>
      </c>
      <c r="Y74" s="116">
        <v>852</v>
      </c>
      <c r="Z74" s="116">
        <v>904</v>
      </c>
    </row>
    <row r="75" spans="1:26" x14ac:dyDescent="0.25">
      <c r="S75" s="119" t="s">
        <v>49</v>
      </c>
      <c r="T75" s="119"/>
      <c r="U75" s="116"/>
      <c r="V75" s="116">
        <v>342</v>
      </c>
      <c r="W75" s="116">
        <v>383</v>
      </c>
      <c r="X75" s="116">
        <v>394</v>
      </c>
      <c r="Y75" s="116">
        <v>429</v>
      </c>
      <c r="Z75" s="116">
        <v>455</v>
      </c>
    </row>
    <row r="76" spans="1:26" x14ac:dyDescent="0.25">
      <c r="S76" s="119" t="s">
        <v>50</v>
      </c>
      <c r="T76" s="119"/>
      <c r="U76" s="116"/>
      <c r="V76" s="116">
        <v>120</v>
      </c>
      <c r="W76" s="116">
        <v>138</v>
      </c>
      <c r="X76" s="116">
        <v>170</v>
      </c>
      <c r="Y76" s="116">
        <v>172</v>
      </c>
      <c r="Z76" s="116">
        <v>190</v>
      </c>
    </row>
    <row r="77" spans="1:26" x14ac:dyDescent="0.25">
      <c r="S77" s="119" t="s">
        <v>51</v>
      </c>
      <c r="T77" s="119"/>
      <c r="U77" s="116"/>
      <c r="V77" s="116">
        <v>81</v>
      </c>
      <c r="W77" s="116">
        <v>84</v>
      </c>
      <c r="X77" s="116">
        <v>84</v>
      </c>
      <c r="Y77" s="116">
        <v>72</v>
      </c>
      <c r="Z77" s="116">
        <v>95</v>
      </c>
    </row>
    <row r="78" spans="1:26" x14ac:dyDescent="0.25">
      <c r="S78" s="119" t="s">
        <v>52</v>
      </c>
      <c r="T78" s="119"/>
      <c r="U78" s="116"/>
      <c r="V78" s="116">
        <v>49</v>
      </c>
      <c r="W78" s="116">
        <v>54</v>
      </c>
      <c r="X78" s="116">
        <v>63</v>
      </c>
      <c r="Y78" s="116">
        <v>55</v>
      </c>
      <c r="Z78" s="116">
        <v>54</v>
      </c>
    </row>
    <row r="79" spans="1:26" x14ac:dyDescent="0.25">
      <c r="S79" s="119" t="s">
        <v>53</v>
      </c>
      <c r="T79" s="119"/>
      <c r="U79" s="116"/>
      <c r="V79" s="116">
        <v>31</v>
      </c>
      <c r="W79" s="116">
        <v>33</v>
      </c>
      <c r="X79" s="116">
        <v>40</v>
      </c>
      <c r="Y79" s="116">
        <v>41</v>
      </c>
      <c r="Z79" s="116">
        <v>32</v>
      </c>
    </row>
    <row r="80" spans="1:26" x14ac:dyDescent="0.25">
      <c r="S80" s="122" t="s">
        <v>54</v>
      </c>
      <c r="T80" s="122"/>
      <c r="U80" s="116"/>
      <c r="V80" s="116">
        <v>9953</v>
      </c>
      <c r="W80" s="116">
        <v>10501</v>
      </c>
      <c r="X80" s="116">
        <v>10702</v>
      </c>
      <c r="Y80" s="116">
        <v>10822</v>
      </c>
      <c r="Z80" s="116">
        <v>11018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Moira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777</v>
      </c>
      <c r="W83" s="116">
        <v>801</v>
      </c>
      <c r="X83" s="116">
        <v>849</v>
      </c>
      <c r="Y83" s="116">
        <v>838</v>
      </c>
      <c r="Z83" s="116">
        <v>912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477</v>
      </c>
      <c r="W84" s="116">
        <v>492</v>
      </c>
      <c r="X84" s="116">
        <v>501</v>
      </c>
      <c r="Y84" s="116">
        <v>508</v>
      </c>
      <c r="Z84" s="116">
        <v>489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1241</v>
      </c>
      <c r="W85" s="116">
        <v>1295</v>
      </c>
      <c r="X85" s="116">
        <v>1367</v>
      </c>
      <c r="Y85" s="116">
        <v>1437</v>
      </c>
      <c r="Z85" s="116">
        <v>1475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22,503</v>
      </c>
      <c r="D86" s="100">
        <f t="shared" ref="D86:D91" si="4">AD4</f>
        <v>2.8379489991773976E-2</v>
      </c>
      <c r="E86" s="101">
        <f t="shared" ref="E86:E91" si="5">AD4</f>
        <v>2.8379489991773976E-2</v>
      </c>
      <c r="F86" s="100">
        <f t="shared" ref="F86:F91" si="6">AF4</f>
        <v>0.10743110236220477</v>
      </c>
      <c r="G86" s="101">
        <f t="shared" ref="G86:G91" si="7">AF4</f>
        <v>0.10743110236220477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265</v>
      </c>
      <c r="W86" s="116">
        <v>272</v>
      </c>
      <c r="X86" s="116">
        <v>299</v>
      </c>
      <c r="Y86" s="116">
        <v>313</v>
      </c>
      <c r="Z86" s="116">
        <v>327</v>
      </c>
    </row>
    <row r="87" spans="1:30" ht="15" customHeight="1" x14ac:dyDescent="0.25">
      <c r="A87" s="102" t="s">
        <v>4</v>
      </c>
      <c r="B87" s="51"/>
      <c r="C87" s="61" t="str">
        <f t="shared" si="3"/>
        <v>11,490</v>
      </c>
      <c r="D87" s="100">
        <f t="shared" si="4"/>
        <v>3.9442735661298967E-2</v>
      </c>
      <c r="E87" s="101">
        <f t="shared" si="5"/>
        <v>3.9442735661298967E-2</v>
      </c>
      <c r="F87" s="100">
        <f t="shared" si="6"/>
        <v>0.10821759259259256</v>
      </c>
      <c r="G87" s="101">
        <f t="shared" si="7"/>
        <v>0.10821759259259256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192</v>
      </c>
      <c r="W87" s="116">
        <v>213</v>
      </c>
      <c r="X87" s="116">
        <v>211</v>
      </c>
      <c r="Y87" s="116">
        <v>200</v>
      </c>
      <c r="Z87" s="116">
        <v>189</v>
      </c>
    </row>
    <row r="88" spans="1:30" ht="15" customHeight="1" x14ac:dyDescent="0.25">
      <c r="A88" s="102" t="s">
        <v>5</v>
      </c>
      <c r="B88" s="51"/>
      <c r="C88" s="61" t="str">
        <f t="shared" si="3"/>
        <v>11,017</v>
      </c>
      <c r="D88" s="100">
        <f t="shared" si="4"/>
        <v>1.7642711989654503E-2</v>
      </c>
      <c r="E88" s="101">
        <f t="shared" si="5"/>
        <v>1.7642711989654503E-2</v>
      </c>
      <c r="F88" s="100">
        <f t="shared" si="6"/>
        <v>0.10734747210774942</v>
      </c>
      <c r="G88" s="101">
        <f t="shared" si="7"/>
        <v>0.10734747210774942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308</v>
      </c>
      <c r="W88" s="116">
        <v>318</v>
      </c>
      <c r="X88" s="116">
        <v>337</v>
      </c>
      <c r="Y88" s="116">
        <v>360</v>
      </c>
      <c r="Z88" s="116">
        <v>390</v>
      </c>
    </row>
    <row r="89" spans="1:30" ht="15" customHeight="1" x14ac:dyDescent="0.25">
      <c r="A89" s="51" t="s">
        <v>6</v>
      </c>
      <c r="B89" s="51"/>
      <c r="C89" s="61" t="str">
        <f t="shared" si="3"/>
        <v>15,898</v>
      </c>
      <c r="D89" s="100">
        <f t="shared" si="4"/>
        <v>3.0397303778598728E-2</v>
      </c>
      <c r="E89" s="101">
        <f t="shared" si="5"/>
        <v>3.0397303778598728E-2</v>
      </c>
      <c r="F89" s="100">
        <f t="shared" si="6"/>
        <v>9.1745639335256257E-2</v>
      </c>
      <c r="G89" s="101">
        <f t="shared" si="7"/>
        <v>9.1745639335256257E-2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745</v>
      </c>
      <c r="W89" s="116">
        <v>820</v>
      </c>
      <c r="X89" s="116">
        <v>894</v>
      </c>
      <c r="Y89" s="116">
        <v>883</v>
      </c>
      <c r="Z89" s="116">
        <v>931</v>
      </c>
    </row>
    <row r="90" spans="1:30" ht="15" customHeight="1" x14ac:dyDescent="0.25">
      <c r="A90" s="51" t="s">
        <v>100</v>
      </c>
      <c r="B90" s="51"/>
      <c r="C90" s="61" t="str">
        <f t="shared" si="3"/>
        <v>$38,581</v>
      </c>
      <c r="D90" s="100">
        <f t="shared" si="4"/>
        <v>1.2191468149858498E-2</v>
      </c>
      <c r="E90" s="101">
        <f t="shared" si="5"/>
        <v>1.2191468149858498E-2</v>
      </c>
      <c r="F90" s="100">
        <f t="shared" si="6"/>
        <v>0.14023754819619305</v>
      </c>
      <c r="G90" s="101">
        <f t="shared" si="7"/>
        <v>0.14023754819619305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1489</v>
      </c>
      <c r="W90" s="116">
        <v>1543</v>
      </c>
      <c r="X90" s="116">
        <v>1569</v>
      </c>
      <c r="Y90" s="116">
        <v>1556</v>
      </c>
      <c r="Z90" s="116">
        <v>1567</v>
      </c>
    </row>
    <row r="91" spans="1:30" ht="15" customHeight="1" x14ac:dyDescent="0.25">
      <c r="A91" s="51" t="s">
        <v>7</v>
      </c>
      <c r="B91" s="51"/>
      <c r="C91" s="61" t="str">
        <f t="shared" si="3"/>
        <v>$744.9 mil</v>
      </c>
      <c r="D91" s="100">
        <f t="shared" si="4"/>
        <v>6.9484789330277241E-2</v>
      </c>
      <c r="E91" s="101">
        <f t="shared" si="5"/>
        <v>6.9484789330277241E-2</v>
      </c>
      <c r="F91" s="100">
        <f t="shared" si="6"/>
        <v>0.24511886637696012</v>
      </c>
      <c r="G91" s="101">
        <f t="shared" si="7"/>
        <v>0.24511886637696012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7683</v>
      </c>
      <c r="W91" s="116">
        <v>7807</v>
      </c>
      <c r="X91" s="116">
        <v>8240</v>
      </c>
      <c r="Y91" s="116">
        <v>8080</v>
      </c>
      <c r="Z91" s="116">
        <v>8313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415</v>
      </c>
      <c r="W93" s="116">
        <v>461</v>
      </c>
      <c r="X93" s="116">
        <v>481</v>
      </c>
      <c r="Y93" s="116">
        <v>523</v>
      </c>
      <c r="Z93" s="116">
        <v>555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1101</v>
      </c>
      <c r="W94" s="116">
        <v>1160</v>
      </c>
      <c r="X94" s="116">
        <v>1213</v>
      </c>
      <c r="Y94" s="116">
        <v>1219</v>
      </c>
      <c r="Z94" s="116">
        <v>1235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219</v>
      </c>
      <c r="W95" s="116">
        <v>224</v>
      </c>
      <c r="X95" s="116">
        <v>247</v>
      </c>
      <c r="Y95" s="116">
        <v>253</v>
      </c>
      <c r="Z95" s="116">
        <v>250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1002</v>
      </c>
      <c r="W96" s="116">
        <v>1041</v>
      </c>
      <c r="X96" s="116">
        <v>1096</v>
      </c>
      <c r="Y96" s="116">
        <v>1181</v>
      </c>
      <c r="Z96" s="116">
        <v>1213</v>
      </c>
    </row>
    <row r="97" spans="1:32" ht="15" customHeight="1" x14ac:dyDescent="0.25">
      <c r="S97" s="119" t="s">
        <v>199</v>
      </c>
      <c r="T97" s="119"/>
      <c r="U97" s="116"/>
      <c r="V97" s="116">
        <v>949</v>
      </c>
      <c r="W97" s="116">
        <v>998</v>
      </c>
      <c r="X97" s="116">
        <v>1016</v>
      </c>
      <c r="Y97" s="116">
        <v>1040</v>
      </c>
      <c r="Z97" s="116">
        <v>1044</v>
      </c>
    </row>
    <row r="98" spans="1:32" ht="15" customHeight="1" x14ac:dyDescent="0.25">
      <c r="S98" s="119" t="s">
        <v>200</v>
      </c>
      <c r="T98" s="119"/>
      <c r="U98" s="116"/>
      <c r="V98" s="116">
        <v>680</v>
      </c>
      <c r="W98" s="116">
        <v>713</v>
      </c>
      <c r="X98" s="116">
        <v>748</v>
      </c>
      <c r="Y98" s="116">
        <v>762</v>
      </c>
      <c r="Z98" s="116">
        <v>766</v>
      </c>
    </row>
    <row r="99" spans="1:32" ht="15" customHeight="1" x14ac:dyDescent="0.25">
      <c r="S99" s="119" t="s">
        <v>201</v>
      </c>
      <c r="T99" s="119"/>
      <c r="U99" s="116"/>
      <c r="V99" s="116">
        <v>61</v>
      </c>
      <c r="W99" s="116">
        <v>67</v>
      </c>
      <c r="X99" s="116">
        <v>59</v>
      </c>
      <c r="Y99" s="116">
        <v>73</v>
      </c>
      <c r="Z99" s="116">
        <v>72</v>
      </c>
    </row>
    <row r="100" spans="1:32" ht="15" customHeight="1" x14ac:dyDescent="0.25">
      <c r="S100" s="119" t="s">
        <v>59</v>
      </c>
      <c r="T100" s="119"/>
      <c r="U100" s="116"/>
      <c r="V100" s="116">
        <v>850</v>
      </c>
      <c r="W100" s="116">
        <v>883</v>
      </c>
      <c r="X100" s="116">
        <v>915</v>
      </c>
      <c r="Y100" s="116">
        <v>941</v>
      </c>
      <c r="Z100" s="116">
        <v>969</v>
      </c>
    </row>
    <row r="101" spans="1:32" x14ac:dyDescent="0.25">
      <c r="A101" s="20"/>
      <c r="S101" s="122" t="s">
        <v>54</v>
      </c>
      <c r="T101" s="122"/>
      <c r="U101" s="116"/>
      <c r="V101" s="116">
        <v>6879</v>
      </c>
      <c r="W101" s="116">
        <v>7105</v>
      </c>
      <c r="X101" s="116">
        <v>7322</v>
      </c>
      <c r="Y101" s="116">
        <v>7349</v>
      </c>
      <c r="Z101" s="116">
        <v>7586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14367</v>
      </c>
      <c r="W104" s="116">
        <v>15333</v>
      </c>
      <c r="X104" s="116">
        <v>16080</v>
      </c>
      <c r="Y104" s="116">
        <v>15655</v>
      </c>
      <c r="Z104" s="116">
        <v>16363</v>
      </c>
      <c r="AB104" s="113" t="str">
        <f>TEXT(Z104,"###,###")</f>
        <v>16,363</v>
      </c>
      <c r="AD104" s="134">
        <f>Z104/($Z$4)*100</f>
        <v>72.714749144558496</v>
      </c>
      <c r="AF104" s="113"/>
    </row>
    <row r="105" spans="1:32" x14ac:dyDescent="0.25">
      <c r="S105" s="119" t="s">
        <v>18</v>
      </c>
      <c r="T105" s="119"/>
      <c r="U105" s="116"/>
      <c r="V105" s="116">
        <v>2715</v>
      </c>
      <c r="W105" s="116">
        <v>3047</v>
      </c>
      <c r="X105" s="116">
        <v>2973</v>
      </c>
      <c r="Y105" s="116">
        <v>3217</v>
      </c>
      <c r="Z105" s="116">
        <v>3250</v>
      </c>
      <c r="AB105" s="113" t="str">
        <f>TEXT(Z105,"###,###")</f>
        <v>3,250</v>
      </c>
      <c r="AD105" s="134">
        <f>Z105/($Z$4)*100</f>
        <v>14.442518775274408</v>
      </c>
      <c r="AF105" s="113"/>
    </row>
    <row r="106" spans="1:32" x14ac:dyDescent="0.25">
      <c r="S106" s="122" t="s">
        <v>54</v>
      </c>
      <c r="T106" s="122"/>
      <c r="U106" s="124"/>
      <c r="V106" s="124">
        <v>17082</v>
      </c>
      <c r="W106" s="124">
        <v>18380</v>
      </c>
      <c r="X106" s="124">
        <v>19053</v>
      </c>
      <c r="Y106" s="124">
        <v>18872</v>
      </c>
      <c r="Z106" s="124">
        <v>19613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3234</v>
      </c>
      <c r="W108" s="116">
        <v>3440</v>
      </c>
      <c r="X108" s="116">
        <v>3800</v>
      </c>
      <c r="Y108" s="116">
        <v>3419</v>
      </c>
      <c r="Z108" s="116">
        <v>3555</v>
      </c>
      <c r="AB108" s="113" t="str">
        <f>TEXT(Z108,"###,###")</f>
        <v>3,555</v>
      </c>
      <c r="AD108" s="134">
        <f>Z108/($Z$4)*100</f>
        <v>15.797893614184774</v>
      </c>
      <c r="AF108" s="113"/>
    </row>
    <row r="109" spans="1:32" x14ac:dyDescent="0.25">
      <c r="S109" s="119" t="s">
        <v>21</v>
      </c>
      <c r="T109" s="119"/>
      <c r="U109" s="116"/>
      <c r="V109" s="116">
        <v>3799</v>
      </c>
      <c r="W109" s="116">
        <v>3877</v>
      </c>
      <c r="X109" s="116">
        <v>4042</v>
      </c>
      <c r="Y109" s="116">
        <v>4216</v>
      </c>
      <c r="Z109" s="116">
        <v>4362</v>
      </c>
      <c r="AB109" s="113" t="str">
        <f>TEXT(Z109,"###,###")</f>
        <v>4,362</v>
      </c>
      <c r="AD109" s="134">
        <f>Z109/($Z$4)*100</f>
        <v>19.384082122383685</v>
      </c>
      <c r="AF109" s="113"/>
    </row>
    <row r="110" spans="1:32" x14ac:dyDescent="0.25">
      <c r="S110" s="119" t="s">
        <v>22</v>
      </c>
      <c r="T110" s="119"/>
      <c r="U110" s="116"/>
      <c r="V110" s="116">
        <v>4808</v>
      </c>
      <c r="W110" s="116">
        <v>5326</v>
      </c>
      <c r="X110" s="116">
        <v>5294</v>
      </c>
      <c r="Y110" s="116">
        <v>5510</v>
      </c>
      <c r="Z110" s="116">
        <v>5770</v>
      </c>
      <c r="AB110" s="113" t="str">
        <f>TEXT(Z110,"###,###")</f>
        <v>5,770</v>
      </c>
      <c r="AD110" s="134">
        <f>Z110/($Z$4)*100</f>
        <v>25.641025641025639</v>
      </c>
      <c r="AF110" s="113"/>
    </row>
    <row r="111" spans="1:32" x14ac:dyDescent="0.25">
      <c r="S111" s="119" t="s">
        <v>23</v>
      </c>
      <c r="T111" s="119"/>
      <c r="U111" s="116"/>
      <c r="V111" s="116">
        <v>5234</v>
      </c>
      <c r="W111" s="116">
        <v>5737</v>
      </c>
      <c r="X111" s="116">
        <v>5911</v>
      </c>
      <c r="Y111" s="116">
        <v>5725</v>
      </c>
      <c r="Z111" s="116">
        <v>5857</v>
      </c>
      <c r="AB111" s="113" t="str">
        <f>TEXT(Z111,"###,###")</f>
        <v>5,857</v>
      </c>
      <c r="AD111" s="134">
        <f>Z111/($Z$4)*100</f>
        <v>26.027640759009913</v>
      </c>
      <c r="AF111" s="113"/>
    </row>
    <row r="112" spans="1:32" x14ac:dyDescent="0.25">
      <c r="S112" s="122" t="s">
        <v>54</v>
      </c>
      <c r="T112" s="122"/>
      <c r="U112" s="116"/>
      <c r="V112" s="116">
        <v>20320</v>
      </c>
      <c r="W112" s="116">
        <v>21249</v>
      </c>
      <c r="X112" s="116">
        <v>22317</v>
      </c>
      <c r="Y112" s="116">
        <v>21879</v>
      </c>
      <c r="Z112" s="116">
        <v>22504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42.76</v>
      </c>
      <c r="W118" s="135">
        <v>43.03</v>
      </c>
      <c r="X118" s="135">
        <v>43.28</v>
      </c>
      <c r="Y118" s="135">
        <v>43.22</v>
      </c>
      <c r="Z118" s="135">
        <v>43.44</v>
      </c>
      <c r="AB118" s="113" t="str">
        <f>TEXT(Z118,"##.0")</f>
        <v>43.4</v>
      </c>
    </row>
    <row r="120" spans="19:32" x14ac:dyDescent="0.25">
      <c r="S120" s="105" t="s">
        <v>102</v>
      </c>
      <c r="T120" s="116"/>
      <c r="U120" s="116"/>
      <c r="V120" s="116">
        <v>11148</v>
      </c>
      <c r="W120" s="116">
        <v>11515</v>
      </c>
      <c r="X120" s="116">
        <v>12003</v>
      </c>
      <c r="Y120" s="116">
        <v>12085</v>
      </c>
      <c r="Z120" s="116">
        <v>12410</v>
      </c>
      <c r="AB120" s="113" t="str">
        <f>TEXT(Z120,"###,###")</f>
        <v>12,410</v>
      </c>
    </row>
    <row r="121" spans="19:32" x14ac:dyDescent="0.25">
      <c r="S121" s="105" t="s">
        <v>103</v>
      </c>
      <c r="T121" s="116"/>
      <c r="U121" s="116"/>
      <c r="V121" s="116">
        <v>2005</v>
      </c>
      <c r="W121" s="116">
        <v>1901</v>
      </c>
      <c r="X121" s="116">
        <v>2041</v>
      </c>
      <c r="Y121" s="116">
        <v>1864</v>
      </c>
      <c r="Z121" s="116">
        <v>1919</v>
      </c>
      <c r="AB121" s="113" t="str">
        <f>TEXT(Z121,"###,###")</f>
        <v>1,919</v>
      </c>
    </row>
    <row r="122" spans="19:32" x14ac:dyDescent="0.25">
      <c r="S122" s="105" t="s">
        <v>104</v>
      </c>
      <c r="T122" s="116"/>
      <c r="U122" s="116"/>
      <c r="V122" s="116">
        <v>1411</v>
      </c>
      <c r="W122" s="116">
        <v>1496</v>
      </c>
      <c r="X122" s="116">
        <v>1513</v>
      </c>
      <c r="Y122" s="116">
        <v>1485</v>
      </c>
      <c r="Z122" s="116">
        <v>1574</v>
      </c>
      <c r="AB122" s="113" t="str">
        <f>TEXT(Z122,"###,###")</f>
        <v>1,574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12559</v>
      </c>
      <c r="W124" s="116">
        <v>13011</v>
      </c>
      <c r="X124" s="116">
        <v>13516</v>
      </c>
      <c r="Y124" s="116">
        <v>13570</v>
      </c>
      <c r="Z124" s="116">
        <v>13984</v>
      </c>
      <c r="AB124" s="113" t="str">
        <f>TEXT(Z124,"###,###")</f>
        <v>13,984</v>
      </c>
      <c r="AD124" s="131">
        <f>Z124/$Z$7*100</f>
        <v>87.960749779846523</v>
      </c>
    </row>
    <row r="125" spans="19:32" x14ac:dyDescent="0.25">
      <c r="S125" s="105" t="s">
        <v>106</v>
      </c>
      <c r="T125" s="116"/>
      <c r="U125" s="116"/>
      <c r="V125" s="116">
        <v>3416</v>
      </c>
      <c r="W125" s="116">
        <v>3397</v>
      </c>
      <c r="X125" s="116">
        <v>3554</v>
      </c>
      <c r="Y125" s="116">
        <v>3349</v>
      </c>
      <c r="Z125" s="116">
        <v>3493</v>
      </c>
      <c r="AB125" s="113" t="str">
        <f>TEXT(Z125,"###,###")</f>
        <v>3,493</v>
      </c>
      <c r="AD125" s="131">
        <f>Z125/$Z$7*100</f>
        <v>21.971317146810922</v>
      </c>
    </row>
    <row r="127" spans="19:32" x14ac:dyDescent="0.25">
      <c r="S127" s="105" t="s">
        <v>107</v>
      </c>
      <c r="T127" s="116"/>
      <c r="U127" s="116"/>
      <c r="V127" s="116">
        <v>7680</v>
      </c>
      <c r="W127" s="116">
        <v>7807</v>
      </c>
      <c r="X127" s="116">
        <v>8241</v>
      </c>
      <c r="Y127" s="116">
        <v>8075</v>
      </c>
      <c r="Z127" s="116">
        <v>8312</v>
      </c>
      <c r="AB127" s="113" t="str">
        <f>TEXT(Z127,"###,###")</f>
        <v>8,312</v>
      </c>
      <c r="AD127" s="131">
        <f>Z127/$Z$7*100</f>
        <v>52.283306076236002</v>
      </c>
    </row>
    <row r="128" spans="19:32" x14ac:dyDescent="0.25">
      <c r="S128" s="105" t="s">
        <v>108</v>
      </c>
      <c r="T128" s="116"/>
      <c r="U128" s="116"/>
      <c r="V128" s="116">
        <v>6879</v>
      </c>
      <c r="W128" s="116">
        <v>7105</v>
      </c>
      <c r="X128" s="116">
        <v>7319</v>
      </c>
      <c r="Y128" s="116">
        <v>7353</v>
      </c>
      <c r="Z128" s="116">
        <v>7586</v>
      </c>
      <c r="AB128" s="113" t="str">
        <f>TEXT(Z128,"###,###")</f>
        <v>7,586</v>
      </c>
      <c r="AD128" s="131">
        <f>Z128/$Z$7*100</f>
        <v>47.716693923763998</v>
      </c>
    </row>
    <row r="130" spans="19:20" x14ac:dyDescent="0.25">
      <c r="S130" s="105" t="s">
        <v>286</v>
      </c>
      <c r="T130" s="131">
        <v>78.060133350106923</v>
      </c>
    </row>
    <row r="131" spans="19:20" x14ac:dyDescent="0.25">
      <c r="S131" s="105" t="s">
        <v>287</v>
      </c>
      <c r="T131" s="131">
        <v>12.070700717071329</v>
      </c>
    </row>
    <row r="132" spans="19:20" x14ac:dyDescent="0.25">
      <c r="S132" s="105" t="s">
        <v>288</v>
      </c>
      <c r="T132" s="131">
        <v>9.9006164297395891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8A3F97-9720-425D-B945-4377A2136B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85F4524-0DDB-4AD3-8F0D-51C85E7889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4F46791-C870-4BF2-877C-7BCC47FA71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A41B74C-9A49-4EAE-A531-86D831E587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8E828-1DD6-4574-B2AD-7842CEEA7F34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113</v>
      </c>
      <c r="T1" s="103"/>
      <c r="U1" s="103"/>
      <c r="V1" s="103"/>
      <c r="W1" s="103"/>
      <c r="X1" s="103"/>
      <c r="Y1" s="104" t="s">
        <v>210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113</v>
      </c>
      <c r="Y3" s="109" t="s">
        <v>210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 Banyule,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95099</v>
      </c>
      <c r="W4" s="112">
        <v>98329</v>
      </c>
      <c r="X4" s="112">
        <v>100699</v>
      </c>
      <c r="Y4" s="112">
        <v>102776</v>
      </c>
      <c r="Z4" s="112">
        <v>100601</v>
      </c>
      <c r="AB4" s="113" t="str">
        <f>TEXT(Z4,"###,###")</f>
        <v>100,601</v>
      </c>
      <c r="AD4" s="114">
        <f>Z4/Y4-1</f>
        <v>-2.1162528216704279E-2</v>
      </c>
      <c r="AF4" s="114">
        <f>Z4/V4-1</f>
        <v>5.7855497954762969E-2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46921</v>
      </c>
      <c r="W5" s="112">
        <v>48749</v>
      </c>
      <c r="X5" s="112">
        <v>49878</v>
      </c>
      <c r="Y5" s="112">
        <v>50551</v>
      </c>
      <c r="Z5" s="112">
        <v>49829</v>
      </c>
      <c r="AB5" s="113" t="str">
        <f>TEXT(Z5,"###,###")</f>
        <v>49,829</v>
      </c>
      <c r="AD5" s="114">
        <f t="shared" ref="AD5:AD9" si="0">Z5/Y5-1</f>
        <v>-1.4282605685347449E-2</v>
      </c>
      <c r="AF5" s="114">
        <f t="shared" ref="AF5:AF9" si="1">Z5/V5-1</f>
        <v>6.1976513714541381E-2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48178</v>
      </c>
      <c r="W6" s="112">
        <v>49580</v>
      </c>
      <c r="X6" s="112">
        <v>50818</v>
      </c>
      <c r="Y6" s="112">
        <v>52225</v>
      </c>
      <c r="Z6" s="112">
        <v>50765</v>
      </c>
      <c r="AB6" s="113" t="str">
        <f>TEXT(Z6,"###,###")</f>
        <v>50,765</v>
      </c>
      <c r="AD6" s="114">
        <f t="shared" si="0"/>
        <v>-2.7955959789372931E-2</v>
      </c>
      <c r="AF6" s="114">
        <f t="shared" si="1"/>
        <v>5.3696708041014674E-2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69360</v>
      </c>
      <c r="W7" s="112">
        <v>70480</v>
      </c>
      <c r="X7" s="112">
        <v>72377</v>
      </c>
      <c r="Y7" s="112">
        <v>73166</v>
      </c>
      <c r="Z7" s="112">
        <v>73199</v>
      </c>
      <c r="AB7" s="113" t="str">
        <f>TEXT(Z7,"###,###")</f>
        <v>73,199</v>
      </c>
      <c r="AD7" s="114">
        <f t="shared" si="0"/>
        <v>4.5102916655270775E-4</v>
      </c>
      <c r="AF7" s="114">
        <f t="shared" si="1"/>
        <v>5.5348904267589427E-2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100,601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73,199</v>
      </c>
      <c r="P8" s="71"/>
      <c r="S8" s="111" t="s">
        <v>86</v>
      </c>
      <c r="T8" s="112"/>
      <c r="U8" s="112"/>
      <c r="V8" s="112">
        <v>46082</v>
      </c>
      <c r="W8" s="112">
        <v>47073.94</v>
      </c>
      <c r="X8" s="112">
        <v>48800</v>
      </c>
      <c r="Y8" s="112">
        <v>49620</v>
      </c>
      <c r="Z8" s="112">
        <v>51637.09</v>
      </c>
      <c r="AB8" s="113" t="str">
        <f>TEXT(Z8,"$###,###")</f>
        <v>$51,637</v>
      </c>
      <c r="AD8" s="114">
        <f t="shared" si="0"/>
        <v>4.0650745667069721E-2</v>
      </c>
      <c r="AF8" s="114">
        <f t="shared" si="1"/>
        <v>0.1205479362874875</v>
      </c>
    </row>
    <row r="9" spans="1:32" x14ac:dyDescent="0.25">
      <c r="A9" s="32" t="s">
        <v>15</v>
      </c>
      <c r="B9" s="75"/>
      <c r="C9" s="76"/>
      <c r="D9" s="77">
        <f>AD104</f>
        <v>73.215972008230537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50.459705733684892</v>
      </c>
      <c r="P9" s="78" t="s">
        <v>87</v>
      </c>
      <c r="S9" s="111" t="s">
        <v>7</v>
      </c>
      <c r="T9" s="112"/>
      <c r="U9" s="112"/>
      <c r="V9" s="112">
        <v>4344571786</v>
      </c>
      <c r="W9" s="112">
        <v>4578254522</v>
      </c>
      <c r="X9" s="112">
        <v>4879440741</v>
      </c>
      <c r="Y9" s="112">
        <v>5112950285</v>
      </c>
      <c r="Z9" s="112">
        <v>5306639897</v>
      </c>
      <c r="AB9" s="113" t="str">
        <f>TEXT(Z9/1000000,"$#,###.0")&amp;" mil"</f>
        <v>$5,306.6 mil</v>
      </c>
      <c r="AD9" s="114">
        <f t="shared" si="0"/>
        <v>3.7882162196693381E-2</v>
      </c>
      <c r="AF9" s="114">
        <f t="shared" si="1"/>
        <v>0.22144141203977341</v>
      </c>
    </row>
    <row r="10" spans="1:32" x14ac:dyDescent="0.25">
      <c r="A10" s="32" t="s">
        <v>18</v>
      </c>
      <c r="B10" s="75"/>
      <c r="C10" s="76"/>
      <c r="D10" s="77">
        <f>AD105</f>
        <v>20.542539338575164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49.543026544078472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86.263473544720554</v>
      </c>
      <c r="P11" s="78" t="s">
        <v>87</v>
      </c>
      <c r="S11" s="111" t="s">
        <v>30</v>
      </c>
      <c r="T11" s="116"/>
      <c r="U11" s="116"/>
      <c r="V11" s="116">
        <v>85889</v>
      </c>
      <c r="W11" s="116">
        <v>88771</v>
      </c>
      <c r="X11" s="116">
        <v>90890</v>
      </c>
      <c r="Y11" s="116">
        <v>92771</v>
      </c>
      <c r="Z11" s="116">
        <v>90545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6.293801827893823</v>
      </c>
      <c r="P12" s="78" t="s">
        <v>87</v>
      </c>
      <c r="S12" s="111" t="s">
        <v>31</v>
      </c>
      <c r="T12" s="116"/>
      <c r="U12" s="116"/>
      <c r="V12" s="116">
        <v>9210</v>
      </c>
      <c r="W12" s="116">
        <v>9558</v>
      </c>
      <c r="X12" s="116">
        <v>9811</v>
      </c>
      <c r="Y12" s="116">
        <v>10004</v>
      </c>
      <c r="Z12" s="116">
        <v>10058</v>
      </c>
    </row>
    <row r="13" spans="1:32" ht="15" customHeight="1" x14ac:dyDescent="0.25">
      <c r="A13" s="32" t="s">
        <v>20</v>
      </c>
      <c r="B13" s="76"/>
      <c r="C13" s="76"/>
      <c r="D13" s="77">
        <f>AD108</f>
        <v>15.274202045705312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7.44272462738562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12.255345374300454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20.735380364012286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16.104925199808733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375</v>
      </c>
      <c r="Z15" s="116">
        <v>331</v>
      </c>
      <c r="AB15" s="121">
        <f t="shared" ref="AB15:AB34" si="2">IF(Z15="np",0,Z15/$Z$34)</f>
        <v>3.2902257432828701E-3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45.070128527549429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83.895074800191267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107</v>
      </c>
      <c r="Z16" s="116">
        <v>127</v>
      </c>
      <c r="AB16" s="121">
        <f t="shared" si="2"/>
        <v>1.2624128984801343E-3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4626</v>
      </c>
      <c r="Z17" s="116">
        <v>4371</v>
      </c>
      <c r="AB17" s="121">
        <f t="shared" si="2"/>
        <v>4.3448872277611551E-2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617</v>
      </c>
      <c r="Z18" s="116">
        <v>617</v>
      </c>
      <c r="AB18" s="121">
        <f t="shared" si="2"/>
        <v>6.1331398296239599E-3</v>
      </c>
    </row>
    <row r="19" spans="1:28" x14ac:dyDescent="0.25">
      <c r="A19" s="67" t="str">
        <f>$S$1&amp;" ("&amp;$V$2&amp;" to "&amp;$Z$2&amp;")"</f>
        <v>Banyule (2015-16 to 2019-20)</v>
      </c>
      <c r="B19" s="67"/>
      <c r="C19" s="67"/>
      <c r="D19" s="67"/>
      <c r="E19" s="67"/>
      <c r="F19" s="67"/>
      <c r="G19" s="67" t="str">
        <f>$S$1&amp;" ("&amp;$V$2&amp;" to "&amp;$Z$2&amp;")"</f>
        <v>Banyule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6781</v>
      </c>
      <c r="Z19" s="116">
        <v>6769</v>
      </c>
      <c r="AB19" s="121">
        <f t="shared" si="2"/>
        <v>6.7285613463086855E-2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3870</v>
      </c>
      <c r="Z20" s="116">
        <v>3689</v>
      </c>
      <c r="AB20" s="121">
        <f t="shared" si="2"/>
        <v>3.6669615610182803E-2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8126</v>
      </c>
      <c r="Z21" s="116">
        <v>8142</v>
      </c>
      <c r="AB21" s="121">
        <f t="shared" si="2"/>
        <v>8.0933589129332711E-2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5475</v>
      </c>
      <c r="Z22" s="116">
        <v>5500</v>
      </c>
      <c r="AB22" s="121">
        <f t="shared" si="2"/>
        <v>5.4671424737328653E-2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3152</v>
      </c>
      <c r="Z23" s="116">
        <v>2988</v>
      </c>
      <c r="AB23" s="121">
        <f t="shared" si="2"/>
        <v>2.9701494020934187E-2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2139</v>
      </c>
      <c r="Z24" s="116">
        <v>2023</v>
      </c>
      <c r="AB24" s="121">
        <f t="shared" si="2"/>
        <v>2.0109144044293793E-2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4814</v>
      </c>
      <c r="Z25" s="116">
        <v>4931</v>
      </c>
      <c r="AB25" s="121">
        <f t="shared" si="2"/>
        <v>4.9015417341775926E-2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1661</v>
      </c>
      <c r="Z26" s="116">
        <v>1584</v>
      </c>
      <c r="AB26" s="121">
        <f t="shared" si="2"/>
        <v>1.5745370324350652E-2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10673</v>
      </c>
      <c r="Z27" s="116">
        <v>10405</v>
      </c>
      <c r="AB27" s="121">
        <f t="shared" si="2"/>
        <v>0.10342839534398267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8057</v>
      </c>
      <c r="Z28" s="116">
        <v>8032</v>
      </c>
      <c r="AB28" s="121">
        <f t="shared" si="2"/>
        <v>7.9840160634586141E-2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8951</v>
      </c>
      <c r="Z29" s="116">
        <v>5896</v>
      </c>
      <c r="AB29" s="121">
        <f t="shared" si="2"/>
        <v>5.8607767318416319E-2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9231</v>
      </c>
      <c r="Z30" s="116">
        <v>11291</v>
      </c>
      <c r="AB30" s="121">
        <f t="shared" si="2"/>
        <v>0.11223546485621415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14456</v>
      </c>
      <c r="Z31" s="116">
        <v>14578</v>
      </c>
      <c r="AB31" s="121">
        <f t="shared" si="2"/>
        <v>0.1449090963310504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2810</v>
      </c>
      <c r="Z32" s="116">
        <v>2901</v>
      </c>
      <c r="AB32" s="121">
        <f t="shared" si="2"/>
        <v>2.8836691484180079E-2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3435</v>
      </c>
      <c r="Z33" s="116">
        <v>3403</v>
      </c>
      <c r="AB33" s="121">
        <f t="shared" si="2"/>
        <v>3.3826701523841714E-2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102778</v>
      </c>
      <c r="Z34" s="124">
        <v>100601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61407</v>
      </c>
      <c r="AB37" s="136">
        <f>Z37/Z40*100</f>
        <v>83.895074800191267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11788</v>
      </c>
      <c r="AB38" s="136">
        <f>Z38/Z40*100</f>
        <v>16.104925199808733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73195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25</v>
      </c>
      <c r="W44" s="116">
        <v>16</v>
      </c>
      <c r="X44" s="116">
        <v>20</v>
      </c>
      <c r="Y44" s="116">
        <v>9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566</v>
      </c>
      <c r="W45" s="116">
        <v>558</v>
      </c>
      <c r="X45" s="116">
        <v>573</v>
      </c>
      <c r="Y45" s="116">
        <v>605</v>
      </c>
      <c r="Z45" s="116">
        <v>597</v>
      </c>
    </row>
    <row r="46" spans="19:32" x14ac:dyDescent="0.25">
      <c r="S46" s="119" t="s">
        <v>39</v>
      </c>
      <c r="T46" s="119"/>
      <c r="U46" s="116"/>
      <c r="V46" s="116">
        <v>2137</v>
      </c>
      <c r="W46" s="116">
        <v>2365</v>
      </c>
      <c r="X46" s="116">
        <v>2395</v>
      </c>
      <c r="Y46" s="116">
        <v>2419</v>
      </c>
      <c r="Z46" s="116">
        <v>2311</v>
      </c>
    </row>
    <row r="47" spans="19:32" x14ac:dyDescent="0.25">
      <c r="S47" s="119" t="s">
        <v>40</v>
      </c>
      <c r="T47" s="119"/>
      <c r="U47" s="116"/>
      <c r="V47" s="116">
        <v>4223</v>
      </c>
      <c r="W47" s="116">
        <v>4407</v>
      </c>
      <c r="X47" s="116">
        <v>4564</v>
      </c>
      <c r="Y47" s="116">
        <v>4673</v>
      </c>
      <c r="Z47" s="116">
        <v>4462</v>
      </c>
    </row>
    <row r="48" spans="19:32" x14ac:dyDescent="0.25">
      <c r="S48" s="119" t="s">
        <v>41</v>
      </c>
      <c r="T48" s="119"/>
      <c r="U48" s="116"/>
      <c r="V48" s="116">
        <v>5829</v>
      </c>
      <c r="W48" s="116">
        <v>6022</v>
      </c>
      <c r="X48" s="116">
        <v>6120</v>
      </c>
      <c r="Y48" s="116">
        <v>6206</v>
      </c>
      <c r="Z48" s="116">
        <v>5991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5697</v>
      </c>
      <c r="W49" s="116">
        <v>5957</v>
      </c>
      <c r="X49" s="116">
        <v>6130</v>
      </c>
      <c r="Y49" s="116">
        <v>6265</v>
      </c>
      <c r="Z49" s="116">
        <v>6157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Banyule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5353</v>
      </c>
      <c r="W50" s="116">
        <v>5645</v>
      </c>
      <c r="X50" s="116">
        <v>5746</v>
      </c>
      <c r="Y50" s="116">
        <v>5807</v>
      </c>
      <c r="Z50" s="116">
        <v>5788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5181</v>
      </c>
      <c r="W51" s="116">
        <v>5218</v>
      </c>
      <c r="X51" s="116">
        <v>5246</v>
      </c>
      <c r="Y51" s="116">
        <v>5303</v>
      </c>
      <c r="Z51" s="116">
        <v>5264</v>
      </c>
    </row>
    <row r="52" spans="1:26" ht="15" customHeight="1" x14ac:dyDescent="0.25">
      <c r="S52" s="119" t="s">
        <v>45</v>
      </c>
      <c r="T52" s="119"/>
      <c r="U52" s="116"/>
      <c r="V52" s="116">
        <v>4528</v>
      </c>
      <c r="W52" s="116">
        <v>4819</v>
      </c>
      <c r="X52" s="116">
        <v>5019</v>
      </c>
      <c r="Y52" s="116">
        <v>5028</v>
      </c>
      <c r="Z52" s="116">
        <v>4966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3886</v>
      </c>
      <c r="W53" s="116">
        <v>3976</v>
      </c>
      <c r="X53" s="116">
        <v>4136</v>
      </c>
      <c r="Y53" s="116">
        <v>4179</v>
      </c>
      <c r="Z53" s="116">
        <v>4286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3813</v>
      </c>
      <c r="W54" s="116">
        <v>3892</v>
      </c>
      <c r="X54" s="116">
        <v>3836</v>
      </c>
      <c r="Y54" s="116">
        <v>3722</v>
      </c>
      <c r="Z54" s="116">
        <v>3676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2837</v>
      </c>
      <c r="W55" s="116">
        <v>2907</v>
      </c>
      <c r="X55" s="116">
        <v>3012</v>
      </c>
      <c r="Y55" s="116">
        <v>3188</v>
      </c>
      <c r="Z55" s="116">
        <v>3115</v>
      </c>
    </row>
    <row r="56" spans="1:26" ht="15" customHeight="1" x14ac:dyDescent="0.25">
      <c r="S56" s="119" t="s">
        <v>49</v>
      </c>
      <c r="T56" s="119"/>
      <c r="U56" s="116"/>
      <c r="V56" s="116">
        <v>1685</v>
      </c>
      <c r="W56" s="116">
        <v>1749</v>
      </c>
      <c r="X56" s="116">
        <v>1701</v>
      </c>
      <c r="Y56" s="116">
        <v>1764</v>
      </c>
      <c r="Z56" s="116">
        <v>1799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644</v>
      </c>
      <c r="W57" s="116">
        <v>709</v>
      </c>
      <c r="X57" s="116">
        <v>788</v>
      </c>
      <c r="Y57" s="116">
        <v>824</v>
      </c>
      <c r="Z57" s="116">
        <v>850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260</v>
      </c>
      <c r="W58" s="116">
        <v>249</v>
      </c>
      <c r="X58" s="116">
        <v>269</v>
      </c>
      <c r="Y58" s="116">
        <v>290</v>
      </c>
      <c r="Z58" s="116">
        <v>311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152</v>
      </c>
      <c r="W59" s="116">
        <v>146</v>
      </c>
      <c r="X59" s="116">
        <v>158</v>
      </c>
      <c r="Y59" s="116">
        <v>153</v>
      </c>
      <c r="Z59" s="116">
        <v>143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109</v>
      </c>
      <c r="W60" s="116">
        <v>113</v>
      </c>
      <c r="X60" s="116">
        <v>131</v>
      </c>
      <c r="Y60" s="116">
        <v>119</v>
      </c>
      <c r="Z60" s="116">
        <v>99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46921</v>
      </c>
      <c r="W61" s="116">
        <v>48749</v>
      </c>
      <c r="X61" s="116">
        <v>49878</v>
      </c>
      <c r="Y61" s="116">
        <v>50549</v>
      </c>
      <c r="Z61" s="116">
        <v>49830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8</v>
      </c>
      <c r="W63" s="116">
        <v>11</v>
      </c>
      <c r="X63" s="116">
        <v>18</v>
      </c>
      <c r="Y63" s="116">
        <v>18</v>
      </c>
      <c r="Z63" s="116">
        <v>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752</v>
      </c>
      <c r="W64" s="116">
        <v>749</v>
      </c>
      <c r="X64" s="116">
        <v>755</v>
      </c>
      <c r="Y64" s="116">
        <v>834</v>
      </c>
      <c r="Z64" s="116">
        <v>795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Banyule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2318</v>
      </c>
      <c r="W65" s="116">
        <v>2506</v>
      </c>
      <c r="X65" s="116">
        <v>2670</v>
      </c>
      <c r="Y65" s="116">
        <v>2729</v>
      </c>
      <c r="Z65" s="116">
        <v>2403</v>
      </c>
    </row>
    <row r="66" spans="1:26" x14ac:dyDescent="0.25">
      <c r="S66" s="119" t="s">
        <v>40</v>
      </c>
      <c r="T66" s="119"/>
      <c r="U66" s="116"/>
      <c r="V66" s="116">
        <v>4621</v>
      </c>
      <c r="W66" s="116">
        <v>4778</v>
      </c>
      <c r="X66" s="116">
        <v>4821</v>
      </c>
      <c r="Y66" s="116">
        <v>4909</v>
      </c>
      <c r="Z66" s="116">
        <v>4662</v>
      </c>
    </row>
    <row r="67" spans="1:26" x14ac:dyDescent="0.25">
      <c r="S67" s="119" t="s">
        <v>41</v>
      </c>
      <c r="T67" s="119"/>
      <c r="U67" s="116"/>
      <c r="V67" s="116">
        <v>5788</v>
      </c>
      <c r="W67" s="116">
        <v>6023</v>
      </c>
      <c r="X67" s="116">
        <v>6085</v>
      </c>
      <c r="Y67" s="116">
        <v>6336</v>
      </c>
      <c r="Z67" s="116">
        <v>5875</v>
      </c>
    </row>
    <row r="68" spans="1:26" x14ac:dyDescent="0.25">
      <c r="S68" s="119" t="s">
        <v>42</v>
      </c>
      <c r="T68" s="119"/>
      <c r="U68" s="116"/>
      <c r="V68" s="116">
        <v>5571</v>
      </c>
      <c r="W68" s="116">
        <v>5715</v>
      </c>
      <c r="X68" s="116">
        <v>5993</v>
      </c>
      <c r="Y68" s="116">
        <v>6060</v>
      </c>
      <c r="Z68" s="116">
        <v>5972</v>
      </c>
    </row>
    <row r="69" spans="1:26" x14ac:dyDescent="0.25">
      <c r="S69" s="119" t="s">
        <v>43</v>
      </c>
      <c r="T69" s="119"/>
      <c r="U69" s="116"/>
      <c r="V69" s="116">
        <v>5210</v>
      </c>
      <c r="W69" s="116">
        <v>5378</v>
      </c>
      <c r="X69" s="116">
        <v>5566</v>
      </c>
      <c r="Y69" s="116">
        <v>5852</v>
      </c>
      <c r="Z69" s="116">
        <v>5881</v>
      </c>
    </row>
    <row r="70" spans="1:26" x14ac:dyDescent="0.25">
      <c r="S70" s="119" t="s">
        <v>44</v>
      </c>
      <c r="T70" s="119"/>
      <c r="U70" s="116"/>
      <c r="V70" s="116">
        <v>5115</v>
      </c>
      <c r="W70" s="116">
        <v>5147</v>
      </c>
      <c r="X70" s="116">
        <v>5311</v>
      </c>
      <c r="Y70" s="116">
        <v>5435</v>
      </c>
      <c r="Z70" s="116">
        <v>5451</v>
      </c>
    </row>
    <row r="71" spans="1:26" x14ac:dyDescent="0.25">
      <c r="S71" s="119" t="s">
        <v>45</v>
      </c>
      <c r="T71" s="119"/>
      <c r="U71" s="116"/>
      <c r="V71" s="116">
        <v>4844</v>
      </c>
      <c r="W71" s="116">
        <v>5059</v>
      </c>
      <c r="X71" s="116">
        <v>5312</v>
      </c>
      <c r="Y71" s="116">
        <v>5371</v>
      </c>
      <c r="Z71" s="116">
        <v>5109</v>
      </c>
    </row>
    <row r="72" spans="1:26" x14ac:dyDescent="0.25">
      <c r="S72" s="119" t="s">
        <v>46</v>
      </c>
      <c r="T72" s="119"/>
      <c r="U72" s="116"/>
      <c r="V72" s="116">
        <v>4472</v>
      </c>
      <c r="W72" s="116">
        <v>4494</v>
      </c>
      <c r="X72" s="116">
        <v>4427</v>
      </c>
      <c r="Y72" s="116">
        <v>4538</v>
      </c>
      <c r="Z72" s="116">
        <v>4645</v>
      </c>
    </row>
    <row r="73" spans="1:26" x14ac:dyDescent="0.25">
      <c r="S73" s="119" t="s">
        <v>47</v>
      </c>
      <c r="T73" s="119"/>
      <c r="U73" s="116"/>
      <c r="V73" s="116">
        <v>4057</v>
      </c>
      <c r="W73" s="116">
        <v>4203</v>
      </c>
      <c r="X73" s="116">
        <v>4139</v>
      </c>
      <c r="Y73" s="116">
        <v>4244</v>
      </c>
      <c r="Z73" s="116">
        <v>4083</v>
      </c>
    </row>
    <row r="74" spans="1:26" x14ac:dyDescent="0.25">
      <c r="S74" s="119" t="s">
        <v>48</v>
      </c>
      <c r="T74" s="119"/>
      <c r="U74" s="116"/>
      <c r="V74" s="116">
        <v>2904</v>
      </c>
      <c r="W74" s="116">
        <v>3002</v>
      </c>
      <c r="X74" s="116">
        <v>2997</v>
      </c>
      <c r="Y74" s="116">
        <v>3111</v>
      </c>
      <c r="Z74" s="116">
        <v>3103</v>
      </c>
    </row>
    <row r="75" spans="1:26" x14ac:dyDescent="0.25">
      <c r="S75" s="119" t="s">
        <v>49</v>
      </c>
      <c r="T75" s="119"/>
      <c r="U75" s="116"/>
      <c r="V75" s="116">
        <v>1461</v>
      </c>
      <c r="W75" s="116">
        <v>1424</v>
      </c>
      <c r="X75" s="116">
        <v>1535</v>
      </c>
      <c r="Y75" s="116">
        <v>1594</v>
      </c>
      <c r="Z75" s="116">
        <v>1603</v>
      </c>
    </row>
    <row r="76" spans="1:26" x14ac:dyDescent="0.25">
      <c r="S76" s="119" t="s">
        <v>50</v>
      </c>
      <c r="T76" s="119"/>
      <c r="U76" s="116"/>
      <c r="V76" s="116">
        <v>472</v>
      </c>
      <c r="W76" s="116">
        <v>521</v>
      </c>
      <c r="X76" s="116">
        <v>576</v>
      </c>
      <c r="Y76" s="116">
        <v>621</v>
      </c>
      <c r="Z76" s="116">
        <v>626</v>
      </c>
    </row>
    <row r="77" spans="1:26" x14ac:dyDescent="0.25">
      <c r="S77" s="119" t="s">
        <v>51</v>
      </c>
      <c r="T77" s="119"/>
      <c r="U77" s="116"/>
      <c r="V77" s="116">
        <v>243</v>
      </c>
      <c r="W77" s="116">
        <v>238</v>
      </c>
      <c r="X77" s="116">
        <v>254</v>
      </c>
      <c r="Y77" s="116">
        <v>248</v>
      </c>
      <c r="Z77" s="116">
        <v>253</v>
      </c>
    </row>
    <row r="78" spans="1:26" x14ac:dyDescent="0.25">
      <c r="S78" s="119" t="s">
        <v>52</v>
      </c>
      <c r="T78" s="119"/>
      <c r="U78" s="116"/>
      <c r="V78" s="116">
        <v>177</v>
      </c>
      <c r="W78" s="116">
        <v>152</v>
      </c>
      <c r="X78" s="116">
        <v>150</v>
      </c>
      <c r="Y78" s="116">
        <v>141</v>
      </c>
      <c r="Z78" s="116">
        <v>122</v>
      </c>
    </row>
    <row r="79" spans="1:26" x14ac:dyDescent="0.25">
      <c r="S79" s="119" t="s">
        <v>53</v>
      </c>
      <c r="T79" s="119"/>
      <c r="U79" s="116"/>
      <c r="V79" s="116">
        <v>181</v>
      </c>
      <c r="W79" s="116">
        <v>180</v>
      </c>
      <c r="X79" s="116">
        <v>187</v>
      </c>
      <c r="Y79" s="116">
        <v>162</v>
      </c>
      <c r="Z79" s="116">
        <v>165</v>
      </c>
    </row>
    <row r="80" spans="1:26" x14ac:dyDescent="0.25">
      <c r="S80" s="122" t="s">
        <v>54</v>
      </c>
      <c r="T80" s="122"/>
      <c r="U80" s="116"/>
      <c r="V80" s="116">
        <v>48178</v>
      </c>
      <c r="W80" s="116">
        <v>49580</v>
      </c>
      <c r="X80" s="116">
        <v>50818</v>
      </c>
      <c r="Y80" s="116">
        <v>52222</v>
      </c>
      <c r="Z80" s="116">
        <v>50769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Banyule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5035</v>
      </c>
      <c r="W83" s="116">
        <v>5232</v>
      </c>
      <c r="X83" s="116">
        <v>5535</v>
      </c>
      <c r="Y83" s="116">
        <v>5584</v>
      </c>
      <c r="Z83" s="116">
        <v>5708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7864</v>
      </c>
      <c r="W84" s="116">
        <v>8231</v>
      </c>
      <c r="X84" s="116">
        <v>8449</v>
      </c>
      <c r="Y84" s="116">
        <v>8734</v>
      </c>
      <c r="Z84" s="116">
        <v>8728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5076</v>
      </c>
      <c r="W85" s="116">
        <v>5067</v>
      </c>
      <c r="X85" s="116">
        <v>5250</v>
      </c>
      <c r="Y85" s="116">
        <v>5299</v>
      </c>
      <c r="Z85" s="116">
        <v>5240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100,601</v>
      </c>
      <c r="D86" s="100">
        <f t="shared" ref="D86:D91" si="4">AD4</f>
        <v>-2.1162528216704279E-2</v>
      </c>
      <c r="E86" s="101">
        <f t="shared" ref="E86:E91" si="5">AD4</f>
        <v>-2.1162528216704279E-2</v>
      </c>
      <c r="F86" s="100">
        <f t="shared" ref="F86:F91" si="6">AF4</f>
        <v>5.7855497954762969E-2</v>
      </c>
      <c r="G86" s="101">
        <f t="shared" ref="G86:G91" si="7">AF4</f>
        <v>5.7855497954762969E-2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1955</v>
      </c>
      <c r="W86" s="116">
        <v>1997</v>
      </c>
      <c r="X86" s="116">
        <v>2123</v>
      </c>
      <c r="Y86" s="116">
        <v>2158</v>
      </c>
      <c r="Z86" s="116">
        <v>2249</v>
      </c>
    </row>
    <row r="87" spans="1:30" ht="15" customHeight="1" x14ac:dyDescent="0.25">
      <c r="A87" s="102" t="s">
        <v>4</v>
      </c>
      <c r="B87" s="51"/>
      <c r="C87" s="61" t="str">
        <f t="shared" si="3"/>
        <v>49,829</v>
      </c>
      <c r="D87" s="100">
        <f t="shared" si="4"/>
        <v>-1.4282605685347449E-2</v>
      </c>
      <c r="E87" s="101">
        <f t="shared" si="5"/>
        <v>-1.4282605685347449E-2</v>
      </c>
      <c r="F87" s="100">
        <f t="shared" si="6"/>
        <v>6.1976513714541381E-2</v>
      </c>
      <c r="G87" s="101">
        <f t="shared" si="7"/>
        <v>6.1976513714541381E-2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2399</v>
      </c>
      <c r="W87" s="116">
        <v>2481</v>
      </c>
      <c r="X87" s="116">
        <v>2555</v>
      </c>
      <c r="Y87" s="116">
        <v>2535</v>
      </c>
      <c r="Z87" s="116">
        <v>2470</v>
      </c>
    </row>
    <row r="88" spans="1:30" ht="15" customHeight="1" x14ac:dyDescent="0.25">
      <c r="A88" s="102" t="s">
        <v>5</v>
      </c>
      <c r="B88" s="51"/>
      <c r="C88" s="61" t="str">
        <f t="shared" si="3"/>
        <v>50,765</v>
      </c>
      <c r="D88" s="100">
        <f t="shared" si="4"/>
        <v>-2.7955959789372931E-2</v>
      </c>
      <c r="E88" s="101">
        <f t="shared" si="5"/>
        <v>-2.7955959789372931E-2</v>
      </c>
      <c r="F88" s="100">
        <f t="shared" si="6"/>
        <v>5.3696708041014674E-2</v>
      </c>
      <c r="G88" s="101">
        <f t="shared" si="7"/>
        <v>5.3696708041014674E-2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1953</v>
      </c>
      <c r="W88" s="116">
        <v>2054</v>
      </c>
      <c r="X88" s="116">
        <v>2071</v>
      </c>
      <c r="Y88" s="116">
        <v>2106</v>
      </c>
      <c r="Z88" s="116">
        <v>2061</v>
      </c>
    </row>
    <row r="89" spans="1:30" ht="15" customHeight="1" x14ac:dyDescent="0.25">
      <c r="A89" s="51" t="s">
        <v>6</v>
      </c>
      <c r="B89" s="51"/>
      <c r="C89" s="61" t="str">
        <f t="shared" si="3"/>
        <v>73,199</v>
      </c>
      <c r="D89" s="100">
        <f t="shared" si="4"/>
        <v>4.5102916655270775E-4</v>
      </c>
      <c r="E89" s="101">
        <f t="shared" si="5"/>
        <v>4.5102916655270775E-4</v>
      </c>
      <c r="F89" s="100">
        <f t="shared" si="6"/>
        <v>5.5348904267589427E-2</v>
      </c>
      <c r="G89" s="101">
        <f t="shared" si="7"/>
        <v>5.5348904267589427E-2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1474</v>
      </c>
      <c r="W89" s="116">
        <v>1518</v>
      </c>
      <c r="X89" s="116">
        <v>1530</v>
      </c>
      <c r="Y89" s="116">
        <v>1517</v>
      </c>
      <c r="Z89" s="116">
        <v>1537</v>
      </c>
    </row>
    <row r="90" spans="1:30" ht="15" customHeight="1" x14ac:dyDescent="0.25">
      <c r="A90" s="51" t="s">
        <v>100</v>
      </c>
      <c r="B90" s="51"/>
      <c r="C90" s="61" t="str">
        <f t="shared" si="3"/>
        <v>$51,637</v>
      </c>
      <c r="D90" s="100">
        <f t="shared" si="4"/>
        <v>4.0650745667069721E-2</v>
      </c>
      <c r="E90" s="101">
        <f t="shared" si="5"/>
        <v>4.0650745667069721E-2</v>
      </c>
      <c r="F90" s="100">
        <f t="shared" si="6"/>
        <v>0.1205479362874875</v>
      </c>
      <c r="G90" s="101">
        <f t="shared" si="7"/>
        <v>0.1205479362874875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2048</v>
      </c>
      <c r="W90" s="116">
        <v>2128</v>
      </c>
      <c r="X90" s="116">
        <v>2306</v>
      </c>
      <c r="Y90" s="116">
        <v>2409</v>
      </c>
      <c r="Z90" s="116">
        <v>2316</v>
      </c>
    </row>
    <row r="91" spans="1:30" ht="15" customHeight="1" x14ac:dyDescent="0.25">
      <c r="A91" s="51" t="s">
        <v>7</v>
      </c>
      <c r="B91" s="51"/>
      <c r="C91" s="61" t="str">
        <f t="shared" si="3"/>
        <v>$5,306.6 mil</v>
      </c>
      <c r="D91" s="100">
        <f t="shared" si="4"/>
        <v>3.7882162196693381E-2</v>
      </c>
      <c r="E91" s="101">
        <f t="shared" si="5"/>
        <v>3.7882162196693381E-2</v>
      </c>
      <c r="F91" s="100">
        <f t="shared" si="6"/>
        <v>0.22144141203977341</v>
      </c>
      <c r="G91" s="101">
        <f t="shared" si="7"/>
        <v>0.22144141203977341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35045</v>
      </c>
      <c r="W91" s="116">
        <v>35717</v>
      </c>
      <c r="X91" s="116">
        <v>36611</v>
      </c>
      <c r="Y91" s="116">
        <v>36864</v>
      </c>
      <c r="Z91" s="116">
        <v>36938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3062</v>
      </c>
      <c r="W93" s="116">
        <v>3219</v>
      </c>
      <c r="X93" s="116">
        <v>3449</v>
      </c>
      <c r="Y93" s="116">
        <v>3629</v>
      </c>
      <c r="Z93" s="116">
        <v>3665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9952</v>
      </c>
      <c r="W94" s="116">
        <v>10221</v>
      </c>
      <c r="X94" s="116">
        <v>10613</v>
      </c>
      <c r="Y94" s="116">
        <v>11014</v>
      </c>
      <c r="Z94" s="116">
        <v>11162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886</v>
      </c>
      <c r="W95" s="116">
        <v>888</v>
      </c>
      <c r="X95" s="116">
        <v>937</v>
      </c>
      <c r="Y95" s="116">
        <v>1018</v>
      </c>
      <c r="Z95" s="116">
        <v>1006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3412</v>
      </c>
      <c r="W96" s="116">
        <v>3661</v>
      </c>
      <c r="X96" s="116">
        <v>3852</v>
      </c>
      <c r="Y96" s="116">
        <v>3972</v>
      </c>
      <c r="Z96" s="116">
        <v>3982</v>
      </c>
    </row>
    <row r="97" spans="1:32" ht="15" customHeight="1" x14ac:dyDescent="0.25">
      <c r="S97" s="119" t="s">
        <v>199</v>
      </c>
      <c r="T97" s="119"/>
      <c r="U97" s="116"/>
      <c r="V97" s="116">
        <v>6736</v>
      </c>
      <c r="W97" s="116">
        <v>7071</v>
      </c>
      <c r="X97" s="116">
        <v>7126</v>
      </c>
      <c r="Y97" s="116">
        <v>7033</v>
      </c>
      <c r="Z97" s="116">
        <v>6842</v>
      </c>
    </row>
    <row r="98" spans="1:32" ht="15" customHeight="1" x14ac:dyDescent="0.25">
      <c r="S98" s="119" t="s">
        <v>200</v>
      </c>
      <c r="T98" s="119"/>
      <c r="U98" s="116"/>
      <c r="V98" s="116">
        <v>2926</v>
      </c>
      <c r="W98" s="116">
        <v>2911</v>
      </c>
      <c r="X98" s="116">
        <v>3047</v>
      </c>
      <c r="Y98" s="116">
        <v>3050</v>
      </c>
      <c r="Z98" s="116">
        <v>3045</v>
      </c>
    </row>
    <row r="99" spans="1:32" ht="15" customHeight="1" x14ac:dyDescent="0.25">
      <c r="S99" s="119" t="s">
        <v>201</v>
      </c>
      <c r="T99" s="119"/>
      <c r="U99" s="116"/>
      <c r="V99" s="116">
        <v>150</v>
      </c>
      <c r="W99" s="116">
        <v>144</v>
      </c>
      <c r="X99" s="116">
        <v>164</v>
      </c>
      <c r="Y99" s="116">
        <v>192</v>
      </c>
      <c r="Z99" s="116">
        <v>184</v>
      </c>
    </row>
    <row r="100" spans="1:32" ht="15" customHeight="1" x14ac:dyDescent="0.25">
      <c r="S100" s="119" t="s">
        <v>59</v>
      </c>
      <c r="T100" s="119"/>
      <c r="U100" s="116"/>
      <c r="V100" s="116">
        <v>809</v>
      </c>
      <c r="W100" s="116">
        <v>845</v>
      </c>
      <c r="X100" s="116">
        <v>949</v>
      </c>
      <c r="Y100" s="116">
        <v>968</v>
      </c>
      <c r="Z100" s="116">
        <v>985</v>
      </c>
    </row>
    <row r="101" spans="1:32" x14ac:dyDescent="0.25">
      <c r="A101" s="20"/>
      <c r="S101" s="122" t="s">
        <v>54</v>
      </c>
      <c r="T101" s="122"/>
      <c r="U101" s="116"/>
      <c r="V101" s="116">
        <v>34315</v>
      </c>
      <c r="W101" s="116">
        <v>34763</v>
      </c>
      <c r="X101" s="116">
        <v>35763</v>
      </c>
      <c r="Y101" s="116">
        <v>36297</v>
      </c>
      <c r="Z101" s="116">
        <v>36262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65401</v>
      </c>
      <c r="W104" s="116">
        <v>70731</v>
      </c>
      <c r="X104" s="116">
        <v>73337</v>
      </c>
      <c r="Y104" s="116">
        <v>74372</v>
      </c>
      <c r="Z104" s="116">
        <v>73656</v>
      </c>
      <c r="AB104" s="113" t="str">
        <f>TEXT(Z104,"###,###")</f>
        <v>73,656</v>
      </c>
      <c r="AD104" s="134">
        <f>Z104/($Z$4)*100</f>
        <v>73.215972008230537</v>
      </c>
      <c r="AF104" s="113"/>
    </row>
    <row r="105" spans="1:32" x14ac:dyDescent="0.25">
      <c r="S105" s="119" t="s">
        <v>18</v>
      </c>
      <c r="T105" s="119"/>
      <c r="U105" s="116"/>
      <c r="V105" s="116">
        <v>21521</v>
      </c>
      <c r="W105" s="116">
        <v>20869</v>
      </c>
      <c r="X105" s="116">
        <v>20500</v>
      </c>
      <c r="Y105" s="116">
        <v>21706</v>
      </c>
      <c r="Z105" s="116">
        <v>20666</v>
      </c>
      <c r="AB105" s="113" t="str">
        <f>TEXT(Z105,"###,###")</f>
        <v>20,666</v>
      </c>
      <c r="AD105" s="134">
        <f>Z105/($Z$4)*100</f>
        <v>20.542539338575164</v>
      </c>
      <c r="AF105" s="113"/>
    </row>
    <row r="106" spans="1:32" x14ac:dyDescent="0.25">
      <c r="S106" s="122" t="s">
        <v>54</v>
      </c>
      <c r="T106" s="122"/>
      <c r="U106" s="124"/>
      <c r="V106" s="124">
        <v>86922</v>
      </c>
      <c r="W106" s="124">
        <v>91600</v>
      </c>
      <c r="X106" s="124">
        <v>93837</v>
      </c>
      <c r="Y106" s="124">
        <v>96078</v>
      </c>
      <c r="Z106" s="124">
        <v>94322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12806</v>
      </c>
      <c r="W108" s="116">
        <v>14346</v>
      </c>
      <c r="X108" s="116">
        <v>16499</v>
      </c>
      <c r="Y108" s="116">
        <v>15643</v>
      </c>
      <c r="Z108" s="116">
        <v>15366</v>
      </c>
      <c r="AB108" s="113" t="str">
        <f>TEXT(Z108,"###,###")</f>
        <v>15,366</v>
      </c>
      <c r="AD108" s="134">
        <f>Z108/($Z$4)*100</f>
        <v>15.274202045705312</v>
      </c>
      <c r="AF108" s="113"/>
    </row>
    <row r="109" spans="1:32" x14ac:dyDescent="0.25">
      <c r="S109" s="119" t="s">
        <v>21</v>
      </c>
      <c r="T109" s="119"/>
      <c r="U109" s="116"/>
      <c r="V109" s="116">
        <v>11924</v>
      </c>
      <c r="W109" s="116">
        <v>12615</v>
      </c>
      <c r="X109" s="116">
        <v>12855</v>
      </c>
      <c r="Y109" s="116">
        <v>12402</v>
      </c>
      <c r="Z109" s="116">
        <v>12329</v>
      </c>
      <c r="AB109" s="113" t="str">
        <f>TEXT(Z109,"###,###")</f>
        <v>12,329</v>
      </c>
      <c r="AD109" s="134">
        <f>Z109/($Z$4)*100</f>
        <v>12.255345374300454</v>
      </c>
      <c r="AF109" s="113"/>
    </row>
    <row r="110" spans="1:32" x14ac:dyDescent="0.25">
      <c r="S110" s="119" t="s">
        <v>22</v>
      </c>
      <c r="T110" s="119"/>
      <c r="U110" s="116"/>
      <c r="V110" s="116">
        <v>20121</v>
      </c>
      <c r="W110" s="116">
        <v>21029</v>
      </c>
      <c r="X110" s="116">
        <v>20568</v>
      </c>
      <c r="Y110" s="116">
        <v>22274</v>
      </c>
      <c r="Z110" s="116">
        <v>20860</v>
      </c>
      <c r="AB110" s="113" t="str">
        <f>TEXT(Z110,"###,###")</f>
        <v>20,860</v>
      </c>
      <c r="AD110" s="134">
        <f>Z110/($Z$4)*100</f>
        <v>20.735380364012286</v>
      </c>
      <c r="AF110" s="113"/>
    </row>
    <row r="111" spans="1:32" x14ac:dyDescent="0.25">
      <c r="S111" s="119" t="s">
        <v>23</v>
      </c>
      <c r="T111" s="119"/>
      <c r="U111" s="116"/>
      <c r="V111" s="116">
        <v>42071</v>
      </c>
      <c r="W111" s="116">
        <v>43610</v>
      </c>
      <c r="X111" s="116">
        <v>43915</v>
      </c>
      <c r="Y111" s="116">
        <v>45753</v>
      </c>
      <c r="Z111" s="116">
        <v>45341</v>
      </c>
      <c r="AB111" s="113" t="str">
        <f>TEXT(Z111,"###,###")</f>
        <v>45,341</v>
      </c>
      <c r="AD111" s="134">
        <f>Z111/($Z$4)*100</f>
        <v>45.070128527549429</v>
      </c>
      <c r="AF111" s="113"/>
    </row>
    <row r="112" spans="1:32" x14ac:dyDescent="0.25">
      <c r="S112" s="122" t="s">
        <v>54</v>
      </c>
      <c r="T112" s="122"/>
      <c r="U112" s="116"/>
      <c r="V112" s="116">
        <v>95099</v>
      </c>
      <c r="W112" s="116">
        <v>98329</v>
      </c>
      <c r="X112" s="116">
        <v>100699</v>
      </c>
      <c r="Y112" s="116">
        <v>102776</v>
      </c>
      <c r="Z112" s="116">
        <v>100598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42.76</v>
      </c>
      <c r="W118" s="135">
        <v>41.75</v>
      </c>
      <c r="X118" s="135">
        <v>41.76</v>
      </c>
      <c r="Y118" s="135">
        <v>41.74</v>
      </c>
      <c r="Z118" s="135">
        <v>41.92</v>
      </c>
      <c r="AB118" s="113" t="str">
        <f>TEXT(Z118,"##.0")</f>
        <v>41.9</v>
      </c>
    </row>
    <row r="120" spans="19:32" x14ac:dyDescent="0.25">
      <c r="S120" s="105" t="s">
        <v>102</v>
      </c>
      <c r="T120" s="116"/>
      <c r="U120" s="116"/>
      <c r="V120" s="116">
        <v>60150</v>
      </c>
      <c r="W120" s="116">
        <v>60922</v>
      </c>
      <c r="X120" s="116">
        <v>62568</v>
      </c>
      <c r="Y120" s="116">
        <v>63156</v>
      </c>
      <c r="Z120" s="116">
        <v>63144</v>
      </c>
      <c r="AB120" s="113" t="str">
        <f>TEXT(Z120,"###,###")</f>
        <v>63,144</v>
      </c>
    </row>
    <row r="121" spans="19:32" x14ac:dyDescent="0.25">
      <c r="S121" s="105" t="s">
        <v>103</v>
      </c>
      <c r="T121" s="116"/>
      <c r="U121" s="116"/>
      <c r="V121" s="116">
        <v>4395</v>
      </c>
      <c r="W121" s="116">
        <v>4489</v>
      </c>
      <c r="X121" s="116">
        <v>4670</v>
      </c>
      <c r="Y121" s="116">
        <v>4612</v>
      </c>
      <c r="Z121" s="116">
        <v>4607</v>
      </c>
      <c r="AB121" s="113" t="str">
        <f>TEXT(Z121,"###,###")</f>
        <v>4,607</v>
      </c>
    </row>
    <row r="122" spans="19:32" x14ac:dyDescent="0.25">
      <c r="S122" s="105" t="s">
        <v>104</v>
      </c>
      <c r="T122" s="116"/>
      <c r="U122" s="116"/>
      <c r="V122" s="116">
        <v>4814</v>
      </c>
      <c r="W122" s="116">
        <v>5069</v>
      </c>
      <c r="X122" s="116">
        <v>5133</v>
      </c>
      <c r="Y122" s="116">
        <v>5389</v>
      </c>
      <c r="Z122" s="116">
        <v>5448</v>
      </c>
      <c r="AB122" s="113" t="str">
        <f>TEXT(Z122,"###,###")</f>
        <v>5,448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64964</v>
      </c>
      <c r="W124" s="116">
        <v>65991</v>
      </c>
      <c r="X124" s="116">
        <v>67701</v>
      </c>
      <c r="Y124" s="116">
        <v>68545</v>
      </c>
      <c r="Z124" s="116">
        <v>68592</v>
      </c>
      <c r="AB124" s="113" t="str">
        <f>TEXT(Z124,"###,###")</f>
        <v>68,592</v>
      </c>
      <c r="AD124" s="131">
        <f>Z124/$Z$7*100</f>
        <v>93.706198172106184</v>
      </c>
    </row>
    <row r="125" spans="19:32" x14ac:dyDescent="0.25">
      <c r="S125" s="105" t="s">
        <v>106</v>
      </c>
      <c r="T125" s="116"/>
      <c r="U125" s="116"/>
      <c r="V125" s="116">
        <v>9209</v>
      </c>
      <c r="W125" s="116">
        <v>9558</v>
      </c>
      <c r="X125" s="116">
        <v>9803</v>
      </c>
      <c r="Y125" s="116">
        <v>10001</v>
      </c>
      <c r="Z125" s="116">
        <v>10055</v>
      </c>
      <c r="AB125" s="113" t="str">
        <f>TEXT(Z125,"###,###")</f>
        <v>10,055</v>
      </c>
      <c r="AD125" s="131">
        <f>Z125/$Z$7*100</f>
        <v>13.736526455279444</v>
      </c>
    </row>
    <row r="127" spans="19:32" x14ac:dyDescent="0.25">
      <c r="S127" s="105" t="s">
        <v>107</v>
      </c>
      <c r="T127" s="116"/>
      <c r="U127" s="116"/>
      <c r="V127" s="116">
        <v>35045</v>
      </c>
      <c r="W127" s="116">
        <v>35717</v>
      </c>
      <c r="X127" s="116">
        <v>36611</v>
      </c>
      <c r="Y127" s="116">
        <v>36866</v>
      </c>
      <c r="Z127" s="116">
        <v>36936</v>
      </c>
      <c r="AB127" s="113" t="str">
        <f>TEXT(Z127,"###,###")</f>
        <v>36,936</v>
      </c>
      <c r="AD127" s="131">
        <f>Z127/$Z$7*100</f>
        <v>50.459705733684892</v>
      </c>
    </row>
    <row r="128" spans="19:32" x14ac:dyDescent="0.25">
      <c r="S128" s="105" t="s">
        <v>108</v>
      </c>
      <c r="T128" s="116"/>
      <c r="U128" s="116"/>
      <c r="V128" s="116">
        <v>34315</v>
      </c>
      <c r="W128" s="116">
        <v>34763</v>
      </c>
      <c r="X128" s="116">
        <v>35763</v>
      </c>
      <c r="Y128" s="116">
        <v>36297</v>
      </c>
      <c r="Z128" s="116">
        <v>36265</v>
      </c>
      <c r="AB128" s="113" t="str">
        <f>TEXT(Z128,"###,###")</f>
        <v>36,265</v>
      </c>
      <c r="AD128" s="131">
        <f>Z128/$Z$7*100</f>
        <v>49.543026544078472</v>
      </c>
    </row>
    <row r="130" spans="19:20" x14ac:dyDescent="0.25">
      <c r="S130" s="105" t="s">
        <v>286</v>
      </c>
      <c r="T130" s="131">
        <v>86.263473544720554</v>
      </c>
    </row>
    <row r="131" spans="19:20" x14ac:dyDescent="0.25">
      <c r="S131" s="105" t="s">
        <v>287</v>
      </c>
      <c r="T131" s="131">
        <v>6.293801827893823</v>
      </c>
    </row>
    <row r="132" spans="19:20" x14ac:dyDescent="0.25">
      <c r="S132" s="105" t="s">
        <v>288</v>
      </c>
      <c r="T132" s="131">
        <v>7.44272462738562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13BD00F-0C42-484A-BDB8-A2426D68CB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68533BD-2158-493D-AC22-18E66D9C5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3E954A-4613-44CE-BB70-B432F019A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4D848D-64E7-4261-AC3C-CBD5A9930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D483-9F91-4C8F-BD01-74953390E5A9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161</v>
      </c>
      <c r="T1" s="103"/>
      <c r="U1" s="103"/>
      <c r="V1" s="103"/>
      <c r="W1" s="103"/>
      <c r="X1" s="103"/>
      <c r="Y1" s="104" t="s">
        <v>251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161</v>
      </c>
      <c r="Y3" s="109" t="s">
        <v>251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8.49 Monash,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132442</v>
      </c>
      <c r="W4" s="112">
        <v>137341</v>
      </c>
      <c r="X4" s="112">
        <v>142847</v>
      </c>
      <c r="Y4" s="112">
        <v>148969</v>
      </c>
      <c r="Z4" s="112">
        <v>149849</v>
      </c>
      <c r="AB4" s="113" t="str">
        <f>TEXT(Z4,"###,###")</f>
        <v>149,849</v>
      </c>
      <c r="AD4" s="114">
        <f>Z4/Y4-1</f>
        <v>5.9072692976391838E-3</v>
      </c>
      <c r="AF4" s="114">
        <f>Z4/V4-1</f>
        <v>0.1314311170172604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68598</v>
      </c>
      <c r="W5" s="112">
        <v>71340</v>
      </c>
      <c r="X5" s="112">
        <v>74169</v>
      </c>
      <c r="Y5" s="112">
        <v>77170</v>
      </c>
      <c r="Z5" s="112">
        <v>78493</v>
      </c>
      <c r="AB5" s="113" t="str">
        <f>TEXT(Z5,"###,###")</f>
        <v>78,493</v>
      </c>
      <c r="AD5" s="114">
        <f t="shared" ref="AD5:AD9" si="0">Z5/Y5-1</f>
        <v>1.7143967863159304E-2</v>
      </c>
      <c r="AF5" s="114">
        <f t="shared" ref="AF5:AF9" si="1">Z5/V5-1</f>
        <v>0.14424618793550836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63844</v>
      </c>
      <c r="W6" s="112">
        <v>66001</v>
      </c>
      <c r="X6" s="112">
        <v>68675</v>
      </c>
      <c r="Y6" s="112">
        <v>71798</v>
      </c>
      <c r="Z6" s="112">
        <v>71354</v>
      </c>
      <c r="AB6" s="113" t="str">
        <f>TEXT(Z6,"###,###")</f>
        <v>71,354</v>
      </c>
      <c r="AD6" s="114">
        <f t="shared" si="0"/>
        <v>-6.1840162678625799E-3</v>
      </c>
      <c r="AF6" s="114">
        <f t="shared" si="1"/>
        <v>0.1176304742810601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96923</v>
      </c>
      <c r="W7" s="112">
        <v>98765</v>
      </c>
      <c r="X7" s="112">
        <v>102081</v>
      </c>
      <c r="Y7" s="112">
        <v>105091</v>
      </c>
      <c r="Z7" s="112">
        <v>107032</v>
      </c>
      <c r="AB7" s="113" t="str">
        <f>TEXT(Z7,"###,###")</f>
        <v>107,032</v>
      </c>
      <c r="AD7" s="114">
        <f t="shared" si="0"/>
        <v>1.8469707206135721E-2</v>
      </c>
      <c r="AF7" s="114">
        <f t="shared" si="1"/>
        <v>0.10429928912641984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149,849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107,032</v>
      </c>
      <c r="P8" s="71"/>
      <c r="S8" s="111" t="s">
        <v>86</v>
      </c>
      <c r="T8" s="112"/>
      <c r="U8" s="112"/>
      <c r="V8" s="112">
        <v>41880</v>
      </c>
      <c r="W8" s="112">
        <v>41693.93</v>
      </c>
      <c r="X8" s="112">
        <v>42340</v>
      </c>
      <c r="Y8" s="112">
        <v>42009.11</v>
      </c>
      <c r="Z8" s="112">
        <v>42448.86</v>
      </c>
      <c r="AB8" s="113" t="str">
        <f>TEXT(Z8,"$###,###")</f>
        <v>$42,449</v>
      </c>
      <c r="AD8" s="114">
        <f t="shared" si="0"/>
        <v>1.0467967543230428E-2</v>
      </c>
      <c r="AF8" s="114">
        <f t="shared" si="1"/>
        <v>1.358309455587392E-2</v>
      </c>
    </row>
    <row r="9" spans="1:32" x14ac:dyDescent="0.25">
      <c r="A9" s="32" t="s">
        <v>15</v>
      </c>
      <c r="B9" s="75"/>
      <c r="C9" s="76"/>
      <c r="D9" s="77">
        <f>AD104</f>
        <v>77.84035929502366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52.5048583601166</v>
      </c>
      <c r="P9" s="78" t="s">
        <v>87</v>
      </c>
      <c r="S9" s="111" t="s">
        <v>7</v>
      </c>
      <c r="T9" s="112"/>
      <c r="U9" s="112"/>
      <c r="V9" s="112">
        <v>5516489979</v>
      </c>
      <c r="W9" s="112">
        <v>5719101659</v>
      </c>
      <c r="X9" s="112">
        <v>6081233434</v>
      </c>
      <c r="Y9" s="112">
        <v>6397507666</v>
      </c>
      <c r="Z9" s="112">
        <v>6707496040</v>
      </c>
      <c r="AB9" s="113" t="str">
        <f>TEXT(Z9/1000000,"$#,###.0")&amp;" mil"</f>
        <v>$6,707.5 mil</v>
      </c>
      <c r="AD9" s="114">
        <f t="shared" si="0"/>
        <v>4.8454552957780006E-2</v>
      </c>
      <c r="AF9" s="114">
        <f t="shared" si="1"/>
        <v>0.21589925215741967</v>
      </c>
    </row>
    <row r="10" spans="1:32" x14ac:dyDescent="0.25">
      <c r="A10" s="32" t="s">
        <v>18</v>
      </c>
      <c r="B10" s="75"/>
      <c r="C10" s="76"/>
      <c r="D10" s="77">
        <f>AD105</f>
        <v>14.507270652456805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47.494207339860978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84.807347335376335</v>
      </c>
      <c r="P11" s="78" t="s">
        <v>87</v>
      </c>
      <c r="S11" s="111" t="s">
        <v>30</v>
      </c>
      <c r="T11" s="116"/>
      <c r="U11" s="116"/>
      <c r="V11" s="116">
        <v>119392</v>
      </c>
      <c r="W11" s="116">
        <v>123780</v>
      </c>
      <c r="X11" s="116">
        <v>128360</v>
      </c>
      <c r="Y11" s="116">
        <v>133583</v>
      </c>
      <c r="Z11" s="116">
        <v>133590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6.8755138650123326</v>
      </c>
      <c r="P12" s="78" t="s">
        <v>87</v>
      </c>
      <c r="S12" s="111" t="s">
        <v>31</v>
      </c>
      <c r="T12" s="116"/>
      <c r="U12" s="116"/>
      <c r="V12" s="116">
        <v>13050</v>
      </c>
      <c r="W12" s="116">
        <v>13561</v>
      </c>
      <c r="X12" s="116">
        <v>14487</v>
      </c>
      <c r="Y12" s="116">
        <v>15394</v>
      </c>
      <c r="Z12" s="116">
        <v>16257</v>
      </c>
    </row>
    <row r="13" spans="1:32" ht="15" customHeight="1" x14ac:dyDescent="0.25">
      <c r="A13" s="32" t="s">
        <v>20</v>
      </c>
      <c r="B13" s="76"/>
      <c r="C13" s="76"/>
      <c r="D13" s="77">
        <f>AD108</f>
        <v>15.971411220628767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8.3115329994767926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12.903656347389706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20.362498248236559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16.936056506465356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534</v>
      </c>
      <c r="Z15" s="116">
        <v>477</v>
      </c>
      <c r="AB15" s="121">
        <f t="shared" ref="AB15:AB34" si="2">IF(Z15="np",0,Z15/$Z$34)</f>
        <v>3.1830982155965138E-3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42.493443399689021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83.063943493534637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131</v>
      </c>
      <c r="Z16" s="116">
        <v>179</v>
      </c>
      <c r="AB16" s="121">
        <f t="shared" si="2"/>
        <v>1.1944959760833878E-3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7771</v>
      </c>
      <c r="Z17" s="116">
        <v>7444</v>
      </c>
      <c r="AB17" s="121">
        <f t="shared" si="2"/>
        <v>4.9675017016562788E-2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775</v>
      </c>
      <c r="Z18" s="116">
        <v>764</v>
      </c>
      <c r="AB18" s="121">
        <f t="shared" si="2"/>
        <v>5.0982956744564708E-3</v>
      </c>
    </row>
    <row r="19" spans="1:28" x14ac:dyDescent="0.25">
      <c r="A19" s="67" t="str">
        <f>$S$1&amp;" ("&amp;$V$2&amp;" to "&amp;$Z$2&amp;")"</f>
        <v>Monash (2015-16 to 2019-20)</v>
      </c>
      <c r="B19" s="67"/>
      <c r="C19" s="67"/>
      <c r="D19" s="67"/>
      <c r="E19" s="67"/>
      <c r="F19" s="67"/>
      <c r="G19" s="67" t="str">
        <f>$S$1&amp;" ("&amp;$V$2&amp;" to "&amp;$Z$2&amp;")"</f>
        <v>Monash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6761</v>
      </c>
      <c r="Z19" s="116">
        <v>6699</v>
      </c>
      <c r="AB19" s="121">
        <f t="shared" si="2"/>
        <v>4.4703511417779972E-2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7849</v>
      </c>
      <c r="Z20" s="116">
        <v>7596</v>
      </c>
      <c r="AB20" s="121">
        <f t="shared" si="2"/>
        <v>5.0689337621952033E-2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13988</v>
      </c>
      <c r="Z21" s="116">
        <v>14593</v>
      </c>
      <c r="AB21" s="121">
        <f t="shared" si="2"/>
        <v>9.7381451279245135E-2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11595</v>
      </c>
      <c r="Z22" s="116">
        <v>11931</v>
      </c>
      <c r="AB22" s="121">
        <f t="shared" si="2"/>
        <v>7.9617494361178209E-2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4581</v>
      </c>
      <c r="Z23" s="116">
        <v>4830</v>
      </c>
      <c r="AB23" s="121">
        <f t="shared" si="2"/>
        <v>3.223137186861879E-2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3035</v>
      </c>
      <c r="Z24" s="116">
        <v>2956</v>
      </c>
      <c r="AB24" s="121">
        <f t="shared" si="2"/>
        <v>1.9725866510069801E-2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7366</v>
      </c>
      <c r="Z25" s="116">
        <v>7633</v>
      </c>
      <c r="AB25" s="121">
        <f t="shared" si="2"/>
        <v>5.0936244611421787E-2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2723</v>
      </c>
      <c r="Z26" s="116">
        <v>2723</v>
      </c>
      <c r="AB26" s="121">
        <f t="shared" si="2"/>
        <v>1.817101979259813E-2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16549</v>
      </c>
      <c r="Z27" s="116">
        <v>16574</v>
      </c>
      <c r="AB27" s="121">
        <f t="shared" si="2"/>
        <v>0.11060098495869312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16076</v>
      </c>
      <c r="Z28" s="116">
        <v>16463</v>
      </c>
      <c r="AB28" s="121">
        <f t="shared" si="2"/>
        <v>0.10986026399028388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7813</v>
      </c>
      <c r="Z29" s="116">
        <v>4995</v>
      </c>
      <c r="AB29" s="121">
        <f t="shared" si="2"/>
        <v>3.3332443578416325E-2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11926</v>
      </c>
      <c r="Z30" s="116">
        <v>14185</v>
      </c>
      <c r="AB30" s="121">
        <f t="shared" si="2"/>
        <v>9.4658801233200321E-2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16315</v>
      </c>
      <c r="Z31" s="116">
        <v>16922</v>
      </c>
      <c r="AB31" s="121">
        <f t="shared" si="2"/>
        <v>0.11292324529208429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2656</v>
      </c>
      <c r="Z32" s="116">
        <v>2793</v>
      </c>
      <c r="AB32" s="121">
        <f t="shared" si="2"/>
        <v>1.8638141124027386E-2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4752</v>
      </c>
      <c r="Z33" s="116">
        <v>4846</v>
      </c>
      <c r="AB33" s="121">
        <f t="shared" si="2"/>
        <v>3.2338142458659763E-2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148971</v>
      </c>
      <c r="Z34" s="124">
        <v>149854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88905</v>
      </c>
      <c r="AB37" s="136">
        <f>Z37/Z40*100</f>
        <v>83.063943493534637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18127</v>
      </c>
      <c r="AB38" s="136">
        <f>Z38/Z40*100</f>
        <v>16.936056506465356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107032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26</v>
      </c>
      <c r="W44" s="116">
        <v>10</v>
      </c>
      <c r="X44" s="116">
        <v>18</v>
      </c>
      <c r="Y44" s="116">
        <v>29</v>
      </c>
      <c r="Z44" s="116">
        <v>25</v>
      </c>
    </row>
    <row r="45" spans="19:32" x14ac:dyDescent="0.25">
      <c r="S45" s="119" t="s">
        <v>38</v>
      </c>
      <c r="T45" s="119"/>
      <c r="U45" s="116"/>
      <c r="V45" s="116">
        <v>745</v>
      </c>
      <c r="W45" s="116">
        <v>778</v>
      </c>
      <c r="X45" s="116">
        <v>753</v>
      </c>
      <c r="Y45" s="116">
        <v>895</v>
      </c>
      <c r="Z45" s="116">
        <v>888</v>
      </c>
    </row>
    <row r="46" spans="19:32" x14ac:dyDescent="0.25">
      <c r="S46" s="119" t="s">
        <v>39</v>
      </c>
      <c r="T46" s="119"/>
      <c r="U46" s="116"/>
      <c r="V46" s="116">
        <v>3133</v>
      </c>
      <c r="W46" s="116">
        <v>3374</v>
      </c>
      <c r="X46" s="116">
        <v>3331</v>
      </c>
      <c r="Y46" s="116">
        <v>3693</v>
      </c>
      <c r="Z46" s="116">
        <v>3630</v>
      </c>
    </row>
    <row r="47" spans="19:32" x14ac:dyDescent="0.25">
      <c r="S47" s="119" t="s">
        <v>40</v>
      </c>
      <c r="T47" s="119"/>
      <c r="U47" s="116"/>
      <c r="V47" s="116">
        <v>7269</v>
      </c>
      <c r="W47" s="116">
        <v>8021</v>
      </c>
      <c r="X47" s="116">
        <v>9157</v>
      </c>
      <c r="Y47" s="116">
        <v>9797</v>
      </c>
      <c r="Z47" s="116">
        <v>9792</v>
      </c>
    </row>
    <row r="48" spans="19:32" x14ac:dyDescent="0.25">
      <c r="S48" s="119" t="s">
        <v>41</v>
      </c>
      <c r="T48" s="119"/>
      <c r="U48" s="116"/>
      <c r="V48" s="116">
        <v>10310</v>
      </c>
      <c r="W48" s="116">
        <v>10861</v>
      </c>
      <c r="X48" s="116">
        <v>11740</v>
      </c>
      <c r="Y48" s="116">
        <v>12901</v>
      </c>
      <c r="Z48" s="116">
        <v>13727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8987</v>
      </c>
      <c r="W49" s="116">
        <v>9066</v>
      </c>
      <c r="X49" s="116">
        <v>9145</v>
      </c>
      <c r="Y49" s="116">
        <v>9296</v>
      </c>
      <c r="Z49" s="116">
        <v>9628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Monash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7210</v>
      </c>
      <c r="W50" s="116">
        <v>7663</v>
      </c>
      <c r="X50" s="116">
        <v>8112</v>
      </c>
      <c r="Y50" s="116">
        <v>8385</v>
      </c>
      <c r="Z50" s="116">
        <v>8495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6930</v>
      </c>
      <c r="W51" s="116">
        <v>6959</v>
      </c>
      <c r="X51" s="116">
        <v>6882</v>
      </c>
      <c r="Y51" s="116">
        <v>7152</v>
      </c>
      <c r="Z51" s="116">
        <v>7249</v>
      </c>
    </row>
    <row r="52" spans="1:26" ht="15" customHeight="1" x14ac:dyDescent="0.25">
      <c r="S52" s="119" t="s">
        <v>45</v>
      </c>
      <c r="T52" s="119"/>
      <c r="U52" s="116"/>
      <c r="V52" s="116">
        <v>6458</v>
      </c>
      <c r="W52" s="116">
        <v>6784</v>
      </c>
      <c r="X52" s="116">
        <v>6832</v>
      </c>
      <c r="Y52" s="116">
        <v>6682</v>
      </c>
      <c r="Z52" s="116">
        <v>6632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5735</v>
      </c>
      <c r="W53" s="116">
        <v>5907</v>
      </c>
      <c r="X53" s="116">
        <v>5813</v>
      </c>
      <c r="Y53" s="116">
        <v>5708</v>
      </c>
      <c r="Z53" s="116">
        <v>5755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4722</v>
      </c>
      <c r="W54" s="116">
        <v>4809</v>
      </c>
      <c r="X54" s="116">
        <v>4936</v>
      </c>
      <c r="Y54" s="116">
        <v>5162</v>
      </c>
      <c r="Z54" s="116">
        <v>5022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3427</v>
      </c>
      <c r="W55" s="116">
        <v>3381</v>
      </c>
      <c r="X55" s="116">
        <v>3629</v>
      </c>
      <c r="Y55" s="116">
        <v>3665</v>
      </c>
      <c r="Z55" s="116">
        <v>3773</v>
      </c>
    </row>
    <row r="56" spans="1:26" ht="15" customHeight="1" x14ac:dyDescent="0.25">
      <c r="S56" s="119" t="s">
        <v>49</v>
      </c>
      <c r="T56" s="119"/>
      <c r="U56" s="116"/>
      <c r="V56" s="116">
        <v>1894</v>
      </c>
      <c r="W56" s="116">
        <v>1937</v>
      </c>
      <c r="X56" s="116">
        <v>1976</v>
      </c>
      <c r="Y56" s="116">
        <v>1979</v>
      </c>
      <c r="Z56" s="116">
        <v>2058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884</v>
      </c>
      <c r="W57" s="116">
        <v>910</v>
      </c>
      <c r="X57" s="116">
        <v>951</v>
      </c>
      <c r="Y57" s="116">
        <v>975</v>
      </c>
      <c r="Z57" s="116">
        <v>960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473</v>
      </c>
      <c r="W58" s="116">
        <v>480</v>
      </c>
      <c r="X58" s="116">
        <v>455</v>
      </c>
      <c r="Y58" s="116">
        <v>457</v>
      </c>
      <c r="Z58" s="116">
        <v>447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221</v>
      </c>
      <c r="W59" s="116">
        <v>236</v>
      </c>
      <c r="X59" s="116">
        <v>254</v>
      </c>
      <c r="Y59" s="116">
        <v>248</v>
      </c>
      <c r="Z59" s="116">
        <v>245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176</v>
      </c>
      <c r="W60" s="116">
        <v>162</v>
      </c>
      <c r="X60" s="116">
        <v>160</v>
      </c>
      <c r="Y60" s="116">
        <v>151</v>
      </c>
      <c r="Z60" s="116">
        <v>155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68598</v>
      </c>
      <c r="W61" s="116">
        <v>71340</v>
      </c>
      <c r="X61" s="116">
        <v>74169</v>
      </c>
      <c r="Y61" s="116">
        <v>77171</v>
      </c>
      <c r="Z61" s="116">
        <v>78497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27</v>
      </c>
      <c r="W63" s="116">
        <v>20</v>
      </c>
      <c r="X63" s="116">
        <v>15</v>
      </c>
      <c r="Y63" s="116">
        <v>17</v>
      </c>
      <c r="Z63" s="116">
        <v>20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965</v>
      </c>
      <c r="W64" s="116">
        <v>1015</v>
      </c>
      <c r="X64" s="116">
        <v>962</v>
      </c>
      <c r="Y64" s="116">
        <v>1118</v>
      </c>
      <c r="Z64" s="116">
        <v>1063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Monash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3443</v>
      </c>
      <c r="W65" s="116">
        <v>3749</v>
      </c>
      <c r="X65" s="116">
        <v>3579</v>
      </c>
      <c r="Y65" s="116">
        <v>3945</v>
      </c>
      <c r="Z65" s="116">
        <v>3636</v>
      </c>
    </row>
    <row r="66" spans="1:26" x14ac:dyDescent="0.25">
      <c r="S66" s="119" t="s">
        <v>40</v>
      </c>
      <c r="T66" s="119"/>
      <c r="U66" s="116"/>
      <c r="V66" s="116">
        <v>6678</v>
      </c>
      <c r="W66" s="116">
        <v>7428</v>
      </c>
      <c r="X66" s="116">
        <v>8182</v>
      </c>
      <c r="Y66" s="116">
        <v>8875</v>
      </c>
      <c r="Z66" s="116">
        <v>8497</v>
      </c>
    </row>
    <row r="67" spans="1:26" x14ac:dyDescent="0.25">
      <c r="S67" s="119" t="s">
        <v>41</v>
      </c>
      <c r="T67" s="119"/>
      <c r="U67" s="116"/>
      <c r="V67" s="116">
        <v>9014</v>
      </c>
      <c r="W67" s="116">
        <v>9201</v>
      </c>
      <c r="X67" s="116">
        <v>9894</v>
      </c>
      <c r="Y67" s="116">
        <v>10563</v>
      </c>
      <c r="Z67" s="116">
        <v>10596</v>
      </c>
    </row>
    <row r="68" spans="1:26" x14ac:dyDescent="0.25">
      <c r="S68" s="119" t="s">
        <v>42</v>
      </c>
      <c r="T68" s="119"/>
      <c r="U68" s="116"/>
      <c r="V68" s="116">
        <v>7666</v>
      </c>
      <c r="W68" s="116">
        <v>7882</v>
      </c>
      <c r="X68" s="116">
        <v>8171</v>
      </c>
      <c r="Y68" s="116">
        <v>8319</v>
      </c>
      <c r="Z68" s="116">
        <v>8533</v>
      </c>
    </row>
    <row r="69" spans="1:26" x14ac:dyDescent="0.25">
      <c r="S69" s="119" t="s">
        <v>43</v>
      </c>
      <c r="T69" s="119"/>
      <c r="U69" s="116"/>
      <c r="V69" s="116">
        <v>6276</v>
      </c>
      <c r="W69" s="116">
        <v>6727</v>
      </c>
      <c r="X69" s="116">
        <v>7325</v>
      </c>
      <c r="Y69" s="116">
        <v>7681</v>
      </c>
      <c r="Z69" s="116">
        <v>7736</v>
      </c>
    </row>
    <row r="70" spans="1:26" x14ac:dyDescent="0.25">
      <c r="S70" s="119" t="s">
        <v>44</v>
      </c>
      <c r="T70" s="119"/>
      <c r="U70" s="116"/>
      <c r="V70" s="116">
        <v>6483</v>
      </c>
      <c r="W70" s="116">
        <v>6369</v>
      </c>
      <c r="X70" s="116">
        <v>6455</v>
      </c>
      <c r="Y70" s="116">
        <v>6633</v>
      </c>
      <c r="Z70" s="116">
        <v>6749</v>
      </c>
    </row>
    <row r="71" spans="1:26" x14ac:dyDescent="0.25">
      <c r="S71" s="119" t="s">
        <v>45</v>
      </c>
      <c r="T71" s="119"/>
      <c r="U71" s="116"/>
      <c r="V71" s="116">
        <v>6680</v>
      </c>
      <c r="W71" s="116">
        <v>6843</v>
      </c>
      <c r="X71" s="116">
        <v>7035</v>
      </c>
      <c r="Y71" s="116">
        <v>7068</v>
      </c>
      <c r="Z71" s="116">
        <v>6848</v>
      </c>
    </row>
    <row r="72" spans="1:26" x14ac:dyDescent="0.25">
      <c r="S72" s="119" t="s">
        <v>46</v>
      </c>
      <c r="T72" s="119"/>
      <c r="U72" s="116"/>
      <c r="V72" s="116">
        <v>5762</v>
      </c>
      <c r="W72" s="116">
        <v>5908</v>
      </c>
      <c r="X72" s="116">
        <v>5907</v>
      </c>
      <c r="Y72" s="116">
        <v>5986</v>
      </c>
      <c r="Z72" s="116">
        <v>6085</v>
      </c>
    </row>
    <row r="73" spans="1:26" x14ac:dyDescent="0.25">
      <c r="S73" s="119" t="s">
        <v>47</v>
      </c>
      <c r="T73" s="119"/>
      <c r="U73" s="116"/>
      <c r="V73" s="116">
        <v>4689</v>
      </c>
      <c r="W73" s="116">
        <v>4711</v>
      </c>
      <c r="X73" s="116">
        <v>4816</v>
      </c>
      <c r="Y73" s="116">
        <v>5058</v>
      </c>
      <c r="Z73" s="116">
        <v>4918</v>
      </c>
    </row>
    <row r="74" spans="1:26" x14ac:dyDescent="0.25">
      <c r="S74" s="119" t="s">
        <v>48</v>
      </c>
      <c r="T74" s="119"/>
      <c r="U74" s="116"/>
      <c r="V74" s="116">
        <v>3036</v>
      </c>
      <c r="W74" s="116">
        <v>3063</v>
      </c>
      <c r="X74" s="116">
        <v>3118</v>
      </c>
      <c r="Y74" s="116">
        <v>3320</v>
      </c>
      <c r="Z74" s="116">
        <v>3400</v>
      </c>
    </row>
    <row r="75" spans="1:26" x14ac:dyDescent="0.25">
      <c r="S75" s="119" t="s">
        <v>49</v>
      </c>
      <c r="T75" s="119"/>
      <c r="U75" s="116"/>
      <c r="V75" s="116">
        <v>1601</v>
      </c>
      <c r="W75" s="116">
        <v>1578</v>
      </c>
      <c r="X75" s="116">
        <v>1622</v>
      </c>
      <c r="Y75" s="116">
        <v>1652</v>
      </c>
      <c r="Z75" s="116">
        <v>1724</v>
      </c>
    </row>
    <row r="76" spans="1:26" x14ac:dyDescent="0.25">
      <c r="S76" s="119" t="s">
        <v>50</v>
      </c>
      <c r="T76" s="119"/>
      <c r="U76" s="116"/>
      <c r="V76" s="116">
        <v>631</v>
      </c>
      <c r="W76" s="116">
        <v>678</v>
      </c>
      <c r="X76" s="116">
        <v>694</v>
      </c>
      <c r="Y76" s="116">
        <v>758</v>
      </c>
      <c r="Z76" s="116">
        <v>752</v>
      </c>
    </row>
    <row r="77" spans="1:26" x14ac:dyDescent="0.25">
      <c r="S77" s="119" t="s">
        <v>51</v>
      </c>
      <c r="T77" s="119"/>
      <c r="U77" s="116"/>
      <c r="V77" s="116">
        <v>406</v>
      </c>
      <c r="W77" s="116">
        <v>387</v>
      </c>
      <c r="X77" s="116">
        <v>375</v>
      </c>
      <c r="Y77" s="116">
        <v>355</v>
      </c>
      <c r="Z77" s="116">
        <v>352</v>
      </c>
    </row>
    <row r="78" spans="1:26" x14ac:dyDescent="0.25">
      <c r="S78" s="119" t="s">
        <v>52</v>
      </c>
      <c r="T78" s="119"/>
      <c r="U78" s="116"/>
      <c r="V78" s="116">
        <v>248</v>
      </c>
      <c r="W78" s="116">
        <v>220</v>
      </c>
      <c r="X78" s="116">
        <v>242</v>
      </c>
      <c r="Y78" s="116">
        <v>209</v>
      </c>
      <c r="Z78" s="116">
        <v>192</v>
      </c>
    </row>
    <row r="79" spans="1:26" x14ac:dyDescent="0.25">
      <c r="S79" s="119" t="s">
        <v>53</v>
      </c>
      <c r="T79" s="119"/>
      <c r="U79" s="116"/>
      <c r="V79" s="116">
        <v>236</v>
      </c>
      <c r="W79" s="116">
        <v>222</v>
      </c>
      <c r="X79" s="116">
        <v>246</v>
      </c>
      <c r="Y79" s="116">
        <v>256</v>
      </c>
      <c r="Z79" s="116">
        <v>254</v>
      </c>
    </row>
    <row r="80" spans="1:26" x14ac:dyDescent="0.25">
      <c r="S80" s="122" t="s">
        <v>54</v>
      </c>
      <c r="T80" s="122"/>
      <c r="U80" s="116"/>
      <c r="V80" s="116">
        <v>63844</v>
      </c>
      <c r="W80" s="116">
        <v>66001</v>
      </c>
      <c r="X80" s="116">
        <v>68675</v>
      </c>
      <c r="Y80" s="116">
        <v>71804</v>
      </c>
      <c r="Z80" s="116">
        <v>71354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Monash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6962</v>
      </c>
      <c r="W83" s="116">
        <v>7268</v>
      </c>
      <c r="X83" s="116">
        <v>7531</v>
      </c>
      <c r="Y83" s="116">
        <v>7609</v>
      </c>
      <c r="Z83" s="116">
        <v>8096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12434</v>
      </c>
      <c r="W84" s="116">
        <v>12696</v>
      </c>
      <c r="X84" s="116">
        <v>13357</v>
      </c>
      <c r="Y84" s="116">
        <v>13807</v>
      </c>
      <c r="Z84" s="116">
        <v>14261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5583</v>
      </c>
      <c r="W85" s="116">
        <v>5733</v>
      </c>
      <c r="X85" s="116">
        <v>5920</v>
      </c>
      <c r="Y85" s="116">
        <v>6035</v>
      </c>
      <c r="Z85" s="116">
        <v>5939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149,849</v>
      </c>
      <c r="D86" s="100">
        <f t="shared" ref="D86:D91" si="4">AD4</f>
        <v>5.9072692976391838E-3</v>
      </c>
      <c r="E86" s="101">
        <f t="shared" ref="E86:E91" si="5">AD4</f>
        <v>5.9072692976391838E-3</v>
      </c>
      <c r="F86" s="100">
        <f t="shared" ref="F86:F91" si="6">AF4</f>
        <v>0.1314311170172604</v>
      </c>
      <c r="G86" s="101">
        <f t="shared" ref="G86:G91" si="7">AF4</f>
        <v>0.1314311170172604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2094</v>
      </c>
      <c r="W86" s="116">
        <v>2239</v>
      </c>
      <c r="X86" s="116">
        <v>2436</v>
      </c>
      <c r="Y86" s="116">
        <v>2549</v>
      </c>
      <c r="Z86" s="116">
        <v>2657</v>
      </c>
    </row>
    <row r="87" spans="1:30" ht="15" customHeight="1" x14ac:dyDescent="0.25">
      <c r="A87" s="102" t="s">
        <v>4</v>
      </c>
      <c r="B87" s="51"/>
      <c r="C87" s="61" t="str">
        <f t="shared" si="3"/>
        <v>78,493</v>
      </c>
      <c r="D87" s="100">
        <f t="shared" si="4"/>
        <v>1.7143967863159304E-2</v>
      </c>
      <c r="E87" s="101">
        <f t="shared" si="5"/>
        <v>1.7143967863159304E-2</v>
      </c>
      <c r="F87" s="100">
        <f t="shared" si="6"/>
        <v>0.14424618793550836</v>
      </c>
      <c r="G87" s="101">
        <f t="shared" si="7"/>
        <v>0.14424618793550836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3468</v>
      </c>
      <c r="W87" s="116">
        <v>3658</v>
      </c>
      <c r="X87" s="116">
        <v>3718</v>
      </c>
      <c r="Y87" s="116">
        <v>3794</v>
      </c>
      <c r="Z87" s="116">
        <v>3740</v>
      </c>
    </row>
    <row r="88" spans="1:30" ht="15" customHeight="1" x14ac:dyDescent="0.25">
      <c r="A88" s="102" t="s">
        <v>5</v>
      </c>
      <c r="B88" s="51"/>
      <c r="C88" s="61" t="str">
        <f t="shared" si="3"/>
        <v>71,354</v>
      </c>
      <c r="D88" s="100">
        <f t="shared" si="4"/>
        <v>-6.1840162678625799E-3</v>
      </c>
      <c r="E88" s="101">
        <f t="shared" si="5"/>
        <v>-6.1840162678625799E-3</v>
      </c>
      <c r="F88" s="100">
        <f t="shared" si="6"/>
        <v>0.1176304742810601</v>
      </c>
      <c r="G88" s="101">
        <f t="shared" si="7"/>
        <v>0.1176304742810601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3165</v>
      </c>
      <c r="W88" s="116">
        <v>3321</v>
      </c>
      <c r="X88" s="116">
        <v>3508</v>
      </c>
      <c r="Y88" s="116">
        <v>3606</v>
      </c>
      <c r="Z88" s="116">
        <v>3721</v>
      </c>
    </row>
    <row r="89" spans="1:30" ht="15" customHeight="1" x14ac:dyDescent="0.25">
      <c r="A89" s="51" t="s">
        <v>6</v>
      </c>
      <c r="B89" s="51"/>
      <c r="C89" s="61" t="str">
        <f t="shared" si="3"/>
        <v>107,032</v>
      </c>
      <c r="D89" s="100">
        <f t="shared" si="4"/>
        <v>1.8469707206135721E-2</v>
      </c>
      <c r="E89" s="101">
        <f t="shared" si="5"/>
        <v>1.8469707206135721E-2</v>
      </c>
      <c r="F89" s="100">
        <f t="shared" si="6"/>
        <v>0.10429928912641984</v>
      </c>
      <c r="G89" s="101">
        <f t="shared" si="7"/>
        <v>0.10429928912641984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2181</v>
      </c>
      <c r="W89" s="116">
        <v>2254</v>
      </c>
      <c r="X89" s="116">
        <v>2314</v>
      </c>
      <c r="Y89" s="116">
        <v>2410</v>
      </c>
      <c r="Z89" s="116">
        <v>2463</v>
      </c>
    </row>
    <row r="90" spans="1:30" ht="15" customHeight="1" x14ac:dyDescent="0.25">
      <c r="A90" s="51" t="s">
        <v>100</v>
      </c>
      <c r="B90" s="51"/>
      <c r="C90" s="61" t="str">
        <f t="shared" si="3"/>
        <v>$42,449</v>
      </c>
      <c r="D90" s="100">
        <f t="shared" si="4"/>
        <v>1.0467967543230428E-2</v>
      </c>
      <c r="E90" s="101">
        <f t="shared" si="5"/>
        <v>1.0467967543230428E-2</v>
      </c>
      <c r="F90" s="100">
        <f t="shared" si="6"/>
        <v>1.358309455587392E-2</v>
      </c>
      <c r="G90" s="101">
        <f t="shared" si="7"/>
        <v>1.358309455587392E-2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3330</v>
      </c>
      <c r="W90" s="116">
        <v>3514</v>
      </c>
      <c r="X90" s="116">
        <v>3891</v>
      </c>
      <c r="Y90" s="116">
        <v>4269</v>
      </c>
      <c r="Z90" s="116">
        <v>4446</v>
      </c>
    </row>
    <row r="91" spans="1:30" ht="15" customHeight="1" x14ac:dyDescent="0.25">
      <c r="A91" s="51" t="s">
        <v>7</v>
      </c>
      <c r="B91" s="51"/>
      <c r="C91" s="61" t="str">
        <f t="shared" si="3"/>
        <v>$6,707.5 mil</v>
      </c>
      <c r="D91" s="100">
        <f t="shared" si="4"/>
        <v>4.8454552957780006E-2</v>
      </c>
      <c r="E91" s="101">
        <f t="shared" si="5"/>
        <v>4.8454552957780006E-2</v>
      </c>
      <c r="F91" s="100">
        <f t="shared" si="6"/>
        <v>0.21589925215741967</v>
      </c>
      <c r="G91" s="101">
        <f t="shared" si="7"/>
        <v>0.21589925215741967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50674</v>
      </c>
      <c r="W91" s="116">
        <v>51736</v>
      </c>
      <c r="X91" s="116">
        <v>53420</v>
      </c>
      <c r="Y91" s="116">
        <v>54978</v>
      </c>
      <c r="Z91" s="116">
        <v>56194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4242</v>
      </c>
      <c r="W93" s="116">
        <v>4475</v>
      </c>
      <c r="X93" s="116">
        <v>4733</v>
      </c>
      <c r="Y93" s="116">
        <v>4837</v>
      </c>
      <c r="Z93" s="116">
        <v>5213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12128</v>
      </c>
      <c r="W94" s="116">
        <v>12422</v>
      </c>
      <c r="X94" s="116">
        <v>13015</v>
      </c>
      <c r="Y94" s="116">
        <v>13625</v>
      </c>
      <c r="Z94" s="116">
        <v>14041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1226</v>
      </c>
      <c r="W95" s="116">
        <v>1280</v>
      </c>
      <c r="X95" s="116">
        <v>1371</v>
      </c>
      <c r="Y95" s="116">
        <v>1460</v>
      </c>
      <c r="Z95" s="116">
        <v>1463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4341</v>
      </c>
      <c r="W96" s="116">
        <v>4690</v>
      </c>
      <c r="X96" s="116">
        <v>5184</v>
      </c>
      <c r="Y96" s="116">
        <v>5437</v>
      </c>
      <c r="Z96" s="116">
        <v>5583</v>
      </c>
    </row>
    <row r="97" spans="1:32" ht="15" customHeight="1" x14ac:dyDescent="0.25">
      <c r="S97" s="119" t="s">
        <v>199</v>
      </c>
      <c r="T97" s="119"/>
      <c r="U97" s="116"/>
      <c r="V97" s="116">
        <v>8396</v>
      </c>
      <c r="W97" s="116">
        <v>8679</v>
      </c>
      <c r="X97" s="116">
        <v>8829</v>
      </c>
      <c r="Y97" s="116">
        <v>8833</v>
      </c>
      <c r="Z97" s="116">
        <v>8729</v>
      </c>
    </row>
    <row r="98" spans="1:32" ht="15" customHeight="1" x14ac:dyDescent="0.25">
      <c r="S98" s="119" t="s">
        <v>200</v>
      </c>
      <c r="T98" s="119"/>
      <c r="U98" s="116"/>
      <c r="V98" s="116">
        <v>4315</v>
      </c>
      <c r="W98" s="116">
        <v>4441</v>
      </c>
      <c r="X98" s="116">
        <v>4680</v>
      </c>
      <c r="Y98" s="116">
        <v>4776</v>
      </c>
      <c r="Z98" s="116">
        <v>4729</v>
      </c>
    </row>
    <row r="99" spans="1:32" ht="15" customHeight="1" x14ac:dyDescent="0.25">
      <c r="S99" s="119" t="s">
        <v>201</v>
      </c>
      <c r="T99" s="119"/>
      <c r="U99" s="116"/>
      <c r="V99" s="116">
        <v>306</v>
      </c>
      <c r="W99" s="116">
        <v>343</v>
      </c>
      <c r="X99" s="116">
        <v>349</v>
      </c>
      <c r="Y99" s="116">
        <v>387</v>
      </c>
      <c r="Z99" s="116">
        <v>387</v>
      </c>
    </row>
    <row r="100" spans="1:32" ht="15" customHeight="1" x14ac:dyDescent="0.25">
      <c r="S100" s="119" t="s">
        <v>59</v>
      </c>
      <c r="T100" s="119"/>
      <c r="U100" s="116"/>
      <c r="V100" s="116">
        <v>1816</v>
      </c>
      <c r="W100" s="116">
        <v>1941</v>
      </c>
      <c r="X100" s="116">
        <v>2101</v>
      </c>
      <c r="Y100" s="116">
        <v>2185</v>
      </c>
      <c r="Z100" s="116">
        <v>2264</v>
      </c>
    </row>
    <row r="101" spans="1:32" x14ac:dyDescent="0.25">
      <c r="A101" s="20"/>
      <c r="S101" s="122" t="s">
        <v>54</v>
      </c>
      <c r="T101" s="122"/>
      <c r="U101" s="116"/>
      <c r="V101" s="116">
        <v>46249</v>
      </c>
      <c r="W101" s="116">
        <v>47029</v>
      </c>
      <c r="X101" s="116">
        <v>48658</v>
      </c>
      <c r="Y101" s="116">
        <v>50112</v>
      </c>
      <c r="Z101" s="116">
        <v>50831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98284</v>
      </c>
      <c r="W104" s="116">
        <v>105177</v>
      </c>
      <c r="X104" s="116">
        <v>110190</v>
      </c>
      <c r="Y104" s="116">
        <v>114717</v>
      </c>
      <c r="Z104" s="116">
        <v>116643</v>
      </c>
      <c r="AB104" s="113" t="str">
        <f>TEXT(Z104,"###,###")</f>
        <v>116,643</v>
      </c>
      <c r="AD104" s="134">
        <f>Z104/($Z$4)*100</f>
        <v>77.84035929502366</v>
      </c>
      <c r="AF104" s="113"/>
    </row>
    <row r="105" spans="1:32" x14ac:dyDescent="0.25">
      <c r="S105" s="119" t="s">
        <v>18</v>
      </c>
      <c r="T105" s="119"/>
      <c r="U105" s="116"/>
      <c r="V105" s="116">
        <v>21780</v>
      </c>
      <c r="W105" s="116">
        <v>21314</v>
      </c>
      <c r="X105" s="116">
        <v>21286</v>
      </c>
      <c r="Y105" s="116">
        <v>22784</v>
      </c>
      <c r="Z105" s="116">
        <v>21739</v>
      </c>
      <c r="AB105" s="113" t="str">
        <f>TEXT(Z105,"###,###")</f>
        <v>21,739</v>
      </c>
      <c r="AD105" s="134">
        <f>Z105/($Z$4)*100</f>
        <v>14.507270652456805</v>
      </c>
      <c r="AF105" s="113"/>
    </row>
    <row r="106" spans="1:32" x14ac:dyDescent="0.25">
      <c r="S106" s="122" t="s">
        <v>54</v>
      </c>
      <c r="T106" s="122"/>
      <c r="U106" s="124"/>
      <c r="V106" s="124">
        <v>120064</v>
      </c>
      <c r="W106" s="124">
        <v>126491</v>
      </c>
      <c r="X106" s="124">
        <v>131476</v>
      </c>
      <c r="Y106" s="124">
        <v>137501</v>
      </c>
      <c r="Z106" s="124">
        <v>138382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19141</v>
      </c>
      <c r="W108" s="116">
        <v>20885</v>
      </c>
      <c r="X108" s="116">
        <v>25459</v>
      </c>
      <c r="Y108" s="116">
        <v>22845</v>
      </c>
      <c r="Z108" s="116">
        <v>23933</v>
      </c>
      <c r="AB108" s="113" t="str">
        <f>TEXT(Z108,"###,###")</f>
        <v>23,933</v>
      </c>
      <c r="AD108" s="134">
        <f>Z108/($Z$4)*100</f>
        <v>15.971411220628767</v>
      </c>
      <c r="AF108" s="113"/>
    </row>
    <row r="109" spans="1:32" x14ac:dyDescent="0.25">
      <c r="S109" s="119" t="s">
        <v>21</v>
      </c>
      <c r="T109" s="119"/>
      <c r="U109" s="116"/>
      <c r="V109" s="116">
        <v>17665</v>
      </c>
      <c r="W109" s="116">
        <v>18554</v>
      </c>
      <c r="X109" s="116">
        <v>18790</v>
      </c>
      <c r="Y109" s="116">
        <v>19080</v>
      </c>
      <c r="Z109" s="116">
        <v>19336</v>
      </c>
      <c r="AB109" s="113" t="str">
        <f>TEXT(Z109,"###,###")</f>
        <v>19,336</v>
      </c>
      <c r="AD109" s="134">
        <f>Z109/($Z$4)*100</f>
        <v>12.903656347389706</v>
      </c>
      <c r="AF109" s="113"/>
    </row>
    <row r="110" spans="1:32" x14ac:dyDescent="0.25">
      <c r="S110" s="119" t="s">
        <v>22</v>
      </c>
      <c r="T110" s="119"/>
      <c r="U110" s="116"/>
      <c r="V110" s="116">
        <v>28098</v>
      </c>
      <c r="W110" s="116">
        <v>29320</v>
      </c>
      <c r="X110" s="116">
        <v>27962</v>
      </c>
      <c r="Y110" s="116">
        <v>32440</v>
      </c>
      <c r="Z110" s="116">
        <v>30513</v>
      </c>
      <c r="AB110" s="113" t="str">
        <f>TEXT(Z110,"###,###")</f>
        <v>30,513</v>
      </c>
      <c r="AD110" s="134">
        <f>Z110/($Z$4)*100</f>
        <v>20.362498248236559</v>
      </c>
      <c r="AF110" s="113"/>
    </row>
    <row r="111" spans="1:32" x14ac:dyDescent="0.25">
      <c r="S111" s="119" t="s">
        <v>23</v>
      </c>
      <c r="T111" s="119"/>
      <c r="U111" s="116"/>
      <c r="V111" s="116">
        <v>55160</v>
      </c>
      <c r="W111" s="116">
        <v>57732</v>
      </c>
      <c r="X111" s="116">
        <v>59265</v>
      </c>
      <c r="Y111" s="116">
        <v>63142</v>
      </c>
      <c r="Z111" s="116">
        <v>63676</v>
      </c>
      <c r="AB111" s="113" t="str">
        <f>TEXT(Z111,"###,###")</f>
        <v>63,676</v>
      </c>
      <c r="AD111" s="134">
        <f>Z111/($Z$4)*100</f>
        <v>42.493443399689021</v>
      </c>
      <c r="AF111" s="113"/>
    </row>
    <row r="112" spans="1:32" x14ac:dyDescent="0.25">
      <c r="S112" s="122" t="s">
        <v>54</v>
      </c>
      <c r="T112" s="122"/>
      <c r="U112" s="116"/>
      <c r="V112" s="116">
        <v>132442</v>
      </c>
      <c r="W112" s="116">
        <v>137341</v>
      </c>
      <c r="X112" s="116">
        <v>142847</v>
      </c>
      <c r="Y112" s="116">
        <v>148969</v>
      </c>
      <c r="Z112" s="116">
        <v>149848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42.59</v>
      </c>
      <c r="W118" s="135">
        <v>40.39</v>
      </c>
      <c r="X118" s="135">
        <v>40.229999999999997</v>
      </c>
      <c r="Y118" s="135">
        <v>39.909999999999997</v>
      </c>
      <c r="Z118" s="135">
        <v>39.950000000000003</v>
      </c>
      <c r="AB118" s="113" t="str">
        <f>TEXT(Z118,"##.0")</f>
        <v>40.0</v>
      </c>
    </row>
    <row r="120" spans="19:32" x14ac:dyDescent="0.25">
      <c r="S120" s="105" t="s">
        <v>102</v>
      </c>
      <c r="T120" s="116"/>
      <c r="U120" s="116"/>
      <c r="V120" s="116">
        <v>83873</v>
      </c>
      <c r="W120" s="116">
        <v>85204</v>
      </c>
      <c r="X120" s="116">
        <v>87594</v>
      </c>
      <c r="Y120" s="116">
        <v>89696</v>
      </c>
      <c r="Z120" s="116">
        <v>90771</v>
      </c>
      <c r="AB120" s="113" t="str">
        <f>TEXT(Z120,"###,###")</f>
        <v>90,771</v>
      </c>
    </row>
    <row r="121" spans="19:32" x14ac:dyDescent="0.25">
      <c r="S121" s="105" t="s">
        <v>103</v>
      </c>
      <c r="T121" s="116"/>
      <c r="U121" s="116"/>
      <c r="V121" s="116">
        <v>6674</v>
      </c>
      <c r="W121" s="116">
        <v>6689</v>
      </c>
      <c r="X121" s="116">
        <v>6916</v>
      </c>
      <c r="Y121" s="116">
        <v>7192</v>
      </c>
      <c r="Z121" s="116">
        <v>7359</v>
      </c>
      <c r="AB121" s="113" t="str">
        <f>TEXT(Z121,"###,###")</f>
        <v>7,359</v>
      </c>
    </row>
    <row r="122" spans="19:32" x14ac:dyDescent="0.25">
      <c r="S122" s="105" t="s">
        <v>104</v>
      </c>
      <c r="T122" s="116"/>
      <c r="U122" s="116"/>
      <c r="V122" s="116">
        <v>6373</v>
      </c>
      <c r="W122" s="116">
        <v>6872</v>
      </c>
      <c r="X122" s="116">
        <v>7567</v>
      </c>
      <c r="Y122" s="116">
        <v>8197</v>
      </c>
      <c r="Z122" s="116">
        <v>8896</v>
      </c>
      <c r="AB122" s="113" t="str">
        <f>TEXT(Z122,"###,###")</f>
        <v>8,896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90246</v>
      </c>
      <c r="W124" s="116">
        <v>92076</v>
      </c>
      <c r="X124" s="116">
        <v>95161</v>
      </c>
      <c r="Y124" s="116">
        <v>97893</v>
      </c>
      <c r="Z124" s="116">
        <v>99667</v>
      </c>
      <c r="AB124" s="113" t="str">
        <f>TEXT(Z124,"###,###")</f>
        <v>99,667</v>
      </c>
      <c r="AD124" s="131">
        <f>Z124/$Z$7*100</f>
        <v>93.118880334853131</v>
      </c>
    </row>
    <row r="125" spans="19:32" x14ac:dyDescent="0.25">
      <c r="S125" s="105" t="s">
        <v>106</v>
      </c>
      <c r="T125" s="116"/>
      <c r="U125" s="116"/>
      <c r="V125" s="116">
        <v>13047</v>
      </c>
      <c r="W125" s="116">
        <v>13561</v>
      </c>
      <c r="X125" s="116">
        <v>14483</v>
      </c>
      <c r="Y125" s="116">
        <v>15389</v>
      </c>
      <c r="Z125" s="116">
        <v>16255</v>
      </c>
      <c r="AB125" s="113" t="str">
        <f>TEXT(Z125,"###,###")</f>
        <v>16,255</v>
      </c>
      <c r="AD125" s="131">
        <f>Z125/$Z$7*100</f>
        <v>15.187046864489126</v>
      </c>
    </row>
    <row r="127" spans="19:32" x14ac:dyDescent="0.25">
      <c r="S127" s="105" t="s">
        <v>107</v>
      </c>
      <c r="T127" s="116"/>
      <c r="U127" s="116"/>
      <c r="V127" s="116">
        <v>50674</v>
      </c>
      <c r="W127" s="116">
        <v>51736</v>
      </c>
      <c r="X127" s="116">
        <v>53420</v>
      </c>
      <c r="Y127" s="116">
        <v>54979</v>
      </c>
      <c r="Z127" s="116">
        <v>56197</v>
      </c>
      <c r="AB127" s="113" t="str">
        <f>TEXT(Z127,"###,###")</f>
        <v>56,197</v>
      </c>
      <c r="AD127" s="131">
        <f>Z127/$Z$7*100</f>
        <v>52.5048583601166</v>
      </c>
    </row>
    <row r="128" spans="19:32" x14ac:dyDescent="0.25">
      <c r="S128" s="105" t="s">
        <v>108</v>
      </c>
      <c r="T128" s="116"/>
      <c r="U128" s="116"/>
      <c r="V128" s="116">
        <v>46249</v>
      </c>
      <c r="W128" s="116">
        <v>47029</v>
      </c>
      <c r="X128" s="116">
        <v>48658</v>
      </c>
      <c r="Y128" s="116">
        <v>50111</v>
      </c>
      <c r="Z128" s="116">
        <v>50834</v>
      </c>
      <c r="AB128" s="113" t="str">
        <f>TEXT(Z128,"###,###")</f>
        <v>50,834</v>
      </c>
      <c r="AD128" s="131">
        <f>Z128/$Z$7*100</f>
        <v>47.494207339860978</v>
      </c>
    </row>
    <row r="130" spans="19:20" x14ac:dyDescent="0.25">
      <c r="S130" s="105" t="s">
        <v>286</v>
      </c>
      <c r="T130" s="131">
        <v>84.807347335376335</v>
      </c>
    </row>
    <row r="131" spans="19:20" x14ac:dyDescent="0.25">
      <c r="S131" s="105" t="s">
        <v>287</v>
      </c>
      <c r="T131" s="131">
        <v>6.8755138650123326</v>
      </c>
    </row>
    <row r="132" spans="19:20" x14ac:dyDescent="0.25">
      <c r="S132" s="105" t="s">
        <v>288</v>
      </c>
      <c r="T132" s="131">
        <v>8.3115329994767926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B4819F-A9C4-4351-B4DA-3F812272C8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2FD3089-E342-49FE-8FF4-E4DC795415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31F0139-4BDB-445B-A08F-B5E6197824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FC6D10-20A2-400C-B17C-F417A21F8A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07B4-77FC-409C-B304-C39A59A83CFA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162</v>
      </c>
      <c r="T1" s="103"/>
      <c r="U1" s="103"/>
      <c r="V1" s="103"/>
      <c r="W1" s="103"/>
      <c r="X1" s="103"/>
      <c r="Y1" s="104" t="s">
        <v>163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162</v>
      </c>
      <c r="Y3" s="109" t="s">
        <v>163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8.50 Moonee Valley,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94768</v>
      </c>
      <c r="W4" s="112">
        <v>99101</v>
      </c>
      <c r="X4" s="112">
        <v>102114</v>
      </c>
      <c r="Y4" s="112">
        <v>105526</v>
      </c>
      <c r="Z4" s="112">
        <v>105160</v>
      </c>
      <c r="AB4" s="113" t="str">
        <f>TEXT(Z4,"###,###")</f>
        <v>105,160</v>
      </c>
      <c r="AD4" s="114">
        <f>Z4/Y4-1</f>
        <v>-3.4683395561283525E-3</v>
      </c>
      <c r="AF4" s="114">
        <f>Z4/V4-1</f>
        <v>0.10965726827621136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46829</v>
      </c>
      <c r="W5" s="112">
        <v>49340</v>
      </c>
      <c r="X5" s="112">
        <v>51021</v>
      </c>
      <c r="Y5" s="112">
        <v>52381</v>
      </c>
      <c r="Z5" s="112">
        <v>52510</v>
      </c>
      <c r="AB5" s="113" t="str">
        <f>TEXT(Z5,"###,###")</f>
        <v>52,510</v>
      </c>
      <c r="AD5" s="114">
        <f t="shared" ref="AD5:AD9" si="0">Z5/Y5-1</f>
        <v>2.4627250338862261E-3</v>
      </c>
      <c r="AF5" s="114">
        <f t="shared" ref="AF5:AF9" si="1">Z5/V5-1</f>
        <v>0.12131371585983053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47939</v>
      </c>
      <c r="W6" s="112">
        <v>49761</v>
      </c>
      <c r="X6" s="112">
        <v>51093</v>
      </c>
      <c r="Y6" s="112">
        <v>53150</v>
      </c>
      <c r="Z6" s="112">
        <v>52647</v>
      </c>
      <c r="AB6" s="113" t="str">
        <f>TEXT(Z6,"###,###")</f>
        <v>52,647</v>
      </c>
      <c r="AD6" s="114">
        <f t="shared" si="0"/>
        <v>-9.4637817497648102E-3</v>
      </c>
      <c r="AF6" s="114">
        <f t="shared" si="1"/>
        <v>9.8208139510628012E-2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67928</v>
      </c>
      <c r="W7" s="112">
        <v>69797</v>
      </c>
      <c r="X7" s="112">
        <v>71672</v>
      </c>
      <c r="Y7" s="112">
        <v>73822</v>
      </c>
      <c r="Z7" s="112">
        <v>74781</v>
      </c>
      <c r="AB7" s="113" t="str">
        <f>TEXT(Z7,"###,###")</f>
        <v>74,781</v>
      </c>
      <c r="AD7" s="114">
        <f t="shared" si="0"/>
        <v>1.2990707377204647E-2</v>
      </c>
      <c r="AF7" s="114">
        <f t="shared" si="1"/>
        <v>0.10088623248145101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105,160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74,781</v>
      </c>
      <c r="P8" s="71"/>
      <c r="S8" s="111" t="s">
        <v>86</v>
      </c>
      <c r="T8" s="112"/>
      <c r="U8" s="112"/>
      <c r="V8" s="112">
        <v>46267</v>
      </c>
      <c r="W8" s="112">
        <v>47325.5</v>
      </c>
      <c r="X8" s="112">
        <v>49060</v>
      </c>
      <c r="Y8" s="112">
        <v>49875.5</v>
      </c>
      <c r="Z8" s="112">
        <v>50556.19</v>
      </c>
      <c r="AB8" s="113" t="str">
        <f>TEXT(Z8,"$###,###")</f>
        <v>$50,556</v>
      </c>
      <c r="AD8" s="114">
        <f t="shared" si="0"/>
        <v>1.3647782979619327E-2</v>
      </c>
      <c r="AF8" s="114">
        <f t="shared" si="1"/>
        <v>9.2705167830203106E-2</v>
      </c>
    </row>
    <row r="9" spans="1:32" x14ac:dyDescent="0.25">
      <c r="A9" s="32" t="s">
        <v>15</v>
      </c>
      <c r="B9" s="75"/>
      <c r="C9" s="76"/>
      <c r="D9" s="77">
        <f>AD104</f>
        <v>76.398820844427533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50.575680988486383</v>
      </c>
      <c r="P9" s="78" t="s">
        <v>87</v>
      </c>
      <c r="S9" s="111" t="s">
        <v>7</v>
      </c>
      <c r="T9" s="112"/>
      <c r="U9" s="112"/>
      <c r="V9" s="112">
        <v>4407692629</v>
      </c>
      <c r="W9" s="112">
        <v>4676003309</v>
      </c>
      <c r="X9" s="112">
        <v>4956671207</v>
      </c>
      <c r="Y9" s="112">
        <v>5284552836</v>
      </c>
      <c r="Z9" s="112">
        <v>5570388160</v>
      </c>
      <c r="AB9" s="113" t="str">
        <f>TEXT(Z9/1000000,"$#,###.0")&amp;" mil"</f>
        <v>$5,570.4 mil</v>
      </c>
      <c r="AD9" s="114">
        <f t="shared" si="0"/>
        <v>5.4088838331372457E-2</v>
      </c>
      <c r="AF9" s="114">
        <f t="shared" si="1"/>
        <v>0.26378779757693493</v>
      </c>
    </row>
    <row r="10" spans="1:32" x14ac:dyDescent="0.25">
      <c r="A10" s="32" t="s">
        <v>18</v>
      </c>
      <c r="B10" s="75"/>
      <c r="C10" s="76"/>
      <c r="D10" s="77">
        <f>AD105</f>
        <v>17.4847850893876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49.431005201856088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87.254783969190029</v>
      </c>
      <c r="P11" s="78" t="s">
        <v>87</v>
      </c>
      <c r="S11" s="111" t="s">
        <v>30</v>
      </c>
      <c r="T11" s="116"/>
      <c r="U11" s="116"/>
      <c r="V11" s="116">
        <v>86400</v>
      </c>
      <c r="W11" s="116">
        <v>90168</v>
      </c>
      <c r="X11" s="116">
        <v>92909</v>
      </c>
      <c r="Y11" s="116">
        <v>95982</v>
      </c>
      <c r="Z11" s="116">
        <v>95627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5.5214559848089753</v>
      </c>
      <c r="P12" s="78" t="s">
        <v>87</v>
      </c>
      <c r="S12" s="111" t="s">
        <v>31</v>
      </c>
      <c r="T12" s="116"/>
      <c r="U12" s="116"/>
      <c r="V12" s="116">
        <v>8366</v>
      </c>
      <c r="W12" s="116">
        <v>8933</v>
      </c>
      <c r="X12" s="116">
        <v>9208</v>
      </c>
      <c r="Y12" s="116">
        <v>9549</v>
      </c>
      <c r="Z12" s="116">
        <v>9538</v>
      </c>
    </row>
    <row r="13" spans="1:32" ht="15" customHeight="1" x14ac:dyDescent="0.25">
      <c r="A13" s="32" t="s">
        <v>20</v>
      </c>
      <c r="B13" s="76"/>
      <c r="C13" s="76"/>
      <c r="D13" s="77">
        <f>AD108</f>
        <v>14.288702928870292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7.2344579505489364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12.349752757702548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21.135412704450363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17.460954214805305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419</v>
      </c>
      <c r="Z15" s="116">
        <v>406</v>
      </c>
      <c r="AB15" s="121">
        <f t="shared" ref="AB15:AB34" si="2">IF(Z15="np",0,Z15/$Z$34)</f>
        <v>3.8607468548226055E-3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45.676112590338533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82.539045785194702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130</v>
      </c>
      <c r="Z16" s="116">
        <v>142</v>
      </c>
      <c r="AB16" s="121">
        <f t="shared" si="2"/>
        <v>1.350310476317266E-3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4355</v>
      </c>
      <c r="Z17" s="116">
        <v>4083</v>
      </c>
      <c r="AB17" s="121">
        <f t="shared" si="2"/>
        <v>3.8826180808474622E-2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606</v>
      </c>
      <c r="Z18" s="116">
        <v>674</v>
      </c>
      <c r="AB18" s="121">
        <f t="shared" si="2"/>
        <v>6.4092201481537828E-3</v>
      </c>
    </row>
    <row r="19" spans="1:28" x14ac:dyDescent="0.25">
      <c r="A19" s="67" t="str">
        <f>$S$1&amp;" ("&amp;$V$2&amp;" to "&amp;$Z$2&amp;")"</f>
        <v>Moonee Valley (2015-16 to 2019-20)</v>
      </c>
      <c r="B19" s="67"/>
      <c r="C19" s="67"/>
      <c r="D19" s="67"/>
      <c r="E19" s="67"/>
      <c r="F19" s="67"/>
      <c r="G19" s="67" t="str">
        <f>$S$1&amp;" ("&amp;$V$2&amp;" to "&amp;$Z$2&amp;")"</f>
        <v>Moonee Valley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6117</v>
      </c>
      <c r="Z19" s="116">
        <v>6111</v>
      </c>
      <c r="AB19" s="121">
        <f t="shared" si="2"/>
        <v>5.8110896625174734E-2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3906</v>
      </c>
      <c r="Z20" s="116">
        <v>3617</v>
      </c>
      <c r="AB20" s="121">
        <f t="shared" si="2"/>
        <v>3.4394880231264441E-2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8758</v>
      </c>
      <c r="Z21" s="116">
        <v>8899</v>
      </c>
      <c r="AB21" s="121">
        <f t="shared" si="2"/>
        <v>8.4622626258784153E-2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6961</v>
      </c>
      <c r="Z22" s="116">
        <v>7655</v>
      </c>
      <c r="AB22" s="121">
        <f t="shared" si="2"/>
        <v>7.2793145747948387E-2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4719</v>
      </c>
      <c r="Z23" s="116">
        <v>4502</v>
      </c>
      <c r="AB23" s="121">
        <f t="shared" si="2"/>
        <v>4.2810547636481205E-2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2355</v>
      </c>
      <c r="Z24" s="116">
        <v>2193</v>
      </c>
      <c r="AB24" s="121">
        <f t="shared" si="2"/>
        <v>2.0853738553265944E-2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5427</v>
      </c>
      <c r="Z25" s="116">
        <v>5756</v>
      </c>
      <c r="AB25" s="121">
        <f t="shared" si="2"/>
        <v>5.4735120434381571E-2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2134</v>
      </c>
      <c r="Z26" s="116">
        <v>2075</v>
      </c>
      <c r="AB26" s="121">
        <f t="shared" si="2"/>
        <v>1.973164956590371E-2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11457</v>
      </c>
      <c r="Z27" s="116">
        <v>11414</v>
      </c>
      <c r="AB27" s="121">
        <f t="shared" si="2"/>
        <v>0.10853833645553009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10619</v>
      </c>
      <c r="Z28" s="116">
        <v>10575</v>
      </c>
      <c r="AB28" s="121">
        <f t="shared" si="2"/>
        <v>0.10056009357081047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8516</v>
      </c>
      <c r="Z29" s="116">
        <v>5768</v>
      </c>
      <c r="AB29" s="121">
        <f t="shared" si="2"/>
        <v>5.4849231178859086E-2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7528</v>
      </c>
      <c r="Z30" s="116">
        <v>9422</v>
      </c>
      <c r="AB30" s="121">
        <f t="shared" si="2"/>
        <v>8.9595952872262533E-2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11299</v>
      </c>
      <c r="Z31" s="116">
        <v>11684</v>
      </c>
      <c r="AB31" s="121">
        <f t="shared" si="2"/>
        <v>0.1111058282062742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3477</v>
      </c>
      <c r="Z32" s="116">
        <v>3703</v>
      </c>
      <c r="AB32" s="121">
        <f t="shared" si="2"/>
        <v>3.5212673900019968E-2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3307</v>
      </c>
      <c r="Z33" s="116">
        <v>3397</v>
      </c>
      <c r="AB33" s="121">
        <f t="shared" si="2"/>
        <v>3.2302849915843326E-2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105530</v>
      </c>
      <c r="Z34" s="124">
        <v>105161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61726</v>
      </c>
      <c r="AB37" s="136">
        <f>Z37/Z40*100</f>
        <v>82.539045785194702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13058</v>
      </c>
      <c r="AB38" s="136">
        <f>Z38/Z40*100</f>
        <v>17.460954214805305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74784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29</v>
      </c>
      <c r="W44" s="116">
        <v>26</v>
      </c>
      <c r="X44" s="116">
        <v>28</v>
      </c>
      <c r="Y44" s="116">
        <v>31</v>
      </c>
      <c r="Z44" s="116">
        <v>24</v>
      </c>
    </row>
    <row r="45" spans="19:32" x14ac:dyDescent="0.25">
      <c r="S45" s="119" t="s">
        <v>38</v>
      </c>
      <c r="T45" s="119"/>
      <c r="U45" s="116"/>
      <c r="V45" s="116">
        <v>547</v>
      </c>
      <c r="W45" s="116">
        <v>577</v>
      </c>
      <c r="X45" s="116">
        <v>646</v>
      </c>
      <c r="Y45" s="116">
        <v>792</v>
      </c>
      <c r="Z45" s="116">
        <v>751</v>
      </c>
    </row>
    <row r="46" spans="19:32" x14ac:dyDescent="0.25">
      <c r="S46" s="119" t="s">
        <v>39</v>
      </c>
      <c r="T46" s="119"/>
      <c r="U46" s="116"/>
      <c r="V46" s="116">
        <v>2312</v>
      </c>
      <c r="W46" s="116">
        <v>2313</v>
      </c>
      <c r="X46" s="116">
        <v>2369</v>
      </c>
      <c r="Y46" s="116">
        <v>2533</v>
      </c>
      <c r="Z46" s="116">
        <v>2497</v>
      </c>
    </row>
    <row r="47" spans="19:32" x14ac:dyDescent="0.25">
      <c r="S47" s="119" t="s">
        <v>40</v>
      </c>
      <c r="T47" s="119"/>
      <c r="U47" s="116"/>
      <c r="V47" s="116">
        <v>4811</v>
      </c>
      <c r="W47" s="116">
        <v>5110</v>
      </c>
      <c r="X47" s="116">
        <v>5160</v>
      </c>
      <c r="Y47" s="116">
        <v>5179</v>
      </c>
      <c r="Z47" s="116">
        <v>5008</v>
      </c>
    </row>
    <row r="48" spans="19:32" x14ac:dyDescent="0.25">
      <c r="S48" s="119" t="s">
        <v>41</v>
      </c>
      <c r="T48" s="119"/>
      <c r="U48" s="116"/>
      <c r="V48" s="116">
        <v>6656</v>
      </c>
      <c r="W48" s="116">
        <v>7018</v>
      </c>
      <c r="X48" s="116">
        <v>7525</v>
      </c>
      <c r="Y48" s="116">
        <v>7728</v>
      </c>
      <c r="Z48" s="116">
        <v>7786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6288</v>
      </c>
      <c r="W49" s="116">
        <v>6757</v>
      </c>
      <c r="X49" s="116">
        <v>6799</v>
      </c>
      <c r="Y49" s="116">
        <v>7080</v>
      </c>
      <c r="Z49" s="116">
        <v>7082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Moonee Valley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5022</v>
      </c>
      <c r="W50" s="116">
        <v>5555</v>
      </c>
      <c r="X50" s="116">
        <v>5807</v>
      </c>
      <c r="Y50" s="116">
        <v>6067</v>
      </c>
      <c r="Z50" s="116">
        <v>6136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4795</v>
      </c>
      <c r="W51" s="116">
        <v>4815</v>
      </c>
      <c r="X51" s="116">
        <v>4911</v>
      </c>
      <c r="Y51" s="116">
        <v>4958</v>
      </c>
      <c r="Z51" s="116">
        <v>4967</v>
      </c>
    </row>
    <row r="52" spans="1:26" ht="15" customHeight="1" x14ac:dyDescent="0.25">
      <c r="S52" s="119" t="s">
        <v>45</v>
      </c>
      <c r="T52" s="119"/>
      <c r="U52" s="116"/>
      <c r="V52" s="116">
        <v>4602</v>
      </c>
      <c r="W52" s="116">
        <v>4951</v>
      </c>
      <c r="X52" s="116">
        <v>4970</v>
      </c>
      <c r="Y52" s="116">
        <v>4929</v>
      </c>
      <c r="Z52" s="116">
        <v>4815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3884</v>
      </c>
      <c r="W53" s="116">
        <v>3978</v>
      </c>
      <c r="X53" s="116">
        <v>4151</v>
      </c>
      <c r="Y53" s="116">
        <v>4215</v>
      </c>
      <c r="Z53" s="116">
        <v>4521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3329</v>
      </c>
      <c r="W54" s="116">
        <v>3458</v>
      </c>
      <c r="X54" s="116">
        <v>3679</v>
      </c>
      <c r="Y54" s="116">
        <v>3711</v>
      </c>
      <c r="Z54" s="116">
        <v>3561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2402</v>
      </c>
      <c r="W55" s="116">
        <v>2463</v>
      </c>
      <c r="X55" s="116">
        <v>2475</v>
      </c>
      <c r="Y55" s="116">
        <v>2603</v>
      </c>
      <c r="Z55" s="116">
        <v>2756</v>
      </c>
    </row>
    <row r="56" spans="1:26" ht="15" customHeight="1" x14ac:dyDescent="0.25">
      <c r="S56" s="119" t="s">
        <v>49</v>
      </c>
      <c r="T56" s="119"/>
      <c r="U56" s="116"/>
      <c r="V56" s="116">
        <v>1260</v>
      </c>
      <c r="W56" s="116">
        <v>1340</v>
      </c>
      <c r="X56" s="116">
        <v>1375</v>
      </c>
      <c r="Y56" s="116">
        <v>1476</v>
      </c>
      <c r="Z56" s="116">
        <v>1494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504</v>
      </c>
      <c r="W57" s="116">
        <v>592</v>
      </c>
      <c r="X57" s="116">
        <v>645</v>
      </c>
      <c r="Y57" s="116">
        <v>693</v>
      </c>
      <c r="Z57" s="116">
        <v>697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218</v>
      </c>
      <c r="W58" s="116">
        <v>202</v>
      </c>
      <c r="X58" s="116">
        <v>201</v>
      </c>
      <c r="Y58" s="116">
        <v>217</v>
      </c>
      <c r="Z58" s="116">
        <v>259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112</v>
      </c>
      <c r="W59" s="116">
        <v>119</v>
      </c>
      <c r="X59" s="116">
        <v>113</v>
      </c>
      <c r="Y59" s="116">
        <v>108</v>
      </c>
      <c r="Z59" s="116">
        <v>100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63</v>
      </c>
      <c r="W60" s="116">
        <v>64</v>
      </c>
      <c r="X60" s="116">
        <v>78</v>
      </c>
      <c r="Y60" s="116">
        <v>64</v>
      </c>
      <c r="Z60" s="116">
        <v>76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46829</v>
      </c>
      <c r="W61" s="116">
        <v>49340</v>
      </c>
      <c r="X61" s="116">
        <v>51021</v>
      </c>
      <c r="Y61" s="116">
        <v>52383</v>
      </c>
      <c r="Z61" s="116">
        <v>52512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24</v>
      </c>
      <c r="W63" s="116">
        <v>30</v>
      </c>
      <c r="X63" s="116">
        <v>19</v>
      </c>
      <c r="Y63" s="116">
        <v>16</v>
      </c>
      <c r="Z63" s="116">
        <v>11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790</v>
      </c>
      <c r="W64" s="116">
        <v>809</v>
      </c>
      <c r="X64" s="116">
        <v>895</v>
      </c>
      <c r="Y64" s="116">
        <v>985</v>
      </c>
      <c r="Z64" s="116">
        <v>1008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Moonee Valley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2547</v>
      </c>
      <c r="W65" s="116">
        <v>2626</v>
      </c>
      <c r="X65" s="116">
        <v>2612</v>
      </c>
      <c r="Y65" s="116">
        <v>2804</v>
      </c>
      <c r="Z65" s="116">
        <v>2692</v>
      </c>
    </row>
    <row r="66" spans="1:26" x14ac:dyDescent="0.25">
      <c r="S66" s="119" t="s">
        <v>40</v>
      </c>
      <c r="T66" s="119"/>
      <c r="U66" s="116"/>
      <c r="V66" s="116">
        <v>5055</v>
      </c>
      <c r="W66" s="116">
        <v>5351</v>
      </c>
      <c r="X66" s="116">
        <v>5369</v>
      </c>
      <c r="Y66" s="116">
        <v>5608</v>
      </c>
      <c r="Z66" s="116">
        <v>5331</v>
      </c>
    </row>
    <row r="67" spans="1:26" x14ac:dyDescent="0.25">
      <c r="S67" s="119" t="s">
        <v>41</v>
      </c>
      <c r="T67" s="119"/>
      <c r="U67" s="116"/>
      <c r="V67" s="116">
        <v>7185</v>
      </c>
      <c r="W67" s="116">
        <v>7380</v>
      </c>
      <c r="X67" s="116">
        <v>7629</v>
      </c>
      <c r="Y67" s="116">
        <v>7907</v>
      </c>
      <c r="Z67" s="116">
        <v>7663</v>
      </c>
    </row>
    <row r="68" spans="1:26" x14ac:dyDescent="0.25">
      <c r="S68" s="119" t="s">
        <v>42</v>
      </c>
      <c r="T68" s="119"/>
      <c r="U68" s="116"/>
      <c r="V68" s="116">
        <v>6093</v>
      </c>
      <c r="W68" s="116">
        <v>6413</v>
      </c>
      <c r="X68" s="116">
        <v>6632</v>
      </c>
      <c r="Y68" s="116">
        <v>6860</v>
      </c>
      <c r="Z68" s="116">
        <v>7046</v>
      </c>
    </row>
    <row r="69" spans="1:26" x14ac:dyDescent="0.25">
      <c r="S69" s="119" t="s">
        <v>43</v>
      </c>
      <c r="T69" s="119"/>
      <c r="U69" s="116"/>
      <c r="V69" s="116">
        <v>4910</v>
      </c>
      <c r="W69" s="116">
        <v>5365</v>
      </c>
      <c r="X69" s="116">
        <v>5449</v>
      </c>
      <c r="Y69" s="116">
        <v>5669</v>
      </c>
      <c r="Z69" s="116">
        <v>5853</v>
      </c>
    </row>
    <row r="70" spans="1:26" x14ac:dyDescent="0.25">
      <c r="S70" s="119" t="s">
        <v>44</v>
      </c>
      <c r="T70" s="119"/>
      <c r="U70" s="116"/>
      <c r="V70" s="116">
        <v>4828</v>
      </c>
      <c r="W70" s="116">
        <v>4804</v>
      </c>
      <c r="X70" s="116">
        <v>4934</v>
      </c>
      <c r="Y70" s="116">
        <v>5048</v>
      </c>
      <c r="Z70" s="116">
        <v>4906</v>
      </c>
    </row>
    <row r="71" spans="1:26" x14ac:dyDescent="0.25">
      <c r="S71" s="119" t="s">
        <v>45</v>
      </c>
      <c r="T71" s="119"/>
      <c r="U71" s="116"/>
      <c r="V71" s="116">
        <v>4676</v>
      </c>
      <c r="W71" s="116">
        <v>4894</v>
      </c>
      <c r="X71" s="116">
        <v>5056</v>
      </c>
      <c r="Y71" s="116">
        <v>5114</v>
      </c>
      <c r="Z71" s="116">
        <v>5071</v>
      </c>
    </row>
    <row r="72" spans="1:26" x14ac:dyDescent="0.25">
      <c r="S72" s="119" t="s">
        <v>46</v>
      </c>
      <c r="T72" s="119"/>
      <c r="U72" s="116"/>
      <c r="V72" s="116">
        <v>4182</v>
      </c>
      <c r="W72" s="116">
        <v>4222</v>
      </c>
      <c r="X72" s="116">
        <v>4329</v>
      </c>
      <c r="Y72" s="116">
        <v>4504</v>
      </c>
      <c r="Z72" s="116">
        <v>4512</v>
      </c>
    </row>
    <row r="73" spans="1:26" x14ac:dyDescent="0.25">
      <c r="S73" s="119" t="s">
        <v>47</v>
      </c>
      <c r="T73" s="119"/>
      <c r="U73" s="116"/>
      <c r="V73" s="116">
        <v>3487</v>
      </c>
      <c r="W73" s="116">
        <v>3633</v>
      </c>
      <c r="X73" s="116">
        <v>3694</v>
      </c>
      <c r="Y73" s="116">
        <v>3786</v>
      </c>
      <c r="Z73" s="116">
        <v>3712</v>
      </c>
    </row>
    <row r="74" spans="1:26" x14ac:dyDescent="0.25">
      <c r="S74" s="119" t="s">
        <v>48</v>
      </c>
      <c r="T74" s="119"/>
      <c r="U74" s="116"/>
      <c r="V74" s="116">
        <v>2350</v>
      </c>
      <c r="W74" s="116">
        <v>2341</v>
      </c>
      <c r="X74" s="116">
        <v>2411</v>
      </c>
      <c r="Y74" s="116">
        <v>2649</v>
      </c>
      <c r="Z74" s="116">
        <v>2646</v>
      </c>
    </row>
    <row r="75" spans="1:26" x14ac:dyDescent="0.25">
      <c r="S75" s="119" t="s">
        <v>49</v>
      </c>
      <c r="T75" s="119"/>
      <c r="U75" s="116"/>
      <c r="V75" s="116">
        <v>1084</v>
      </c>
      <c r="W75" s="116">
        <v>1113</v>
      </c>
      <c r="X75" s="116">
        <v>1164</v>
      </c>
      <c r="Y75" s="116">
        <v>1326</v>
      </c>
      <c r="Z75" s="116">
        <v>1300</v>
      </c>
    </row>
    <row r="76" spans="1:26" x14ac:dyDescent="0.25">
      <c r="S76" s="119" t="s">
        <v>50</v>
      </c>
      <c r="T76" s="119"/>
      <c r="U76" s="116"/>
      <c r="V76" s="116">
        <v>307</v>
      </c>
      <c r="W76" s="116">
        <v>374</v>
      </c>
      <c r="X76" s="116">
        <v>426</v>
      </c>
      <c r="Y76" s="116">
        <v>486</v>
      </c>
      <c r="Z76" s="116">
        <v>516</v>
      </c>
    </row>
    <row r="77" spans="1:26" x14ac:dyDescent="0.25">
      <c r="S77" s="119" t="s">
        <v>51</v>
      </c>
      <c r="T77" s="119"/>
      <c r="U77" s="116"/>
      <c r="V77" s="116">
        <v>202</v>
      </c>
      <c r="W77" s="116">
        <v>184</v>
      </c>
      <c r="X77" s="116">
        <v>191</v>
      </c>
      <c r="Y77" s="116">
        <v>168</v>
      </c>
      <c r="Z77" s="116">
        <v>151</v>
      </c>
    </row>
    <row r="78" spans="1:26" x14ac:dyDescent="0.25">
      <c r="S78" s="119" t="s">
        <v>52</v>
      </c>
      <c r="T78" s="119"/>
      <c r="U78" s="116"/>
      <c r="V78" s="116">
        <v>116</v>
      </c>
      <c r="W78" s="116">
        <v>123</v>
      </c>
      <c r="X78" s="116">
        <v>116</v>
      </c>
      <c r="Y78" s="116">
        <v>124</v>
      </c>
      <c r="Z78" s="116">
        <v>121</v>
      </c>
    </row>
    <row r="79" spans="1:26" x14ac:dyDescent="0.25">
      <c r="S79" s="119" t="s">
        <v>53</v>
      </c>
      <c r="T79" s="119"/>
      <c r="U79" s="116"/>
      <c r="V79" s="116">
        <v>106</v>
      </c>
      <c r="W79" s="116">
        <v>99</v>
      </c>
      <c r="X79" s="116">
        <v>125</v>
      </c>
      <c r="Y79" s="116">
        <v>95</v>
      </c>
      <c r="Z79" s="116">
        <v>107</v>
      </c>
    </row>
    <row r="80" spans="1:26" x14ac:dyDescent="0.25">
      <c r="S80" s="122" t="s">
        <v>54</v>
      </c>
      <c r="T80" s="122"/>
      <c r="U80" s="116"/>
      <c r="V80" s="116">
        <v>47939</v>
      </c>
      <c r="W80" s="116">
        <v>49761</v>
      </c>
      <c r="X80" s="116">
        <v>51093</v>
      </c>
      <c r="Y80" s="116">
        <v>53151</v>
      </c>
      <c r="Z80" s="116">
        <v>52647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Moonee Valley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5272</v>
      </c>
      <c r="W83" s="116">
        <v>5513</v>
      </c>
      <c r="X83" s="116">
        <v>5783</v>
      </c>
      <c r="Y83" s="116">
        <v>5924</v>
      </c>
      <c r="Z83" s="116">
        <v>6199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7160</v>
      </c>
      <c r="W84" s="116">
        <v>7554</v>
      </c>
      <c r="X84" s="116">
        <v>7944</v>
      </c>
      <c r="Y84" s="116">
        <v>8276</v>
      </c>
      <c r="Z84" s="116">
        <v>8514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4302</v>
      </c>
      <c r="W85" s="116">
        <v>4381</v>
      </c>
      <c r="X85" s="116">
        <v>4532</v>
      </c>
      <c r="Y85" s="116">
        <v>4579</v>
      </c>
      <c r="Z85" s="116">
        <v>4631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105,160</v>
      </c>
      <c r="D86" s="100">
        <f t="shared" ref="D86:D91" si="4">AD4</f>
        <v>-3.4683395561283525E-3</v>
      </c>
      <c r="E86" s="101">
        <f t="shared" ref="E86:E91" si="5">AD4</f>
        <v>-3.4683395561283525E-3</v>
      </c>
      <c r="F86" s="100">
        <f t="shared" ref="F86:F91" si="6">AF4</f>
        <v>0.10965726827621136</v>
      </c>
      <c r="G86" s="101">
        <f t="shared" ref="G86:G91" si="7">AF4</f>
        <v>0.10965726827621136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2018</v>
      </c>
      <c r="W86" s="116">
        <v>2064</v>
      </c>
      <c r="X86" s="116">
        <v>2129</v>
      </c>
      <c r="Y86" s="116">
        <v>2224</v>
      </c>
      <c r="Z86" s="116">
        <v>2288</v>
      </c>
    </row>
    <row r="87" spans="1:30" ht="15" customHeight="1" x14ac:dyDescent="0.25">
      <c r="A87" s="102" t="s">
        <v>4</v>
      </c>
      <c r="B87" s="51"/>
      <c r="C87" s="61" t="str">
        <f t="shared" si="3"/>
        <v>52,510</v>
      </c>
      <c r="D87" s="100">
        <f t="shared" si="4"/>
        <v>2.4627250338862261E-3</v>
      </c>
      <c r="E87" s="101">
        <f t="shared" si="5"/>
        <v>2.4627250338862261E-3</v>
      </c>
      <c r="F87" s="100">
        <f t="shared" si="6"/>
        <v>0.12131371585983053</v>
      </c>
      <c r="G87" s="101">
        <f t="shared" si="7"/>
        <v>0.12131371585983053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2536</v>
      </c>
      <c r="W87" s="116">
        <v>2732</v>
      </c>
      <c r="X87" s="116">
        <v>2815</v>
      </c>
      <c r="Y87" s="116">
        <v>2838</v>
      </c>
      <c r="Z87" s="116">
        <v>2799</v>
      </c>
    </row>
    <row r="88" spans="1:30" ht="15" customHeight="1" x14ac:dyDescent="0.25">
      <c r="A88" s="102" t="s">
        <v>5</v>
      </c>
      <c r="B88" s="51"/>
      <c r="C88" s="61" t="str">
        <f t="shared" si="3"/>
        <v>52,647</v>
      </c>
      <c r="D88" s="100">
        <f t="shared" si="4"/>
        <v>-9.4637817497648102E-3</v>
      </c>
      <c r="E88" s="101">
        <f t="shared" si="5"/>
        <v>-9.4637817497648102E-3</v>
      </c>
      <c r="F88" s="100">
        <f t="shared" si="6"/>
        <v>9.8208139510628012E-2</v>
      </c>
      <c r="G88" s="101">
        <f t="shared" si="7"/>
        <v>9.8208139510628012E-2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2087</v>
      </c>
      <c r="W88" s="116">
        <v>2133</v>
      </c>
      <c r="X88" s="116">
        <v>2204</v>
      </c>
      <c r="Y88" s="116">
        <v>2228</v>
      </c>
      <c r="Z88" s="116">
        <v>2263</v>
      </c>
    </row>
    <row r="89" spans="1:30" ht="15" customHeight="1" x14ac:dyDescent="0.25">
      <c r="A89" s="51" t="s">
        <v>6</v>
      </c>
      <c r="B89" s="51"/>
      <c r="C89" s="61" t="str">
        <f t="shared" si="3"/>
        <v>74,781</v>
      </c>
      <c r="D89" s="100">
        <f t="shared" si="4"/>
        <v>1.2990707377204647E-2</v>
      </c>
      <c r="E89" s="101">
        <f t="shared" si="5"/>
        <v>1.2990707377204647E-2</v>
      </c>
      <c r="F89" s="100">
        <f t="shared" si="6"/>
        <v>0.10088623248145101</v>
      </c>
      <c r="G89" s="101">
        <f t="shared" si="7"/>
        <v>0.10088623248145101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1623</v>
      </c>
      <c r="W89" s="116">
        <v>1674</v>
      </c>
      <c r="X89" s="116">
        <v>1735</v>
      </c>
      <c r="Y89" s="116">
        <v>1718</v>
      </c>
      <c r="Z89" s="116">
        <v>1680</v>
      </c>
    </row>
    <row r="90" spans="1:30" ht="15" customHeight="1" x14ac:dyDescent="0.25">
      <c r="A90" s="51" t="s">
        <v>100</v>
      </c>
      <c r="B90" s="51"/>
      <c r="C90" s="61" t="str">
        <f t="shared" si="3"/>
        <v>$50,556</v>
      </c>
      <c r="D90" s="100">
        <f t="shared" si="4"/>
        <v>1.3647782979619327E-2</v>
      </c>
      <c r="E90" s="101">
        <f t="shared" si="5"/>
        <v>1.3647782979619327E-2</v>
      </c>
      <c r="F90" s="100">
        <f t="shared" si="6"/>
        <v>9.2705167830203106E-2</v>
      </c>
      <c r="G90" s="101">
        <f t="shared" si="7"/>
        <v>9.2705167830203106E-2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2304</v>
      </c>
      <c r="W90" s="116">
        <v>2504</v>
      </c>
      <c r="X90" s="116">
        <v>2657</v>
      </c>
      <c r="Y90" s="116">
        <v>2869</v>
      </c>
      <c r="Z90" s="116">
        <v>2953</v>
      </c>
    </row>
    <row r="91" spans="1:30" ht="15" customHeight="1" x14ac:dyDescent="0.25">
      <c r="A91" s="51" t="s">
        <v>7</v>
      </c>
      <c r="B91" s="51"/>
      <c r="C91" s="61" t="str">
        <f t="shared" si="3"/>
        <v>$5,570.4 mil</v>
      </c>
      <c r="D91" s="100">
        <f t="shared" si="4"/>
        <v>5.4088838331372457E-2</v>
      </c>
      <c r="E91" s="101">
        <f t="shared" si="5"/>
        <v>5.4088838331372457E-2</v>
      </c>
      <c r="F91" s="100">
        <f t="shared" si="6"/>
        <v>0.26378779757693493</v>
      </c>
      <c r="G91" s="101">
        <f t="shared" si="7"/>
        <v>0.26378779757693493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34190</v>
      </c>
      <c r="W91" s="116">
        <v>35245</v>
      </c>
      <c r="X91" s="116">
        <v>36193</v>
      </c>
      <c r="Y91" s="116">
        <v>37280</v>
      </c>
      <c r="Z91" s="116">
        <v>37820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3555</v>
      </c>
      <c r="W93" s="116">
        <v>3848</v>
      </c>
      <c r="X93" s="116">
        <v>4059</v>
      </c>
      <c r="Y93" s="116">
        <v>4264</v>
      </c>
      <c r="Z93" s="116">
        <v>4414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9152</v>
      </c>
      <c r="W94" s="116">
        <v>9472</v>
      </c>
      <c r="X94" s="116">
        <v>9940</v>
      </c>
      <c r="Y94" s="116">
        <v>10300</v>
      </c>
      <c r="Z94" s="116">
        <v>10561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783</v>
      </c>
      <c r="W95" s="116">
        <v>824</v>
      </c>
      <c r="X95" s="116">
        <v>870</v>
      </c>
      <c r="Y95" s="116">
        <v>917</v>
      </c>
      <c r="Z95" s="116">
        <v>942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3143</v>
      </c>
      <c r="W96" s="116">
        <v>3381</v>
      </c>
      <c r="X96" s="116">
        <v>3593</v>
      </c>
      <c r="Y96" s="116">
        <v>3775</v>
      </c>
      <c r="Z96" s="116">
        <v>3849</v>
      </c>
    </row>
    <row r="97" spans="1:32" ht="15" customHeight="1" x14ac:dyDescent="0.25">
      <c r="S97" s="119" t="s">
        <v>199</v>
      </c>
      <c r="T97" s="119"/>
      <c r="U97" s="116"/>
      <c r="V97" s="116">
        <v>6683</v>
      </c>
      <c r="W97" s="116">
        <v>6943</v>
      </c>
      <c r="X97" s="116">
        <v>7011</v>
      </c>
      <c r="Y97" s="116">
        <v>7078</v>
      </c>
      <c r="Z97" s="116">
        <v>7065</v>
      </c>
    </row>
    <row r="98" spans="1:32" ht="15" customHeight="1" x14ac:dyDescent="0.25">
      <c r="S98" s="119" t="s">
        <v>200</v>
      </c>
      <c r="T98" s="119"/>
      <c r="U98" s="116"/>
      <c r="V98" s="116">
        <v>3163</v>
      </c>
      <c r="W98" s="116">
        <v>3226</v>
      </c>
      <c r="X98" s="116">
        <v>3315</v>
      </c>
      <c r="Y98" s="116">
        <v>3360</v>
      </c>
      <c r="Z98" s="116">
        <v>3391</v>
      </c>
    </row>
    <row r="99" spans="1:32" ht="15" customHeight="1" x14ac:dyDescent="0.25">
      <c r="S99" s="119" t="s">
        <v>201</v>
      </c>
      <c r="T99" s="119"/>
      <c r="U99" s="116"/>
      <c r="V99" s="116">
        <v>184</v>
      </c>
      <c r="W99" s="116">
        <v>187</v>
      </c>
      <c r="X99" s="116">
        <v>203</v>
      </c>
      <c r="Y99" s="116">
        <v>217</v>
      </c>
      <c r="Z99" s="116">
        <v>214</v>
      </c>
    </row>
    <row r="100" spans="1:32" ht="15" customHeight="1" x14ac:dyDescent="0.25">
      <c r="S100" s="119" t="s">
        <v>59</v>
      </c>
      <c r="T100" s="119"/>
      <c r="U100" s="116"/>
      <c r="V100" s="116">
        <v>994</v>
      </c>
      <c r="W100" s="116">
        <v>981</v>
      </c>
      <c r="X100" s="116">
        <v>1034</v>
      </c>
      <c r="Y100" s="116">
        <v>1178</v>
      </c>
      <c r="Z100" s="116">
        <v>1174</v>
      </c>
    </row>
    <row r="101" spans="1:32" x14ac:dyDescent="0.25">
      <c r="A101" s="20"/>
      <c r="S101" s="122" t="s">
        <v>54</v>
      </c>
      <c r="T101" s="122"/>
      <c r="U101" s="116"/>
      <c r="V101" s="116">
        <v>33738</v>
      </c>
      <c r="W101" s="116">
        <v>34552</v>
      </c>
      <c r="X101" s="116">
        <v>35479</v>
      </c>
      <c r="Y101" s="116">
        <v>36537</v>
      </c>
      <c r="Z101" s="116">
        <v>36963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68853</v>
      </c>
      <c r="W104" s="116">
        <v>74322</v>
      </c>
      <c r="X104" s="116">
        <v>77342</v>
      </c>
      <c r="Y104" s="116">
        <v>79601</v>
      </c>
      <c r="Z104" s="116">
        <v>80341</v>
      </c>
      <c r="AB104" s="113" t="str">
        <f>TEXT(Z104,"###,###")</f>
        <v>80,341</v>
      </c>
      <c r="AD104" s="134">
        <f>Z104/($Z$4)*100</f>
        <v>76.398820844427533</v>
      </c>
      <c r="AF104" s="113"/>
    </row>
    <row r="105" spans="1:32" x14ac:dyDescent="0.25">
      <c r="S105" s="119" t="s">
        <v>18</v>
      </c>
      <c r="T105" s="119"/>
      <c r="U105" s="116"/>
      <c r="V105" s="116">
        <v>18257</v>
      </c>
      <c r="W105" s="116">
        <v>17963</v>
      </c>
      <c r="X105" s="116">
        <v>17779</v>
      </c>
      <c r="Y105" s="116">
        <v>19166</v>
      </c>
      <c r="Z105" s="116">
        <v>18387</v>
      </c>
      <c r="AB105" s="113" t="str">
        <f>TEXT(Z105,"###,###")</f>
        <v>18,387</v>
      </c>
      <c r="AD105" s="134">
        <f>Z105/($Z$4)*100</f>
        <v>17.4847850893876</v>
      </c>
      <c r="AF105" s="113"/>
    </row>
    <row r="106" spans="1:32" x14ac:dyDescent="0.25">
      <c r="S106" s="122" t="s">
        <v>54</v>
      </c>
      <c r="T106" s="122"/>
      <c r="U106" s="124"/>
      <c r="V106" s="124">
        <v>87110</v>
      </c>
      <c r="W106" s="124">
        <v>92285</v>
      </c>
      <c r="X106" s="124">
        <v>95121</v>
      </c>
      <c r="Y106" s="124">
        <v>98767</v>
      </c>
      <c r="Z106" s="124">
        <v>98728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11842</v>
      </c>
      <c r="W108" s="116">
        <v>13075</v>
      </c>
      <c r="X108" s="116">
        <v>15561</v>
      </c>
      <c r="Y108" s="116">
        <v>14522</v>
      </c>
      <c r="Z108" s="116">
        <v>15026</v>
      </c>
      <c r="AB108" s="113" t="str">
        <f>TEXT(Z108,"###,###")</f>
        <v>15,026</v>
      </c>
      <c r="AD108" s="134">
        <f>Z108/($Z$4)*100</f>
        <v>14.288702928870292</v>
      </c>
      <c r="AF108" s="113"/>
    </row>
    <row r="109" spans="1:32" x14ac:dyDescent="0.25">
      <c r="S109" s="119" t="s">
        <v>21</v>
      </c>
      <c r="T109" s="119"/>
      <c r="U109" s="116"/>
      <c r="V109" s="116">
        <v>11813</v>
      </c>
      <c r="W109" s="116">
        <v>12410</v>
      </c>
      <c r="X109" s="116">
        <v>12738</v>
      </c>
      <c r="Y109" s="116">
        <v>12746</v>
      </c>
      <c r="Z109" s="116">
        <v>12987</v>
      </c>
      <c r="AB109" s="113" t="str">
        <f>TEXT(Z109,"###,###")</f>
        <v>12,987</v>
      </c>
      <c r="AD109" s="134">
        <f>Z109/($Z$4)*100</f>
        <v>12.349752757702548</v>
      </c>
      <c r="AF109" s="113"/>
    </row>
    <row r="110" spans="1:32" x14ac:dyDescent="0.25">
      <c r="S110" s="119" t="s">
        <v>22</v>
      </c>
      <c r="T110" s="119"/>
      <c r="U110" s="116"/>
      <c r="V110" s="116">
        <v>21021</v>
      </c>
      <c r="W110" s="116">
        <v>21816</v>
      </c>
      <c r="X110" s="116">
        <v>21562</v>
      </c>
      <c r="Y110" s="116">
        <v>23363</v>
      </c>
      <c r="Z110" s="116">
        <v>22226</v>
      </c>
      <c r="AB110" s="113" t="str">
        <f>TEXT(Z110,"###,###")</f>
        <v>22,226</v>
      </c>
      <c r="AD110" s="134">
        <f>Z110/($Z$4)*100</f>
        <v>21.135412704450363</v>
      </c>
      <c r="AF110" s="113"/>
    </row>
    <row r="111" spans="1:32" x14ac:dyDescent="0.25">
      <c r="S111" s="119" t="s">
        <v>23</v>
      </c>
      <c r="T111" s="119"/>
      <c r="U111" s="116"/>
      <c r="V111" s="116">
        <v>42434</v>
      </c>
      <c r="W111" s="116">
        <v>44984</v>
      </c>
      <c r="X111" s="116">
        <v>45260</v>
      </c>
      <c r="Y111" s="116">
        <v>48130</v>
      </c>
      <c r="Z111" s="116">
        <v>48033</v>
      </c>
      <c r="AB111" s="113" t="str">
        <f>TEXT(Z111,"###,###")</f>
        <v>48,033</v>
      </c>
      <c r="AD111" s="134">
        <f>Z111/($Z$4)*100</f>
        <v>45.676112590338533</v>
      </c>
      <c r="AF111" s="113"/>
    </row>
    <row r="112" spans="1:32" x14ac:dyDescent="0.25">
      <c r="S112" s="122" t="s">
        <v>54</v>
      </c>
      <c r="T112" s="122"/>
      <c r="U112" s="116"/>
      <c r="V112" s="116">
        <v>94768</v>
      </c>
      <c r="W112" s="116">
        <v>99101</v>
      </c>
      <c r="X112" s="116">
        <v>102114</v>
      </c>
      <c r="Y112" s="116">
        <v>105529</v>
      </c>
      <c r="Z112" s="116">
        <v>105162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43.27</v>
      </c>
      <c r="W118" s="135">
        <v>40.29</v>
      </c>
      <c r="X118" s="135">
        <v>40.33</v>
      </c>
      <c r="Y118" s="135">
        <v>40.299999999999997</v>
      </c>
      <c r="Z118" s="135">
        <v>40.5</v>
      </c>
      <c r="AB118" s="113" t="str">
        <f>TEXT(Z118,"##.0")</f>
        <v>40.5</v>
      </c>
    </row>
    <row r="120" spans="19:32" x14ac:dyDescent="0.25">
      <c r="S120" s="105" t="s">
        <v>102</v>
      </c>
      <c r="T120" s="116"/>
      <c r="U120" s="116"/>
      <c r="V120" s="116">
        <v>59560</v>
      </c>
      <c r="W120" s="116">
        <v>60864</v>
      </c>
      <c r="X120" s="116">
        <v>62467</v>
      </c>
      <c r="Y120" s="116">
        <v>64268</v>
      </c>
      <c r="Z120" s="116">
        <v>65250</v>
      </c>
      <c r="AB120" s="113" t="str">
        <f>TEXT(Z120,"###,###")</f>
        <v>65,250</v>
      </c>
    </row>
    <row r="121" spans="19:32" x14ac:dyDescent="0.25">
      <c r="S121" s="105" t="s">
        <v>103</v>
      </c>
      <c r="T121" s="116"/>
      <c r="U121" s="116"/>
      <c r="V121" s="116">
        <v>3879</v>
      </c>
      <c r="W121" s="116">
        <v>4022</v>
      </c>
      <c r="X121" s="116">
        <v>4102</v>
      </c>
      <c r="Y121" s="116">
        <v>4237</v>
      </c>
      <c r="Z121" s="116">
        <v>4129</v>
      </c>
      <c r="AB121" s="113" t="str">
        <f>TEXT(Z121,"###,###")</f>
        <v>4,129</v>
      </c>
    </row>
    <row r="122" spans="19:32" x14ac:dyDescent="0.25">
      <c r="S122" s="105" t="s">
        <v>104</v>
      </c>
      <c r="T122" s="116"/>
      <c r="U122" s="116"/>
      <c r="V122" s="116">
        <v>4490</v>
      </c>
      <c r="W122" s="116">
        <v>4911</v>
      </c>
      <c r="X122" s="116">
        <v>5102</v>
      </c>
      <c r="Y122" s="116">
        <v>5309</v>
      </c>
      <c r="Z122" s="116">
        <v>5410</v>
      </c>
      <c r="AB122" s="113" t="str">
        <f>TEXT(Z122,"###,###")</f>
        <v>5,410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64050</v>
      </c>
      <c r="W124" s="116">
        <v>65775</v>
      </c>
      <c r="X124" s="116">
        <v>67569</v>
      </c>
      <c r="Y124" s="116">
        <v>69577</v>
      </c>
      <c r="Z124" s="116">
        <v>70660</v>
      </c>
      <c r="AB124" s="113" t="str">
        <f>TEXT(Z124,"###,###")</f>
        <v>70,660</v>
      </c>
      <c r="AD124" s="131">
        <f>Z124/$Z$7*100</f>
        <v>94.489241919738973</v>
      </c>
    </row>
    <row r="125" spans="19:32" x14ac:dyDescent="0.25">
      <c r="S125" s="105" t="s">
        <v>106</v>
      </c>
      <c r="T125" s="116"/>
      <c r="U125" s="116"/>
      <c r="V125" s="116">
        <v>8369</v>
      </c>
      <c r="W125" s="116">
        <v>8933</v>
      </c>
      <c r="X125" s="116">
        <v>9204</v>
      </c>
      <c r="Y125" s="116">
        <v>9546</v>
      </c>
      <c r="Z125" s="116">
        <v>9539</v>
      </c>
      <c r="AB125" s="113" t="str">
        <f>TEXT(Z125,"###,###")</f>
        <v>9,539</v>
      </c>
      <c r="AD125" s="131">
        <f>Z125/$Z$7*100</f>
        <v>12.755913935357913</v>
      </c>
    </row>
    <row r="127" spans="19:32" x14ac:dyDescent="0.25">
      <c r="S127" s="105" t="s">
        <v>107</v>
      </c>
      <c r="T127" s="116"/>
      <c r="U127" s="116"/>
      <c r="V127" s="116">
        <v>34190</v>
      </c>
      <c r="W127" s="116">
        <v>35245</v>
      </c>
      <c r="X127" s="116">
        <v>36193</v>
      </c>
      <c r="Y127" s="116">
        <v>37278</v>
      </c>
      <c r="Z127" s="116">
        <v>37821</v>
      </c>
      <c r="AB127" s="113" t="str">
        <f>TEXT(Z127,"###,###")</f>
        <v>37,821</v>
      </c>
      <c r="AD127" s="131">
        <f>Z127/$Z$7*100</f>
        <v>50.575680988486383</v>
      </c>
    </row>
    <row r="128" spans="19:32" x14ac:dyDescent="0.25">
      <c r="S128" s="105" t="s">
        <v>108</v>
      </c>
      <c r="T128" s="116"/>
      <c r="U128" s="116"/>
      <c r="V128" s="116">
        <v>33738</v>
      </c>
      <c r="W128" s="116">
        <v>34552</v>
      </c>
      <c r="X128" s="116">
        <v>35479</v>
      </c>
      <c r="Y128" s="116">
        <v>36542</v>
      </c>
      <c r="Z128" s="116">
        <v>36965</v>
      </c>
      <c r="AB128" s="113" t="str">
        <f>TEXT(Z128,"###,###")</f>
        <v>36,965</v>
      </c>
      <c r="AD128" s="131">
        <f>Z128/$Z$7*100</f>
        <v>49.431005201856088</v>
      </c>
    </row>
    <row r="130" spans="19:20" x14ac:dyDescent="0.25">
      <c r="S130" s="105" t="s">
        <v>286</v>
      </c>
      <c r="T130" s="131">
        <v>87.254783969190029</v>
      </c>
    </row>
    <row r="131" spans="19:20" x14ac:dyDescent="0.25">
      <c r="S131" s="105" t="s">
        <v>287</v>
      </c>
      <c r="T131" s="131">
        <v>5.5214559848089753</v>
      </c>
    </row>
    <row r="132" spans="19:20" x14ac:dyDescent="0.25">
      <c r="S132" s="105" t="s">
        <v>288</v>
      </c>
      <c r="T132" s="131">
        <v>7.2344579505489364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FB9CFD-68D0-4875-BF83-36A007B02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1A92E4-433E-4337-BC7C-36F3D23BFB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FE29D2-863D-497C-B990-59A636067B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FEE5E4B-46A6-4328-B0A5-6516EF3777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5BD6D-B755-4262-B773-6F1EF1D62052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164</v>
      </c>
      <c r="T1" s="103"/>
      <c r="U1" s="103"/>
      <c r="V1" s="103"/>
      <c r="W1" s="103"/>
      <c r="X1" s="103"/>
      <c r="Y1" s="104" t="s">
        <v>252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164</v>
      </c>
      <c r="Y3" s="109" t="s">
        <v>252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8.51 Moorabool,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23334</v>
      </c>
      <c r="W4" s="112">
        <v>25292</v>
      </c>
      <c r="X4" s="112">
        <v>26227</v>
      </c>
      <c r="Y4" s="112">
        <v>27167</v>
      </c>
      <c r="Z4" s="112">
        <v>27885</v>
      </c>
      <c r="AB4" s="113" t="str">
        <f>TEXT(Z4,"###,###")</f>
        <v>27,885</v>
      </c>
      <c r="AD4" s="114">
        <f>Z4/Y4-1</f>
        <v>2.6429123569035928E-2</v>
      </c>
      <c r="AF4" s="114">
        <f>Z4/V4-1</f>
        <v>0.19503728464901005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12145</v>
      </c>
      <c r="W5" s="112">
        <v>13273</v>
      </c>
      <c r="X5" s="112">
        <v>13818</v>
      </c>
      <c r="Y5" s="112">
        <v>14087</v>
      </c>
      <c r="Z5" s="112">
        <v>14336</v>
      </c>
      <c r="AB5" s="113" t="str">
        <f>TEXT(Z5,"###,###")</f>
        <v>14,336</v>
      </c>
      <c r="AD5" s="114">
        <f t="shared" ref="AD5:AD9" si="0">Z5/Y5-1</f>
        <v>1.7675871370767426E-2</v>
      </c>
      <c r="AF5" s="114">
        <f t="shared" ref="AF5:AF9" si="1">Z5/V5-1</f>
        <v>0.18040345821325654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11189</v>
      </c>
      <c r="W6" s="112">
        <v>12019</v>
      </c>
      <c r="X6" s="112">
        <v>12409</v>
      </c>
      <c r="Y6" s="112">
        <v>13081</v>
      </c>
      <c r="Z6" s="112">
        <v>13549</v>
      </c>
      <c r="AB6" s="113" t="str">
        <f>TEXT(Z6,"###,###")</f>
        <v>13,549</v>
      </c>
      <c r="AD6" s="114">
        <f t="shared" si="0"/>
        <v>3.5777081262900357E-2</v>
      </c>
      <c r="AF6" s="114">
        <f t="shared" si="1"/>
        <v>0.21092144070068808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17139</v>
      </c>
      <c r="W7" s="112">
        <v>18259</v>
      </c>
      <c r="X7" s="112">
        <v>19054</v>
      </c>
      <c r="Y7" s="112">
        <v>19616</v>
      </c>
      <c r="Z7" s="112">
        <v>20512</v>
      </c>
      <c r="AB7" s="113" t="str">
        <f>TEXT(Z7,"###,###")</f>
        <v>20,512</v>
      </c>
      <c r="AD7" s="114">
        <f t="shared" si="0"/>
        <v>4.5676998368678667E-2</v>
      </c>
      <c r="AF7" s="114">
        <f t="shared" si="1"/>
        <v>0.19680261392146559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27,885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20,512</v>
      </c>
      <c r="P8" s="71"/>
      <c r="S8" s="111" t="s">
        <v>86</v>
      </c>
      <c r="T8" s="112"/>
      <c r="U8" s="112"/>
      <c r="V8" s="112">
        <v>44449.11</v>
      </c>
      <c r="W8" s="112">
        <v>45562.720000000001</v>
      </c>
      <c r="X8" s="112">
        <v>47154.5</v>
      </c>
      <c r="Y8" s="112">
        <v>48394.5</v>
      </c>
      <c r="Z8" s="112">
        <v>48753.08</v>
      </c>
      <c r="AB8" s="113" t="str">
        <f>TEXT(Z8,"$###,###")</f>
        <v>$48,753</v>
      </c>
      <c r="AD8" s="114">
        <f t="shared" si="0"/>
        <v>7.4095196768229066E-3</v>
      </c>
      <c r="AF8" s="114">
        <f t="shared" si="1"/>
        <v>9.6829160358891331E-2</v>
      </c>
    </row>
    <row r="9" spans="1:32" x14ac:dyDescent="0.25">
      <c r="A9" s="32" t="s">
        <v>15</v>
      </c>
      <c r="B9" s="75"/>
      <c r="C9" s="76"/>
      <c r="D9" s="77">
        <f>AD104</f>
        <v>75.165859781244393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52.29621684867395</v>
      </c>
      <c r="P9" s="78" t="s">
        <v>87</v>
      </c>
      <c r="S9" s="111" t="s">
        <v>7</v>
      </c>
      <c r="T9" s="112"/>
      <c r="U9" s="112"/>
      <c r="V9" s="112">
        <v>935003082</v>
      </c>
      <c r="W9" s="112">
        <v>1019516748</v>
      </c>
      <c r="X9" s="112">
        <v>1112878533</v>
      </c>
      <c r="Y9" s="112">
        <v>1182667906</v>
      </c>
      <c r="Z9" s="112">
        <v>1271767301</v>
      </c>
      <c r="AB9" s="113" t="str">
        <f>TEXT(Z9/1000000,"$#,###.0")&amp;" mil"</f>
        <v>$1,271.8 mil</v>
      </c>
      <c r="AD9" s="114">
        <f t="shared" si="0"/>
        <v>7.5337628211583407E-2</v>
      </c>
      <c r="AF9" s="114">
        <f t="shared" si="1"/>
        <v>0.36017444806668553</v>
      </c>
    </row>
    <row r="10" spans="1:32" x14ac:dyDescent="0.25">
      <c r="A10" s="32" t="s">
        <v>18</v>
      </c>
      <c r="B10" s="75"/>
      <c r="C10" s="76"/>
      <c r="D10" s="77">
        <f>AD105</f>
        <v>17.600860677783757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47.70378315132605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86.159321372854919</v>
      </c>
      <c r="P11" s="78" t="s">
        <v>87</v>
      </c>
      <c r="S11" s="111" t="s">
        <v>30</v>
      </c>
      <c r="T11" s="116"/>
      <c r="U11" s="116"/>
      <c r="V11" s="116">
        <v>20884</v>
      </c>
      <c r="W11" s="116">
        <v>22662</v>
      </c>
      <c r="X11" s="116">
        <v>23508</v>
      </c>
      <c r="Y11" s="116">
        <v>24465</v>
      </c>
      <c r="Z11" s="116">
        <v>25040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6.9910296411856478</v>
      </c>
      <c r="P12" s="78" t="s">
        <v>87</v>
      </c>
      <c r="S12" s="111" t="s">
        <v>31</v>
      </c>
      <c r="T12" s="116"/>
      <c r="U12" s="116"/>
      <c r="V12" s="116">
        <v>2447</v>
      </c>
      <c r="W12" s="116">
        <v>2630</v>
      </c>
      <c r="X12" s="116">
        <v>2722</v>
      </c>
      <c r="Y12" s="116">
        <v>2707</v>
      </c>
      <c r="Z12" s="116">
        <v>2842</v>
      </c>
    </row>
    <row r="13" spans="1:32" ht="15" customHeight="1" x14ac:dyDescent="0.25">
      <c r="A13" s="32" t="s">
        <v>20</v>
      </c>
      <c r="B13" s="76"/>
      <c r="C13" s="76"/>
      <c r="D13" s="77">
        <f>AD108</f>
        <v>16.227362381208536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6.8642745709828397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14.104357181280259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22.732651963421194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15.074102964118566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739</v>
      </c>
      <c r="Z15" s="116">
        <v>770</v>
      </c>
      <c r="AB15" s="121">
        <f t="shared" ref="AB15:AB34" si="2">IF(Z15="np",0,Z15/$Z$34)</f>
        <v>2.7610441767068273E-2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39.332974717590105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84.925897035881434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118</v>
      </c>
      <c r="Z16" s="116">
        <v>121</v>
      </c>
      <c r="AB16" s="121">
        <f t="shared" si="2"/>
        <v>4.3387837062535857E-3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1481</v>
      </c>
      <c r="Z17" s="116">
        <v>1440</v>
      </c>
      <c r="AB17" s="121">
        <f t="shared" si="2"/>
        <v>5.163511187607573E-2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251</v>
      </c>
      <c r="Z18" s="116">
        <v>261</v>
      </c>
      <c r="AB18" s="121">
        <f t="shared" si="2"/>
        <v>9.3588640275387262E-3</v>
      </c>
    </row>
    <row r="19" spans="1:28" x14ac:dyDescent="0.25">
      <c r="A19" s="67" t="str">
        <f>$S$1&amp;" ("&amp;$V$2&amp;" to "&amp;$Z$2&amp;")"</f>
        <v>Moorabool (2015-16 to 2019-20)</v>
      </c>
      <c r="B19" s="67"/>
      <c r="C19" s="67"/>
      <c r="D19" s="67"/>
      <c r="E19" s="67"/>
      <c r="F19" s="67"/>
      <c r="G19" s="67" t="str">
        <f>$S$1&amp;" ("&amp;$V$2&amp;" to "&amp;$Z$2&amp;")"</f>
        <v>Moorabool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3024</v>
      </c>
      <c r="Z19" s="116">
        <v>3176</v>
      </c>
      <c r="AB19" s="121">
        <f t="shared" si="2"/>
        <v>0.11388410786001148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942</v>
      </c>
      <c r="Z20" s="116">
        <v>933</v>
      </c>
      <c r="AB20" s="121">
        <f t="shared" si="2"/>
        <v>3.3455249569707399E-2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2181</v>
      </c>
      <c r="Z21" s="116">
        <v>2244</v>
      </c>
      <c r="AB21" s="121">
        <f t="shared" si="2"/>
        <v>8.0464716006884679E-2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1602</v>
      </c>
      <c r="Z22" s="116">
        <v>1689</v>
      </c>
      <c r="AB22" s="121">
        <f t="shared" si="2"/>
        <v>6.0563683304647162E-2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1658</v>
      </c>
      <c r="Z23" s="116">
        <v>1671</v>
      </c>
      <c r="AB23" s="121">
        <f t="shared" si="2"/>
        <v>5.9918244406196211E-2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265</v>
      </c>
      <c r="Z24" s="116">
        <v>272</v>
      </c>
      <c r="AB24" s="121">
        <f t="shared" si="2"/>
        <v>9.7532989099254168E-3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947</v>
      </c>
      <c r="Z25" s="116">
        <v>1005</v>
      </c>
      <c r="AB25" s="121">
        <f t="shared" si="2"/>
        <v>3.6037005163511188E-2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502</v>
      </c>
      <c r="Z26" s="116">
        <v>537</v>
      </c>
      <c r="AB26" s="121">
        <f t="shared" si="2"/>
        <v>1.9255593803786573E-2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1606</v>
      </c>
      <c r="Z27" s="116">
        <v>1644</v>
      </c>
      <c r="AB27" s="121">
        <f t="shared" si="2"/>
        <v>5.8950086058519792E-2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2209</v>
      </c>
      <c r="Z28" s="116">
        <v>2341</v>
      </c>
      <c r="AB28" s="121">
        <f t="shared" si="2"/>
        <v>8.3942914515203679E-2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2592</v>
      </c>
      <c r="Z29" s="116">
        <v>1884</v>
      </c>
      <c r="AB29" s="121">
        <f t="shared" si="2"/>
        <v>6.7555938037865748E-2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1530</v>
      </c>
      <c r="Z30" s="116">
        <v>2159</v>
      </c>
      <c r="AB30" s="121">
        <f t="shared" si="2"/>
        <v>7.7416810097532984E-2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2792</v>
      </c>
      <c r="Z31" s="116">
        <v>2913</v>
      </c>
      <c r="AB31" s="121">
        <f t="shared" si="2"/>
        <v>0.10445352839931153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572</v>
      </c>
      <c r="Z32" s="116">
        <v>619</v>
      </c>
      <c r="AB32" s="121">
        <f t="shared" si="2"/>
        <v>2.2195926563396442E-2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922</v>
      </c>
      <c r="Z33" s="116">
        <v>1043</v>
      </c>
      <c r="AB33" s="121">
        <f t="shared" si="2"/>
        <v>3.7399598393574297E-2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27167</v>
      </c>
      <c r="Z34" s="124">
        <v>27888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17420</v>
      </c>
      <c r="AB37" s="136">
        <f>Z37/Z40*100</f>
        <v>84.925897035881434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3092</v>
      </c>
      <c r="AB38" s="136">
        <f>Z38/Z40*100</f>
        <v>15.074102964118566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20512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0</v>
      </c>
      <c r="X44" s="116">
        <v>4</v>
      </c>
      <c r="Y44" s="116">
        <v>4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280</v>
      </c>
      <c r="W45" s="116">
        <v>322</v>
      </c>
      <c r="X45" s="116">
        <v>317</v>
      </c>
      <c r="Y45" s="116">
        <v>367</v>
      </c>
      <c r="Z45" s="116">
        <v>375</v>
      </c>
    </row>
    <row r="46" spans="19:32" x14ac:dyDescent="0.25">
      <c r="S46" s="119" t="s">
        <v>39</v>
      </c>
      <c r="T46" s="119"/>
      <c r="U46" s="116"/>
      <c r="V46" s="116">
        <v>758</v>
      </c>
      <c r="W46" s="116">
        <v>811</v>
      </c>
      <c r="X46" s="116">
        <v>842</v>
      </c>
      <c r="Y46" s="116">
        <v>840</v>
      </c>
      <c r="Z46" s="116">
        <v>777</v>
      </c>
    </row>
    <row r="47" spans="19:32" x14ac:dyDescent="0.25">
      <c r="S47" s="119" t="s">
        <v>40</v>
      </c>
      <c r="T47" s="119"/>
      <c r="U47" s="116"/>
      <c r="V47" s="116">
        <v>1040</v>
      </c>
      <c r="W47" s="116">
        <v>1242</v>
      </c>
      <c r="X47" s="116">
        <v>1246</v>
      </c>
      <c r="Y47" s="116">
        <v>1268</v>
      </c>
      <c r="Z47" s="116">
        <v>1242</v>
      </c>
    </row>
    <row r="48" spans="19:32" x14ac:dyDescent="0.25">
      <c r="S48" s="119" t="s">
        <v>41</v>
      </c>
      <c r="T48" s="119"/>
      <c r="U48" s="116"/>
      <c r="V48" s="116">
        <v>1191</v>
      </c>
      <c r="W48" s="116">
        <v>1345</v>
      </c>
      <c r="X48" s="116">
        <v>1412</v>
      </c>
      <c r="Y48" s="116">
        <v>1510</v>
      </c>
      <c r="Z48" s="116">
        <v>1454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1243</v>
      </c>
      <c r="W49" s="116">
        <v>1341</v>
      </c>
      <c r="X49" s="116">
        <v>1389</v>
      </c>
      <c r="Y49" s="116">
        <v>1383</v>
      </c>
      <c r="Z49" s="116">
        <v>1528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Moorabool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1236</v>
      </c>
      <c r="W50" s="116">
        <v>1349</v>
      </c>
      <c r="X50" s="116">
        <v>1373</v>
      </c>
      <c r="Y50" s="116">
        <v>1483</v>
      </c>
      <c r="Z50" s="116">
        <v>1560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1264</v>
      </c>
      <c r="W51" s="116">
        <v>1347</v>
      </c>
      <c r="X51" s="116">
        <v>1404</v>
      </c>
      <c r="Y51" s="116">
        <v>1420</v>
      </c>
      <c r="Z51" s="116">
        <v>1439</v>
      </c>
    </row>
    <row r="52" spans="1:26" ht="15" customHeight="1" x14ac:dyDescent="0.25">
      <c r="S52" s="119" t="s">
        <v>45</v>
      </c>
      <c r="T52" s="119"/>
      <c r="U52" s="116"/>
      <c r="V52" s="116">
        <v>1291</v>
      </c>
      <c r="W52" s="116">
        <v>1435</v>
      </c>
      <c r="X52" s="116">
        <v>1468</v>
      </c>
      <c r="Y52" s="116">
        <v>1447</v>
      </c>
      <c r="Z52" s="116">
        <v>1484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1272</v>
      </c>
      <c r="W53" s="116">
        <v>1294</v>
      </c>
      <c r="X53" s="116">
        <v>1335</v>
      </c>
      <c r="Y53" s="116">
        <v>1282</v>
      </c>
      <c r="Z53" s="116">
        <v>1312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1057</v>
      </c>
      <c r="W54" s="116">
        <v>1198</v>
      </c>
      <c r="X54" s="116">
        <v>1250</v>
      </c>
      <c r="Y54" s="116">
        <v>1317</v>
      </c>
      <c r="Z54" s="116">
        <v>1310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809</v>
      </c>
      <c r="W55" s="116">
        <v>827</v>
      </c>
      <c r="X55" s="116">
        <v>890</v>
      </c>
      <c r="Y55" s="116">
        <v>917</v>
      </c>
      <c r="Z55" s="116">
        <v>941</v>
      </c>
    </row>
    <row r="56" spans="1:26" ht="15" customHeight="1" x14ac:dyDescent="0.25">
      <c r="S56" s="119" t="s">
        <v>49</v>
      </c>
      <c r="T56" s="119"/>
      <c r="U56" s="116"/>
      <c r="V56" s="116">
        <v>453</v>
      </c>
      <c r="W56" s="116">
        <v>460</v>
      </c>
      <c r="X56" s="116">
        <v>490</v>
      </c>
      <c r="Y56" s="116">
        <v>486</v>
      </c>
      <c r="Z56" s="116">
        <v>516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143</v>
      </c>
      <c r="W57" s="116">
        <v>174</v>
      </c>
      <c r="X57" s="116">
        <v>211</v>
      </c>
      <c r="Y57" s="116">
        <v>228</v>
      </c>
      <c r="Z57" s="116">
        <v>247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60</v>
      </c>
      <c r="W58" s="116">
        <v>65</v>
      </c>
      <c r="X58" s="116">
        <v>76</v>
      </c>
      <c r="Y58" s="116">
        <v>83</v>
      </c>
      <c r="Z58" s="116">
        <v>83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33</v>
      </c>
      <c r="W59" s="116">
        <v>35</v>
      </c>
      <c r="X59" s="116">
        <v>37</v>
      </c>
      <c r="Y59" s="116">
        <v>31</v>
      </c>
      <c r="Z59" s="116">
        <v>36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17</v>
      </c>
      <c r="W60" s="116">
        <v>25</v>
      </c>
      <c r="X60" s="116">
        <v>24</v>
      </c>
      <c r="Y60" s="116">
        <v>20</v>
      </c>
      <c r="Z60" s="116">
        <v>23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12145</v>
      </c>
      <c r="W61" s="116">
        <v>13273</v>
      </c>
      <c r="X61" s="116">
        <v>13818</v>
      </c>
      <c r="Y61" s="116">
        <v>14085</v>
      </c>
      <c r="Z61" s="116">
        <v>14338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15</v>
      </c>
      <c r="X63" s="116">
        <v>13</v>
      </c>
      <c r="Y63" s="116">
        <v>8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349</v>
      </c>
      <c r="W64" s="116">
        <v>357</v>
      </c>
      <c r="X64" s="116">
        <v>371</v>
      </c>
      <c r="Y64" s="116">
        <v>324</v>
      </c>
      <c r="Z64" s="116">
        <v>376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Moorabool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776</v>
      </c>
      <c r="W65" s="116">
        <v>842</v>
      </c>
      <c r="X65" s="116">
        <v>880</v>
      </c>
      <c r="Y65" s="116">
        <v>945</v>
      </c>
      <c r="Z65" s="116">
        <v>868</v>
      </c>
    </row>
    <row r="66" spans="1:26" x14ac:dyDescent="0.25">
      <c r="S66" s="119" t="s">
        <v>40</v>
      </c>
      <c r="T66" s="119"/>
      <c r="U66" s="116"/>
      <c r="V66" s="116">
        <v>966</v>
      </c>
      <c r="W66" s="116">
        <v>1145</v>
      </c>
      <c r="X66" s="116">
        <v>1156</v>
      </c>
      <c r="Y66" s="116">
        <v>1264</v>
      </c>
      <c r="Z66" s="116">
        <v>1293</v>
      </c>
    </row>
    <row r="67" spans="1:26" x14ac:dyDescent="0.25">
      <c r="S67" s="119" t="s">
        <v>41</v>
      </c>
      <c r="T67" s="119"/>
      <c r="U67" s="116"/>
      <c r="V67" s="116">
        <v>1106</v>
      </c>
      <c r="W67" s="116">
        <v>1206</v>
      </c>
      <c r="X67" s="116">
        <v>1294</v>
      </c>
      <c r="Y67" s="116">
        <v>1371</v>
      </c>
      <c r="Z67" s="116">
        <v>1456</v>
      </c>
    </row>
    <row r="68" spans="1:26" x14ac:dyDescent="0.25">
      <c r="S68" s="119" t="s">
        <v>42</v>
      </c>
      <c r="T68" s="119"/>
      <c r="U68" s="116"/>
      <c r="V68" s="116">
        <v>1082</v>
      </c>
      <c r="W68" s="116">
        <v>1200</v>
      </c>
      <c r="X68" s="116">
        <v>1227</v>
      </c>
      <c r="Y68" s="116">
        <v>1268</v>
      </c>
      <c r="Z68" s="116">
        <v>1388</v>
      </c>
    </row>
    <row r="69" spans="1:26" x14ac:dyDescent="0.25">
      <c r="S69" s="119" t="s">
        <v>43</v>
      </c>
      <c r="T69" s="119"/>
      <c r="U69" s="116"/>
      <c r="V69" s="116">
        <v>1097</v>
      </c>
      <c r="W69" s="116">
        <v>1196</v>
      </c>
      <c r="X69" s="116">
        <v>1247</v>
      </c>
      <c r="Y69" s="116">
        <v>1381</v>
      </c>
      <c r="Z69" s="116">
        <v>1377</v>
      </c>
    </row>
    <row r="70" spans="1:26" x14ac:dyDescent="0.25">
      <c r="S70" s="119" t="s">
        <v>44</v>
      </c>
      <c r="T70" s="119"/>
      <c r="U70" s="116"/>
      <c r="V70" s="116">
        <v>1241</v>
      </c>
      <c r="W70" s="116">
        <v>1190</v>
      </c>
      <c r="X70" s="116">
        <v>1181</v>
      </c>
      <c r="Y70" s="116">
        <v>1327</v>
      </c>
      <c r="Z70" s="116">
        <v>1388</v>
      </c>
    </row>
    <row r="71" spans="1:26" x14ac:dyDescent="0.25">
      <c r="S71" s="119" t="s">
        <v>45</v>
      </c>
      <c r="T71" s="119"/>
      <c r="U71" s="116"/>
      <c r="V71" s="116">
        <v>1299</v>
      </c>
      <c r="W71" s="116">
        <v>1425</v>
      </c>
      <c r="X71" s="116">
        <v>1420</v>
      </c>
      <c r="Y71" s="116">
        <v>1414</v>
      </c>
      <c r="Z71" s="116">
        <v>1473</v>
      </c>
    </row>
    <row r="72" spans="1:26" x14ac:dyDescent="0.25">
      <c r="S72" s="119" t="s">
        <v>46</v>
      </c>
      <c r="T72" s="119"/>
      <c r="U72" s="116"/>
      <c r="V72" s="116">
        <v>1200</v>
      </c>
      <c r="W72" s="116">
        <v>1283</v>
      </c>
      <c r="X72" s="116">
        <v>1261</v>
      </c>
      <c r="Y72" s="116">
        <v>1304</v>
      </c>
      <c r="Z72" s="116">
        <v>1265</v>
      </c>
    </row>
    <row r="73" spans="1:26" x14ac:dyDescent="0.25">
      <c r="S73" s="119" t="s">
        <v>47</v>
      </c>
      <c r="T73" s="119"/>
      <c r="U73" s="116"/>
      <c r="V73" s="116">
        <v>982</v>
      </c>
      <c r="W73" s="116">
        <v>1030</v>
      </c>
      <c r="X73" s="116">
        <v>1112</v>
      </c>
      <c r="Y73" s="116">
        <v>1158</v>
      </c>
      <c r="Z73" s="116">
        <v>1217</v>
      </c>
    </row>
    <row r="74" spans="1:26" x14ac:dyDescent="0.25">
      <c r="S74" s="119" t="s">
        <v>48</v>
      </c>
      <c r="T74" s="119"/>
      <c r="U74" s="116"/>
      <c r="V74" s="116">
        <v>643</v>
      </c>
      <c r="W74" s="116">
        <v>678</v>
      </c>
      <c r="X74" s="116">
        <v>742</v>
      </c>
      <c r="Y74" s="116">
        <v>773</v>
      </c>
      <c r="Z74" s="116">
        <v>840</v>
      </c>
    </row>
    <row r="75" spans="1:26" x14ac:dyDescent="0.25">
      <c r="S75" s="119" t="s">
        <v>49</v>
      </c>
      <c r="T75" s="119"/>
      <c r="U75" s="116"/>
      <c r="V75" s="116">
        <v>286</v>
      </c>
      <c r="W75" s="116">
        <v>278</v>
      </c>
      <c r="X75" s="116">
        <v>307</v>
      </c>
      <c r="Y75" s="116">
        <v>337</v>
      </c>
      <c r="Z75" s="116">
        <v>370</v>
      </c>
    </row>
    <row r="76" spans="1:26" x14ac:dyDescent="0.25">
      <c r="S76" s="119" t="s">
        <v>50</v>
      </c>
      <c r="T76" s="119"/>
      <c r="U76" s="116"/>
      <c r="V76" s="116">
        <v>84</v>
      </c>
      <c r="W76" s="116">
        <v>96</v>
      </c>
      <c r="X76" s="116">
        <v>96</v>
      </c>
      <c r="Y76" s="116">
        <v>108</v>
      </c>
      <c r="Z76" s="116">
        <v>126</v>
      </c>
    </row>
    <row r="77" spans="1:26" x14ac:dyDescent="0.25">
      <c r="S77" s="119" t="s">
        <v>51</v>
      </c>
      <c r="T77" s="119"/>
      <c r="U77" s="116"/>
      <c r="V77" s="116">
        <v>34</v>
      </c>
      <c r="W77" s="116">
        <v>34</v>
      </c>
      <c r="X77" s="116">
        <v>55</v>
      </c>
      <c r="Y77" s="116">
        <v>53</v>
      </c>
      <c r="Z77" s="116">
        <v>48</v>
      </c>
    </row>
    <row r="78" spans="1:26" x14ac:dyDescent="0.25">
      <c r="S78" s="119" t="s">
        <v>52</v>
      </c>
      <c r="T78" s="119"/>
      <c r="U78" s="116"/>
      <c r="V78" s="116">
        <v>18</v>
      </c>
      <c r="W78" s="116">
        <v>22</v>
      </c>
      <c r="X78" s="116">
        <v>23</v>
      </c>
      <c r="Y78" s="116">
        <v>21</v>
      </c>
      <c r="Z78" s="116">
        <v>27</v>
      </c>
    </row>
    <row r="79" spans="1:26" x14ac:dyDescent="0.25">
      <c r="S79" s="119" t="s">
        <v>53</v>
      </c>
      <c r="T79" s="119"/>
      <c r="U79" s="116"/>
      <c r="V79" s="116">
        <v>18</v>
      </c>
      <c r="W79" s="116">
        <v>22</v>
      </c>
      <c r="X79" s="116">
        <v>26</v>
      </c>
      <c r="Y79" s="116">
        <v>26</v>
      </c>
      <c r="Z79" s="116">
        <v>28</v>
      </c>
    </row>
    <row r="80" spans="1:26" x14ac:dyDescent="0.25">
      <c r="S80" s="122" t="s">
        <v>54</v>
      </c>
      <c r="T80" s="122"/>
      <c r="U80" s="116"/>
      <c r="V80" s="116">
        <v>11189</v>
      </c>
      <c r="W80" s="116">
        <v>12019</v>
      </c>
      <c r="X80" s="116">
        <v>12409</v>
      </c>
      <c r="Y80" s="116">
        <v>13078</v>
      </c>
      <c r="Z80" s="116">
        <v>13549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Moorabool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1068</v>
      </c>
      <c r="W83" s="116">
        <v>1152</v>
      </c>
      <c r="X83" s="116">
        <v>1203</v>
      </c>
      <c r="Y83" s="116">
        <v>1249</v>
      </c>
      <c r="Z83" s="116">
        <v>1383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933</v>
      </c>
      <c r="W84" s="116">
        <v>970</v>
      </c>
      <c r="X84" s="116">
        <v>1009</v>
      </c>
      <c r="Y84" s="116">
        <v>1034</v>
      </c>
      <c r="Z84" s="116">
        <v>1060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1937</v>
      </c>
      <c r="W85" s="116">
        <v>2049</v>
      </c>
      <c r="X85" s="116">
        <v>2168</v>
      </c>
      <c r="Y85" s="116">
        <v>2259</v>
      </c>
      <c r="Z85" s="116">
        <v>2374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27,885</v>
      </c>
      <c r="D86" s="100">
        <f t="shared" ref="D86:D91" si="4">AD4</f>
        <v>2.6429123569035928E-2</v>
      </c>
      <c r="E86" s="101">
        <f t="shared" ref="E86:E91" si="5">AD4</f>
        <v>2.6429123569035928E-2</v>
      </c>
      <c r="F86" s="100">
        <f t="shared" ref="F86:F91" si="6">AF4</f>
        <v>0.19503728464901005</v>
      </c>
      <c r="G86" s="101">
        <f t="shared" ref="G86:G91" si="7">AF4</f>
        <v>0.19503728464901005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484</v>
      </c>
      <c r="W86" s="116">
        <v>524</v>
      </c>
      <c r="X86" s="116">
        <v>555</v>
      </c>
      <c r="Y86" s="116">
        <v>584</v>
      </c>
      <c r="Z86" s="116">
        <v>605</v>
      </c>
    </row>
    <row r="87" spans="1:30" ht="15" customHeight="1" x14ac:dyDescent="0.25">
      <c r="A87" s="102" t="s">
        <v>4</v>
      </c>
      <c r="B87" s="51"/>
      <c r="C87" s="61" t="str">
        <f t="shared" si="3"/>
        <v>14,336</v>
      </c>
      <c r="D87" s="100">
        <f t="shared" si="4"/>
        <v>1.7675871370767426E-2</v>
      </c>
      <c r="E87" s="101">
        <f t="shared" si="5"/>
        <v>1.7675871370767426E-2</v>
      </c>
      <c r="F87" s="100">
        <f t="shared" si="6"/>
        <v>0.18040345821325654</v>
      </c>
      <c r="G87" s="101">
        <f t="shared" si="7"/>
        <v>0.18040345821325654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425</v>
      </c>
      <c r="W87" s="116">
        <v>470</v>
      </c>
      <c r="X87" s="116">
        <v>476</v>
      </c>
      <c r="Y87" s="116">
        <v>486</v>
      </c>
      <c r="Z87" s="116">
        <v>482</v>
      </c>
    </row>
    <row r="88" spans="1:30" ht="15" customHeight="1" x14ac:dyDescent="0.25">
      <c r="A88" s="102" t="s">
        <v>5</v>
      </c>
      <c r="B88" s="51"/>
      <c r="C88" s="61" t="str">
        <f t="shared" si="3"/>
        <v>13,549</v>
      </c>
      <c r="D88" s="100">
        <f t="shared" si="4"/>
        <v>3.5777081262900357E-2</v>
      </c>
      <c r="E88" s="101">
        <f t="shared" si="5"/>
        <v>3.5777081262900357E-2</v>
      </c>
      <c r="F88" s="100">
        <f t="shared" si="6"/>
        <v>0.21092144070068808</v>
      </c>
      <c r="G88" s="101">
        <f t="shared" si="7"/>
        <v>0.21092144070068808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339</v>
      </c>
      <c r="W88" s="116">
        <v>364</v>
      </c>
      <c r="X88" s="116">
        <v>377</v>
      </c>
      <c r="Y88" s="116">
        <v>404</v>
      </c>
      <c r="Z88" s="116">
        <v>417</v>
      </c>
    </row>
    <row r="89" spans="1:30" ht="15" customHeight="1" x14ac:dyDescent="0.25">
      <c r="A89" s="51" t="s">
        <v>6</v>
      </c>
      <c r="B89" s="51"/>
      <c r="C89" s="61" t="str">
        <f t="shared" si="3"/>
        <v>20,512</v>
      </c>
      <c r="D89" s="100">
        <f t="shared" si="4"/>
        <v>4.5676998368678667E-2</v>
      </c>
      <c r="E89" s="101">
        <f t="shared" si="5"/>
        <v>4.5676998368678667E-2</v>
      </c>
      <c r="F89" s="100">
        <f t="shared" si="6"/>
        <v>0.19680261392146559</v>
      </c>
      <c r="G89" s="101">
        <f t="shared" si="7"/>
        <v>0.19680261392146559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1205</v>
      </c>
      <c r="W89" s="116">
        <v>1297</v>
      </c>
      <c r="X89" s="116">
        <v>1314</v>
      </c>
      <c r="Y89" s="116">
        <v>1348</v>
      </c>
      <c r="Z89" s="116">
        <v>1378</v>
      </c>
    </row>
    <row r="90" spans="1:30" ht="15" customHeight="1" x14ac:dyDescent="0.25">
      <c r="A90" s="51" t="s">
        <v>100</v>
      </c>
      <c r="B90" s="51"/>
      <c r="C90" s="61" t="str">
        <f t="shared" si="3"/>
        <v>$48,753</v>
      </c>
      <c r="D90" s="100">
        <f t="shared" si="4"/>
        <v>7.4095196768229066E-3</v>
      </c>
      <c r="E90" s="101">
        <f t="shared" si="5"/>
        <v>7.4095196768229066E-3</v>
      </c>
      <c r="F90" s="100">
        <f t="shared" si="6"/>
        <v>9.6829160358891331E-2</v>
      </c>
      <c r="G90" s="101">
        <f t="shared" si="7"/>
        <v>9.6829160358891331E-2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938</v>
      </c>
      <c r="W90" s="116">
        <v>1036</v>
      </c>
      <c r="X90" s="116">
        <v>1111</v>
      </c>
      <c r="Y90" s="116">
        <v>1136</v>
      </c>
      <c r="Z90" s="116">
        <v>1140</v>
      </c>
    </row>
    <row r="91" spans="1:30" ht="15" customHeight="1" x14ac:dyDescent="0.25">
      <c r="A91" s="51" t="s">
        <v>7</v>
      </c>
      <c r="B91" s="51"/>
      <c r="C91" s="61" t="str">
        <f t="shared" si="3"/>
        <v>$1,271.8 mil</v>
      </c>
      <c r="D91" s="100">
        <f t="shared" si="4"/>
        <v>7.5337628211583407E-2</v>
      </c>
      <c r="E91" s="101">
        <f t="shared" si="5"/>
        <v>7.5337628211583407E-2</v>
      </c>
      <c r="F91" s="100">
        <f t="shared" si="6"/>
        <v>0.36017444806668553</v>
      </c>
      <c r="G91" s="101">
        <f t="shared" si="7"/>
        <v>0.36017444806668553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9026</v>
      </c>
      <c r="W91" s="116">
        <v>9643</v>
      </c>
      <c r="X91" s="116">
        <v>10082</v>
      </c>
      <c r="Y91" s="116">
        <v>10307</v>
      </c>
      <c r="Z91" s="116">
        <v>10729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707</v>
      </c>
      <c r="W93" s="116">
        <v>780</v>
      </c>
      <c r="X93" s="116">
        <v>871</v>
      </c>
      <c r="Y93" s="116">
        <v>914</v>
      </c>
      <c r="Z93" s="116">
        <v>1016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1590</v>
      </c>
      <c r="W94" s="116">
        <v>1679</v>
      </c>
      <c r="X94" s="116">
        <v>1751</v>
      </c>
      <c r="Y94" s="116">
        <v>1835</v>
      </c>
      <c r="Z94" s="116">
        <v>1917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317</v>
      </c>
      <c r="W95" s="116">
        <v>344</v>
      </c>
      <c r="X95" s="116">
        <v>352</v>
      </c>
      <c r="Y95" s="116">
        <v>359</v>
      </c>
      <c r="Z95" s="116">
        <v>406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1133</v>
      </c>
      <c r="W96" s="116">
        <v>1266</v>
      </c>
      <c r="X96" s="116">
        <v>1350</v>
      </c>
      <c r="Y96" s="116">
        <v>1474</v>
      </c>
      <c r="Z96" s="116">
        <v>1519</v>
      </c>
    </row>
    <row r="97" spans="1:32" ht="15" customHeight="1" x14ac:dyDescent="0.25">
      <c r="S97" s="119" t="s">
        <v>199</v>
      </c>
      <c r="T97" s="119"/>
      <c r="U97" s="116"/>
      <c r="V97" s="116">
        <v>1638</v>
      </c>
      <c r="W97" s="116">
        <v>1758</v>
      </c>
      <c r="X97" s="116">
        <v>1786</v>
      </c>
      <c r="Y97" s="116">
        <v>1847</v>
      </c>
      <c r="Z97" s="116">
        <v>1899</v>
      </c>
    </row>
    <row r="98" spans="1:32" ht="15" customHeight="1" x14ac:dyDescent="0.25">
      <c r="S98" s="119" t="s">
        <v>200</v>
      </c>
      <c r="T98" s="119"/>
      <c r="U98" s="116"/>
      <c r="V98" s="116">
        <v>748</v>
      </c>
      <c r="W98" s="116">
        <v>799</v>
      </c>
      <c r="X98" s="116">
        <v>875</v>
      </c>
      <c r="Y98" s="116">
        <v>889</v>
      </c>
      <c r="Z98" s="116">
        <v>939</v>
      </c>
    </row>
    <row r="99" spans="1:32" ht="15" customHeight="1" x14ac:dyDescent="0.25">
      <c r="S99" s="119" t="s">
        <v>201</v>
      </c>
      <c r="T99" s="119"/>
      <c r="U99" s="116"/>
      <c r="V99" s="116">
        <v>115</v>
      </c>
      <c r="W99" s="116">
        <v>122</v>
      </c>
      <c r="X99" s="116">
        <v>130</v>
      </c>
      <c r="Y99" s="116">
        <v>133</v>
      </c>
      <c r="Z99" s="116">
        <v>140</v>
      </c>
    </row>
    <row r="100" spans="1:32" ht="15" customHeight="1" x14ac:dyDescent="0.25">
      <c r="S100" s="119" t="s">
        <v>59</v>
      </c>
      <c r="T100" s="119"/>
      <c r="U100" s="116"/>
      <c r="V100" s="116">
        <v>413</v>
      </c>
      <c r="W100" s="116">
        <v>434</v>
      </c>
      <c r="X100" s="116">
        <v>469</v>
      </c>
      <c r="Y100" s="116">
        <v>509</v>
      </c>
      <c r="Z100" s="116">
        <v>550</v>
      </c>
    </row>
    <row r="101" spans="1:32" x14ac:dyDescent="0.25">
      <c r="A101" s="20"/>
      <c r="S101" s="122" t="s">
        <v>54</v>
      </c>
      <c r="T101" s="122"/>
      <c r="U101" s="116"/>
      <c r="V101" s="116">
        <v>8114</v>
      </c>
      <c r="W101" s="116">
        <v>8616</v>
      </c>
      <c r="X101" s="116">
        <v>8969</v>
      </c>
      <c r="Y101" s="116">
        <v>9308</v>
      </c>
      <c r="Z101" s="116">
        <v>9787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16588</v>
      </c>
      <c r="W104" s="116">
        <v>18666</v>
      </c>
      <c r="X104" s="116">
        <v>19284</v>
      </c>
      <c r="Y104" s="116">
        <v>20151</v>
      </c>
      <c r="Z104" s="116">
        <v>20960</v>
      </c>
      <c r="AB104" s="113" t="str">
        <f>TEXT(Z104,"###,###")</f>
        <v>20,960</v>
      </c>
      <c r="AD104" s="134">
        <f>Z104/($Z$4)*100</f>
        <v>75.165859781244393</v>
      </c>
      <c r="AF104" s="113"/>
    </row>
    <row r="105" spans="1:32" x14ac:dyDescent="0.25">
      <c r="S105" s="119" t="s">
        <v>18</v>
      </c>
      <c r="T105" s="119"/>
      <c r="U105" s="116"/>
      <c r="V105" s="116">
        <v>4489</v>
      </c>
      <c r="W105" s="116">
        <v>4638</v>
      </c>
      <c r="X105" s="116">
        <v>4582</v>
      </c>
      <c r="Y105" s="116">
        <v>4942</v>
      </c>
      <c r="Z105" s="116">
        <v>4908</v>
      </c>
      <c r="AB105" s="113" t="str">
        <f>TEXT(Z105,"###,###")</f>
        <v>4,908</v>
      </c>
      <c r="AD105" s="134">
        <f>Z105/($Z$4)*100</f>
        <v>17.600860677783757</v>
      </c>
      <c r="AF105" s="113"/>
    </row>
    <row r="106" spans="1:32" x14ac:dyDescent="0.25">
      <c r="S106" s="122" t="s">
        <v>54</v>
      </c>
      <c r="T106" s="122"/>
      <c r="U106" s="124"/>
      <c r="V106" s="124">
        <v>21077</v>
      </c>
      <c r="W106" s="124">
        <v>23304</v>
      </c>
      <c r="X106" s="124">
        <v>23866</v>
      </c>
      <c r="Y106" s="124">
        <v>25093</v>
      </c>
      <c r="Z106" s="124">
        <v>25868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3460</v>
      </c>
      <c r="W108" s="116">
        <v>3880</v>
      </c>
      <c r="X108" s="116">
        <v>4442</v>
      </c>
      <c r="Y108" s="116">
        <v>4042</v>
      </c>
      <c r="Z108" s="116">
        <v>4525</v>
      </c>
      <c r="AB108" s="113" t="str">
        <f>TEXT(Z108,"###,###")</f>
        <v>4,525</v>
      </c>
      <c r="AD108" s="134">
        <f>Z108/($Z$4)*100</f>
        <v>16.227362381208536</v>
      </c>
      <c r="AF108" s="113"/>
    </row>
    <row r="109" spans="1:32" x14ac:dyDescent="0.25">
      <c r="S109" s="119" t="s">
        <v>21</v>
      </c>
      <c r="T109" s="119"/>
      <c r="U109" s="116"/>
      <c r="V109" s="116">
        <v>3288</v>
      </c>
      <c r="W109" s="116">
        <v>3931</v>
      </c>
      <c r="X109" s="116">
        <v>3999</v>
      </c>
      <c r="Y109" s="116">
        <v>3864</v>
      </c>
      <c r="Z109" s="116">
        <v>3933</v>
      </c>
      <c r="AB109" s="113" t="str">
        <f>TEXT(Z109,"###,###")</f>
        <v>3,933</v>
      </c>
      <c r="AD109" s="134">
        <f>Z109/($Z$4)*100</f>
        <v>14.104357181280259</v>
      </c>
      <c r="AF109" s="113"/>
    </row>
    <row r="110" spans="1:32" x14ac:dyDescent="0.25">
      <c r="S110" s="119" t="s">
        <v>22</v>
      </c>
      <c r="T110" s="119"/>
      <c r="U110" s="116"/>
      <c r="V110" s="116">
        <v>5231</v>
      </c>
      <c r="W110" s="116">
        <v>5679</v>
      </c>
      <c r="X110" s="116">
        <v>5680</v>
      </c>
      <c r="Y110" s="116">
        <v>6460</v>
      </c>
      <c r="Z110" s="116">
        <v>6339</v>
      </c>
      <c r="AB110" s="113" t="str">
        <f>TEXT(Z110,"###,###")</f>
        <v>6,339</v>
      </c>
      <c r="AD110" s="134">
        <f>Z110/($Z$4)*100</f>
        <v>22.732651963421194</v>
      </c>
      <c r="AF110" s="113"/>
    </row>
    <row r="111" spans="1:32" x14ac:dyDescent="0.25">
      <c r="S111" s="119" t="s">
        <v>23</v>
      </c>
      <c r="T111" s="119"/>
      <c r="U111" s="116"/>
      <c r="V111" s="116">
        <v>9100</v>
      </c>
      <c r="W111" s="116">
        <v>9814</v>
      </c>
      <c r="X111" s="116">
        <v>9739</v>
      </c>
      <c r="Y111" s="116">
        <v>10731</v>
      </c>
      <c r="Z111" s="116">
        <v>10968</v>
      </c>
      <c r="AB111" s="113" t="str">
        <f>TEXT(Z111,"###,###")</f>
        <v>10,968</v>
      </c>
      <c r="AD111" s="134">
        <f>Z111/($Z$4)*100</f>
        <v>39.332974717590105</v>
      </c>
      <c r="AF111" s="113"/>
    </row>
    <row r="112" spans="1:32" x14ac:dyDescent="0.25">
      <c r="S112" s="122" t="s">
        <v>54</v>
      </c>
      <c r="T112" s="122"/>
      <c r="U112" s="116"/>
      <c r="V112" s="116">
        <v>23334</v>
      </c>
      <c r="W112" s="116">
        <v>25292</v>
      </c>
      <c r="X112" s="116">
        <v>26227</v>
      </c>
      <c r="Y112" s="116">
        <v>27169</v>
      </c>
      <c r="Z112" s="116">
        <v>27887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38.520000000000003</v>
      </c>
      <c r="W118" s="135">
        <v>41.46</v>
      </c>
      <c r="X118" s="135">
        <v>41.6</v>
      </c>
      <c r="Y118" s="135">
        <v>41.53</v>
      </c>
      <c r="Z118" s="135">
        <v>41.68</v>
      </c>
      <c r="AB118" s="113" t="str">
        <f>TEXT(Z118,"##.0")</f>
        <v>41.7</v>
      </c>
    </row>
    <row r="120" spans="19:32" x14ac:dyDescent="0.25">
      <c r="S120" s="105" t="s">
        <v>102</v>
      </c>
      <c r="T120" s="116"/>
      <c r="U120" s="116"/>
      <c r="V120" s="116">
        <v>14689</v>
      </c>
      <c r="W120" s="116">
        <v>15629</v>
      </c>
      <c r="X120" s="116">
        <v>16335</v>
      </c>
      <c r="Y120" s="116">
        <v>16912</v>
      </c>
      <c r="Z120" s="116">
        <v>17673</v>
      </c>
      <c r="AB120" s="113" t="str">
        <f>TEXT(Z120,"###,###")</f>
        <v>17,673</v>
      </c>
    </row>
    <row r="121" spans="19:32" x14ac:dyDescent="0.25">
      <c r="S121" s="105" t="s">
        <v>103</v>
      </c>
      <c r="T121" s="116"/>
      <c r="U121" s="116"/>
      <c r="V121" s="116">
        <v>1237</v>
      </c>
      <c r="W121" s="116">
        <v>1326</v>
      </c>
      <c r="X121" s="116">
        <v>1378</v>
      </c>
      <c r="Y121" s="116">
        <v>1346</v>
      </c>
      <c r="Z121" s="116">
        <v>1434</v>
      </c>
      <c r="AB121" s="113" t="str">
        <f>TEXT(Z121,"###,###")</f>
        <v>1,434</v>
      </c>
    </row>
    <row r="122" spans="19:32" x14ac:dyDescent="0.25">
      <c r="S122" s="105" t="s">
        <v>104</v>
      </c>
      <c r="T122" s="116"/>
      <c r="U122" s="116"/>
      <c r="V122" s="116">
        <v>1216</v>
      </c>
      <c r="W122" s="116">
        <v>1304</v>
      </c>
      <c r="X122" s="116">
        <v>1345</v>
      </c>
      <c r="Y122" s="116">
        <v>1354</v>
      </c>
      <c r="Z122" s="116">
        <v>1408</v>
      </c>
      <c r="AB122" s="113" t="str">
        <f>TEXT(Z122,"###,###")</f>
        <v>1,408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15905</v>
      </c>
      <c r="W124" s="116">
        <v>16933</v>
      </c>
      <c r="X124" s="116">
        <v>17680</v>
      </c>
      <c r="Y124" s="116">
        <v>18266</v>
      </c>
      <c r="Z124" s="116">
        <v>19081</v>
      </c>
      <c r="AB124" s="113" t="str">
        <f>TEXT(Z124,"###,###")</f>
        <v>19,081</v>
      </c>
      <c r="AD124" s="131">
        <f>Z124/$Z$7*100</f>
        <v>93.023595943837762</v>
      </c>
    </row>
    <row r="125" spans="19:32" x14ac:dyDescent="0.25">
      <c r="S125" s="105" t="s">
        <v>106</v>
      </c>
      <c r="T125" s="116"/>
      <c r="U125" s="116"/>
      <c r="V125" s="116">
        <v>2453</v>
      </c>
      <c r="W125" s="116">
        <v>2630</v>
      </c>
      <c r="X125" s="116">
        <v>2723</v>
      </c>
      <c r="Y125" s="116">
        <v>2700</v>
      </c>
      <c r="Z125" s="116">
        <v>2842</v>
      </c>
      <c r="AB125" s="113" t="str">
        <f>TEXT(Z125,"###,###")</f>
        <v>2,842</v>
      </c>
      <c r="AD125" s="131">
        <f>Z125/$Z$7*100</f>
        <v>13.855304212168488</v>
      </c>
    </row>
    <row r="127" spans="19:32" x14ac:dyDescent="0.25">
      <c r="S127" s="105" t="s">
        <v>107</v>
      </c>
      <c r="T127" s="116"/>
      <c r="U127" s="116"/>
      <c r="V127" s="116">
        <v>9031</v>
      </c>
      <c r="W127" s="116">
        <v>9643</v>
      </c>
      <c r="X127" s="116">
        <v>10082</v>
      </c>
      <c r="Y127" s="116">
        <v>10305</v>
      </c>
      <c r="Z127" s="116">
        <v>10727</v>
      </c>
      <c r="AB127" s="113" t="str">
        <f>TEXT(Z127,"###,###")</f>
        <v>10,727</v>
      </c>
      <c r="AD127" s="131">
        <f>Z127/$Z$7*100</f>
        <v>52.29621684867395</v>
      </c>
    </row>
    <row r="128" spans="19:32" x14ac:dyDescent="0.25">
      <c r="S128" s="105" t="s">
        <v>108</v>
      </c>
      <c r="T128" s="116"/>
      <c r="U128" s="116"/>
      <c r="V128" s="116">
        <v>8114</v>
      </c>
      <c r="W128" s="116">
        <v>8616</v>
      </c>
      <c r="X128" s="116">
        <v>8971</v>
      </c>
      <c r="Y128" s="116">
        <v>9309</v>
      </c>
      <c r="Z128" s="116">
        <v>9785</v>
      </c>
      <c r="AB128" s="113" t="str">
        <f>TEXT(Z128,"###,###")</f>
        <v>9,785</v>
      </c>
      <c r="AD128" s="131">
        <f>Z128/$Z$7*100</f>
        <v>47.70378315132605</v>
      </c>
    </row>
    <row r="130" spans="19:20" x14ac:dyDescent="0.25">
      <c r="S130" s="105" t="s">
        <v>286</v>
      </c>
      <c r="T130" s="131">
        <v>86.159321372854919</v>
      </c>
    </row>
    <row r="131" spans="19:20" x14ac:dyDescent="0.25">
      <c r="S131" s="105" t="s">
        <v>287</v>
      </c>
      <c r="T131" s="131">
        <v>6.9910296411856478</v>
      </c>
    </row>
    <row r="132" spans="19:20" x14ac:dyDescent="0.25">
      <c r="S132" s="105" t="s">
        <v>288</v>
      </c>
      <c r="T132" s="131">
        <v>6.8642745709828397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B52610-CD03-400F-8D2B-2B6C195D04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A60CBC-08A3-483E-A6A4-B0E37265BC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CC48383-8489-4048-86EB-A59E41C663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2B7988C-214D-4820-B3D0-DD199D2617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5A40-1C35-465C-ABC7-E292CA33F2DE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165</v>
      </c>
      <c r="T1" s="103"/>
      <c r="U1" s="103"/>
      <c r="V1" s="103"/>
      <c r="W1" s="103"/>
      <c r="X1" s="103"/>
      <c r="Y1" s="104" t="s">
        <v>253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165</v>
      </c>
      <c r="Y3" s="109" t="s">
        <v>253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8.52 Moreland,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139301</v>
      </c>
      <c r="W4" s="112">
        <v>149539</v>
      </c>
      <c r="X4" s="112">
        <v>155589</v>
      </c>
      <c r="Y4" s="112">
        <v>163967</v>
      </c>
      <c r="Z4" s="112">
        <v>162245</v>
      </c>
      <c r="AB4" s="113" t="str">
        <f>TEXT(Z4,"###,###")</f>
        <v>162,245</v>
      </c>
      <c r="AD4" s="114">
        <f>Z4/Y4-1</f>
        <v>-1.0502113230101195E-2</v>
      </c>
      <c r="AF4" s="114">
        <f>Z4/V4-1</f>
        <v>0.16470807819039357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71238</v>
      </c>
      <c r="W5" s="112">
        <v>76263</v>
      </c>
      <c r="X5" s="112">
        <v>79347</v>
      </c>
      <c r="Y5" s="112">
        <v>83034</v>
      </c>
      <c r="Z5" s="112">
        <v>82415</v>
      </c>
      <c r="AB5" s="113" t="str">
        <f>TEXT(Z5,"###,###")</f>
        <v>82,415</v>
      </c>
      <c r="AD5" s="114">
        <f t="shared" ref="AD5:AD9" si="0">Z5/Y5-1</f>
        <v>-7.454777560999104E-3</v>
      </c>
      <c r="AF5" s="114">
        <f t="shared" ref="AF5:AF9" si="1">Z5/V5-1</f>
        <v>0.15689660012914453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68063</v>
      </c>
      <c r="W6" s="112">
        <v>73276</v>
      </c>
      <c r="X6" s="112">
        <v>76240</v>
      </c>
      <c r="Y6" s="112">
        <v>80937</v>
      </c>
      <c r="Z6" s="112">
        <v>79833</v>
      </c>
      <c r="AB6" s="113" t="str">
        <f>TEXT(Z6,"###,###")</f>
        <v>79,833</v>
      </c>
      <c r="AD6" s="114">
        <f t="shared" si="0"/>
        <v>-1.3640238704177299E-2</v>
      </c>
      <c r="AF6" s="114">
        <f t="shared" si="1"/>
        <v>0.17292802256732731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96354</v>
      </c>
      <c r="W7" s="112">
        <v>101317</v>
      </c>
      <c r="X7" s="112">
        <v>105233</v>
      </c>
      <c r="Y7" s="112">
        <v>109411</v>
      </c>
      <c r="Z7" s="112">
        <v>110721</v>
      </c>
      <c r="AB7" s="113" t="str">
        <f>TEXT(Z7,"###,###")</f>
        <v>110,721</v>
      </c>
      <c r="AD7" s="114">
        <f t="shared" si="0"/>
        <v>1.1973201963239477E-2</v>
      </c>
      <c r="AF7" s="114">
        <f t="shared" si="1"/>
        <v>0.14910642007596997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162,245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110,721</v>
      </c>
      <c r="P8" s="71"/>
      <c r="S8" s="111" t="s">
        <v>86</v>
      </c>
      <c r="T8" s="112"/>
      <c r="U8" s="112"/>
      <c r="V8" s="112">
        <v>42865</v>
      </c>
      <c r="W8" s="112">
        <v>43097.83</v>
      </c>
      <c r="X8" s="112">
        <v>45000</v>
      </c>
      <c r="Y8" s="112">
        <v>45585.94</v>
      </c>
      <c r="Z8" s="112">
        <v>46152.55</v>
      </c>
      <c r="AB8" s="113" t="str">
        <f>TEXT(Z8,"$###,###")</f>
        <v>$46,153</v>
      </c>
      <c r="AD8" s="114">
        <f t="shared" si="0"/>
        <v>1.2429490320919223E-2</v>
      </c>
      <c r="AF8" s="114">
        <f t="shared" si="1"/>
        <v>7.6695439169485624E-2</v>
      </c>
    </row>
    <row r="9" spans="1:32" x14ac:dyDescent="0.25">
      <c r="A9" s="32" t="s">
        <v>15</v>
      </c>
      <c r="B9" s="75"/>
      <c r="C9" s="76"/>
      <c r="D9" s="77">
        <f>AD104</f>
        <v>75.660883232148919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51.2676005455153</v>
      </c>
      <c r="P9" s="78" t="s">
        <v>87</v>
      </c>
      <c r="S9" s="111" t="s">
        <v>7</v>
      </c>
      <c r="T9" s="112"/>
      <c r="U9" s="112"/>
      <c r="V9" s="112">
        <v>5429205704</v>
      </c>
      <c r="W9" s="112">
        <v>5853526692</v>
      </c>
      <c r="X9" s="112">
        <v>6373510217</v>
      </c>
      <c r="Y9" s="112">
        <v>6890378403</v>
      </c>
      <c r="Z9" s="112">
        <v>7269504311</v>
      </c>
      <c r="AB9" s="113" t="str">
        <f>TEXT(Z9/1000000,"$#,###.0")&amp;" mil"</f>
        <v>$7,269.5 mil</v>
      </c>
      <c r="AD9" s="114">
        <f t="shared" si="0"/>
        <v>5.502250904463124E-2</v>
      </c>
      <c r="AF9" s="114">
        <f t="shared" si="1"/>
        <v>0.33896277049221935</v>
      </c>
    </row>
    <row r="10" spans="1:32" x14ac:dyDescent="0.25">
      <c r="A10" s="32" t="s">
        <v>18</v>
      </c>
      <c r="B10" s="75"/>
      <c r="C10" s="76"/>
      <c r="D10" s="77">
        <f>AD105</f>
        <v>18.020277974667938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48.735108967585191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85.042584514229461</v>
      </c>
      <c r="P11" s="78" t="s">
        <v>87</v>
      </c>
      <c r="S11" s="111" t="s">
        <v>30</v>
      </c>
      <c r="T11" s="116"/>
      <c r="U11" s="116"/>
      <c r="V11" s="116">
        <v>125490</v>
      </c>
      <c r="W11" s="116">
        <v>134721</v>
      </c>
      <c r="X11" s="116">
        <v>139992</v>
      </c>
      <c r="Y11" s="116">
        <v>147515</v>
      </c>
      <c r="Z11" s="116">
        <v>145677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5.9248019797509048</v>
      </c>
      <c r="P12" s="78" t="s">
        <v>87</v>
      </c>
      <c r="S12" s="111" t="s">
        <v>31</v>
      </c>
      <c r="T12" s="116"/>
      <c r="U12" s="116"/>
      <c r="V12" s="116">
        <v>13811</v>
      </c>
      <c r="W12" s="116">
        <v>14818</v>
      </c>
      <c r="X12" s="116">
        <v>15597</v>
      </c>
      <c r="Y12" s="116">
        <v>16454</v>
      </c>
      <c r="Z12" s="116">
        <v>16565</v>
      </c>
    </row>
    <row r="13" spans="1:32" ht="15" customHeight="1" x14ac:dyDescent="0.25">
      <c r="A13" s="32" t="s">
        <v>20</v>
      </c>
      <c r="B13" s="76"/>
      <c r="C13" s="76"/>
      <c r="D13" s="77">
        <f>AD108</f>
        <v>13.630620358100403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9.0326135060196346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12.230885389380258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37.9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22.292828746648588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18.898853875958491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820</v>
      </c>
      <c r="Z15" s="116">
        <v>663</v>
      </c>
      <c r="AB15" s="121">
        <f t="shared" ref="AB15:AB34" si="2">IF(Z15="np",0,Z15/$Z$34)</f>
        <v>4.0864628982452246E-3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44.912323954513234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81.101146124041506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148</v>
      </c>
      <c r="Z16" s="116">
        <v>159</v>
      </c>
      <c r="AB16" s="121">
        <f t="shared" si="2"/>
        <v>9.800114642850538E-4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6341</v>
      </c>
      <c r="Z17" s="116">
        <v>5987</v>
      </c>
      <c r="AB17" s="121">
        <f t="shared" si="2"/>
        <v>3.6901437966507029E-2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1000</v>
      </c>
      <c r="Z18" s="116">
        <v>965</v>
      </c>
      <c r="AB18" s="121">
        <f t="shared" si="2"/>
        <v>5.9478683209753273E-3</v>
      </c>
    </row>
    <row r="19" spans="1:28" x14ac:dyDescent="0.25">
      <c r="A19" s="67" t="str">
        <f>$S$1&amp;" ("&amp;$V$2&amp;" to "&amp;$Z$2&amp;")"</f>
        <v>Moreland (2015-16 to 2019-20)</v>
      </c>
      <c r="B19" s="67"/>
      <c r="C19" s="67"/>
      <c r="D19" s="67"/>
      <c r="E19" s="67"/>
      <c r="F19" s="67"/>
      <c r="G19" s="67" t="str">
        <f>$S$1&amp;" ("&amp;$V$2&amp;" to "&amp;$Z$2&amp;")"</f>
        <v>Moreland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8051</v>
      </c>
      <c r="Z19" s="116">
        <v>7839</v>
      </c>
      <c r="AB19" s="121">
        <f t="shared" si="2"/>
        <v>4.8316414267487659E-2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5431</v>
      </c>
      <c r="Z20" s="116">
        <v>4978</v>
      </c>
      <c r="AB20" s="121">
        <f t="shared" si="2"/>
        <v>3.0682371504471687E-2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12416</v>
      </c>
      <c r="Z21" s="116">
        <v>12655</v>
      </c>
      <c r="AB21" s="121">
        <f t="shared" si="2"/>
        <v>7.8000283525329284E-2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14264</v>
      </c>
      <c r="Z22" s="116">
        <v>15109</v>
      </c>
      <c r="AB22" s="121">
        <f t="shared" si="2"/>
        <v>9.3125743483540122E-2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5902</v>
      </c>
      <c r="Z23" s="116">
        <v>5788</v>
      </c>
      <c r="AB23" s="121">
        <f t="shared" si="2"/>
        <v>3.5674882737621962E-2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4750</v>
      </c>
      <c r="Z24" s="116">
        <v>4445</v>
      </c>
      <c r="AB24" s="121">
        <f t="shared" si="2"/>
        <v>2.7397175841176506E-2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6927</v>
      </c>
      <c r="Z25" s="116">
        <v>7101</v>
      </c>
      <c r="AB25" s="121">
        <f t="shared" si="2"/>
        <v>4.3767681810617409E-2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2494</v>
      </c>
      <c r="Z26" s="116">
        <v>2426</v>
      </c>
      <c r="AB26" s="121">
        <f t="shared" si="2"/>
        <v>1.4952879322990822E-2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17812</v>
      </c>
      <c r="Z27" s="116">
        <v>17430</v>
      </c>
      <c r="AB27" s="121">
        <f t="shared" si="2"/>
        <v>0.10743144542445592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18386</v>
      </c>
      <c r="Z28" s="116">
        <v>17929</v>
      </c>
      <c r="AB28" s="121">
        <f t="shared" si="2"/>
        <v>0.11050707888784107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12596</v>
      </c>
      <c r="Z29" s="116">
        <v>8756</v>
      </c>
      <c r="AB29" s="121">
        <f t="shared" si="2"/>
        <v>5.3968430070942972E-2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13485</v>
      </c>
      <c r="Z30" s="116">
        <v>16480</v>
      </c>
      <c r="AB30" s="121">
        <f t="shared" si="2"/>
        <v>0.10157603101520558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17700</v>
      </c>
      <c r="Z31" s="116">
        <v>18416</v>
      </c>
      <c r="AB31" s="121">
        <f t="shared" si="2"/>
        <v>0.11350874922184624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5644</v>
      </c>
      <c r="Z32" s="116">
        <v>5841</v>
      </c>
      <c r="AB32" s="121">
        <f t="shared" si="2"/>
        <v>3.6001553225716978E-2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5344</v>
      </c>
      <c r="Z33" s="116">
        <v>5495</v>
      </c>
      <c r="AB33" s="121">
        <f t="shared" si="2"/>
        <v>3.3868949661926863E-2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163967</v>
      </c>
      <c r="Z34" s="124">
        <v>162243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89796</v>
      </c>
      <c r="AB37" s="136">
        <f>Z37/Z40*100</f>
        <v>81.101146124041506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20925</v>
      </c>
      <c r="AB38" s="136">
        <f>Z38/Z40*100</f>
        <v>18.898853875958491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110721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10</v>
      </c>
      <c r="W44" s="116">
        <v>16</v>
      </c>
      <c r="X44" s="116">
        <v>10</v>
      </c>
      <c r="Y44" s="116">
        <v>16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549</v>
      </c>
      <c r="W45" s="116">
        <v>594</v>
      </c>
      <c r="X45" s="116">
        <v>545</v>
      </c>
      <c r="Y45" s="116">
        <v>624</v>
      </c>
      <c r="Z45" s="116">
        <v>666</v>
      </c>
    </row>
    <row r="46" spans="19:32" x14ac:dyDescent="0.25">
      <c r="S46" s="119" t="s">
        <v>39</v>
      </c>
      <c r="T46" s="119"/>
      <c r="U46" s="116"/>
      <c r="V46" s="116">
        <v>2567</v>
      </c>
      <c r="W46" s="116">
        <v>2826</v>
      </c>
      <c r="X46" s="116">
        <v>3071</v>
      </c>
      <c r="Y46" s="116">
        <v>3155</v>
      </c>
      <c r="Z46" s="116">
        <v>3014</v>
      </c>
    </row>
    <row r="47" spans="19:32" x14ac:dyDescent="0.25">
      <c r="S47" s="119" t="s">
        <v>40</v>
      </c>
      <c r="T47" s="119"/>
      <c r="U47" s="116"/>
      <c r="V47" s="116">
        <v>7057</v>
      </c>
      <c r="W47" s="116">
        <v>8074</v>
      </c>
      <c r="X47" s="116">
        <v>8344</v>
      </c>
      <c r="Y47" s="116">
        <v>8827</v>
      </c>
      <c r="Z47" s="116">
        <v>8391</v>
      </c>
    </row>
    <row r="48" spans="19:32" x14ac:dyDescent="0.25">
      <c r="S48" s="119" t="s">
        <v>41</v>
      </c>
      <c r="T48" s="119"/>
      <c r="U48" s="116"/>
      <c r="V48" s="116">
        <v>13842</v>
      </c>
      <c r="W48" s="116">
        <v>14734</v>
      </c>
      <c r="X48" s="116">
        <v>15010</v>
      </c>
      <c r="Y48" s="116">
        <v>16008</v>
      </c>
      <c r="Z48" s="116">
        <v>15790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12881</v>
      </c>
      <c r="W49" s="116">
        <v>13885</v>
      </c>
      <c r="X49" s="116">
        <v>14358</v>
      </c>
      <c r="Y49" s="116">
        <v>14946</v>
      </c>
      <c r="Z49" s="116">
        <v>14811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Moreland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9367</v>
      </c>
      <c r="W50" s="116">
        <v>10069</v>
      </c>
      <c r="X50" s="116">
        <v>10801</v>
      </c>
      <c r="Y50" s="116">
        <v>11362</v>
      </c>
      <c r="Z50" s="116">
        <v>11497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6891</v>
      </c>
      <c r="W51" s="116">
        <v>7280</v>
      </c>
      <c r="X51" s="116">
        <v>7488</v>
      </c>
      <c r="Y51" s="116">
        <v>7876</v>
      </c>
      <c r="Z51" s="116">
        <v>7763</v>
      </c>
    </row>
    <row r="52" spans="1:26" ht="15" customHeight="1" x14ac:dyDescent="0.25">
      <c r="S52" s="119" t="s">
        <v>45</v>
      </c>
      <c r="T52" s="119"/>
      <c r="U52" s="116"/>
      <c r="V52" s="116">
        <v>5874</v>
      </c>
      <c r="W52" s="116">
        <v>5975</v>
      </c>
      <c r="X52" s="116">
        <v>6378</v>
      </c>
      <c r="Y52" s="116">
        <v>6381</v>
      </c>
      <c r="Z52" s="116">
        <v>6341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4549</v>
      </c>
      <c r="W53" s="116">
        <v>4733</v>
      </c>
      <c r="X53" s="116">
        <v>4703</v>
      </c>
      <c r="Y53" s="116">
        <v>5067</v>
      </c>
      <c r="Z53" s="116">
        <v>5245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3469</v>
      </c>
      <c r="W54" s="116">
        <v>3696</v>
      </c>
      <c r="X54" s="116">
        <v>3863</v>
      </c>
      <c r="Y54" s="116">
        <v>4050</v>
      </c>
      <c r="Z54" s="116">
        <v>4111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2277</v>
      </c>
      <c r="W55" s="116">
        <v>2380</v>
      </c>
      <c r="X55" s="116">
        <v>2499</v>
      </c>
      <c r="Y55" s="116">
        <v>2583</v>
      </c>
      <c r="Z55" s="116">
        <v>2686</v>
      </c>
    </row>
    <row r="56" spans="1:26" ht="15" customHeight="1" x14ac:dyDescent="0.25">
      <c r="S56" s="119" t="s">
        <v>49</v>
      </c>
      <c r="T56" s="119"/>
      <c r="U56" s="116"/>
      <c r="V56" s="116">
        <v>1056</v>
      </c>
      <c r="W56" s="116">
        <v>1168</v>
      </c>
      <c r="X56" s="116">
        <v>1214</v>
      </c>
      <c r="Y56" s="116">
        <v>1280</v>
      </c>
      <c r="Z56" s="116">
        <v>1244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351</v>
      </c>
      <c r="W57" s="116">
        <v>363</v>
      </c>
      <c r="X57" s="116">
        <v>414</v>
      </c>
      <c r="Y57" s="116">
        <v>440</v>
      </c>
      <c r="Z57" s="116">
        <v>483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221</v>
      </c>
      <c r="W58" s="116">
        <v>229</v>
      </c>
      <c r="X58" s="116">
        <v>213</v>
      </c>
      <c r="Y58" s="116">
        <v>192</v>
      </c>
      <c r="Z58" s="116">
        <v>162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155</v>
      </c>
      <c r="W59" s="116">
        <v>132</v>
      </c>
      <c r="X59" s="116">
        <v>133</v>
      </c>
      <c r="Y59" s="116">
        <v>129</v>
      </c>
      <c r="Z59" s="116">
        <v>119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108</v>
      </c>
      <c r="W60" s="116">
        <v>108</v>
      </c>
      <c r="X60" s="116">
        <v>94</v>
      </c>
      <c r="Y60" s="116">
        <v>91</v>
      </c>
      <c r="Z60" s="116">
        <v>76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71238</v>
      </c>
      <c r="W61" s="116">
        <v>76263</v>
      </c>
      <c r="X61" s="116">
        <v>79347</v>
      </c>
      <c r="Y61" s="116">
        <v>83032</v>
      </c>
      <c r="Z61" s="116">
        <v>82411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26</v>
      </c>
      <c r="W63" s="116">
        <v>17</v>
      </c>
      <c r="X63" s="116">
        <v>22</v>
      </c>
      <c r="Y63" s="116">
        <v>13</v>
      </c>
      <c r="Z63" s="116">
        <v>24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678</v>
      </c>
      <c r="W64" s="116">
        <v>755</v>
      </c>
      <c r="X64" s="116">
        <v>745</v>
      </c>
      <c r="Y64" s="116">
        <v>838</v>
      </c>
      <c r="Z64" s="116">
        <v>813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Moreland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2650</v>
      </c>
      <c r="W65" s="116">
        <v>2795</v>
      </c>
      <c r="X65" s="116">
        <v>2821</v>
      </c>
      <c r="Y65" s="116">
        <v>3146</v>
      </c>
      <c r="Z65" s="116">
        <v>2910</v>
      </c>
    </row>
    <row r="66" spans="1:26" x14ac:dyDescent="0.25">
      <c r="S66" s="119" t="s">
        <v>40</v>
      </c>
      <c r="T66" s="119"/>
      <c r="U66" s="116"/>
      <c r="V66" s="116">
        <v>7463</v>
      </c>
      <c r="W66" s="116">
        <v>8472</v>
      </c>
      <c r="X66" s="116">
        <v>8421</v>
      </c>
      <c r="Y66" s="116">
        <v>9245</v>
      </c>
      <c r="Z66" s="116">
        <v>8700</v>
      </c>
    </row>
    <row r="67" spans="1:26" x14ac:dyDescent="0.25">
      <c r="S67" s="119" t="s">
        <v>41</v>
      </c>
      <c r="T67" s="119"/>
      <c r="U67" s="116"/>
      <c r="V67" s="116">
        <v>12877</v>
      </c>
      <c r="W67" s="116">
        <v>14080</v>
      </c>
      <c r="X67" s="116">
        <v>14776</v>
      </c>
      <c r="Y67" s="116">
        <v>15803</v>
      </c>
      <c r="Z67" s="116">
        <v>15570</v>
      </c>
    </row>
    <row r="68" spans="1:26" x14ac:dyDescent="0.25">
      <c r="S68" s="119" t="s">
        <v>42</v>
      </c>
      <c r="T68" s="119"/>
      <c r="U68" s="116"/>
      <c r="V68" s="116">
        <v>11528</v>
      </c>
      <c r="W68" s="116">
        <v>12565</v>
      </c>
      <c r="X68" s="116">
        <v>13386</v>
      </c>
      <c r="Y68" s="116">
        <v>13970</v>
      </c>
      <c r="Z68" s="116">
        <v>13982</v>
      </c>
    </row>
    <row r="69" spans="1:26" x14ac:dyDescent="0.25">
      <c r="S69" s="119" t="s">
        <v>43</v>
      </c>
      <c r="T69" s="119"/>
      <c r="U69" s="116"/>
      <c r="V69" s="116">
        <v>8338</v>
      </c>
      <c r="W69" s="116">
        <v>8931</v>
      </c>
      <c r="X69" s="116">
        <v>9434</v>
      </c>
      <c r="Y69" s="116">
        <v>9969</v>
      </c>
      <c r="Z69" s="116">
        <v>10087</v>
      </c>
    </row>
    <row r="70" spans="1:26" x14ac:dyDescent="0.25">
      <c r="S70" s="119" t="s">
        <v>44</v>
      </c>
      <c r="T70" s="119"/>
      <c r="U70" s="116"/>
      <c r="V70" s="116">
        <v>6711</v>
      </c>
      <c r="W70" s="116">
        <v>6905</v>
      </c>
      <c r="X70" s="116">
        <v>7147</v>
      </c>
      <c r="Y70" s="116">
        <v>7460</v>
      </c>
      <c r="Z70" s="116">
        <v>7325</v>
      </c>
    </row>
    <row r="71" spans="1:26" x14ac:dyDescent="0.25">
      <c r="S71" s="119" t="s">
        <v>45</v>
      </c>
      <c r="T71" s="119"/>
      <c r="U71" s="116"/>
      <c r="V71" s="116">
        <v>5545</v>
      </c>
      <c r="W71" s="116">
        <v>5984</v>
      </c>
      <c r="X71" s="116">
        <v>6285</v>
      </c>
      <c r="Y71" s="116">
        <v>6502</v>
      </c>
      <c r="Z71" s="116">
        <v>6429</v>
      </c>
    </row>
    <row r="72" spans="1:26" x14ac:dyDescent="0.25">
      <c r="S72" s="119" t="s">
        <v>46</v>
      </c>
      <c r="T72" s="119"/>
      <c r="U72" s="116"/>
      <c r="V72" s="116">
        <v>4685</v>
      </c>
      <c r="W72" s="116">
        <v>4840</v>
      </c>
      <c r="X72" s="116">
        <v>4831</v>
      </c>
      <c r="Y72" s="116">
        <v>5089</v>
      </c>
      <c r="Z72" s="116">
        <v>5162</v>
      </c>
    </row>
    <row r="73" spans="1:26" x14ac:dyDescent="0.25">
      <c r="S73" s="119" t="s">
        <v>47</v>
      </c>
      <c r="T73" s="119"/>
      <c r="U73" s="116"/>
      <c r="V73" s="116">
        <v>3629</v>
      </c>
      <c r="W73" s="116">
        <v>3866</v>
      </c>
      <c r="X73" s="116">
        <v>4038</v>
      </c>
      <c r="Y73" s="116">
        <v>4259</v>
      </c>
      <c r="Z73" s="116">
        <v>4170</v>
      </c>
    </row>
    <row r="74" spans="1:26" x14ac:dyDescent="0.25">
      <c r="S74" s="119" t="s">
        <v>48</v>
      </c>
      <c r="T74" s="119"/>
      <c r="U74" s="116"/>
      <c r="V74" s="116">
        <v>2179</v>
      </c>
      <c r="W74" s="116">
        <v>2264</v>
      </c>
      <c r="X74" s="116">
        <v>2446</v>
      </c>
      <c r="Y74" s="116">
        <v>2681</v>
      </c>
      <c r="Z74" s="116">
        <v>2697</v>
      </c>
    </row>
    <row r="75" spans="1:26" x14ac:dyDescent="0.25">
      <c r="S75" s="119" t="s">
        <v>49</v>
      </c>
      <c r="T75" s="119"/>
      <c r="U75" s="116"/>
      <c r="V75" s="116">
        <v>930</v>
      </c>
      <c r="W75" s="116">
        <v>982</v>
      </c>
      <c r="X75" s="116">
        <v>1008</v>
      </c>
      <c r="Y75" s="116">
        <v>1139</v>
      </c>
      <c r="Z75" s="116">
        <v>1187</v>
      </c>
    </row>
    <row r="76" spans="1:26" x14ac:dyDescent="0.25">
      <c r="S76" s="119" t="s">
        <v>50</v>
      </c>
      <c r="T76" s="119"/>
      <c r="U76" s="116"/>
      <c r="V76" s="116">
        <v>281</v>
      </c>
      <c r="W76" s="116">
        <v>333</v>
      </c>
      <c r="X76" s="116">
        <v>356</v>
      </c>
      <c r="Y76" s="116">
        <v>415</v>
      </c>
      <c r="Z76" s="116">
        <v>402</v>
      </c>
    </row>
    <row r="77" spans="1:26" x14ac:dyDescent="0.25">
      <c r="S77" s="119" t="s">
        <v>51</v>
      </c>
      <c r="T77" s="119"/>
      <c r="U77" s="116"/>
      <c r="V77" s="116">
        <v>219</v>
      </c>
      <c r="W77" s="116">
        <v>200</v>
      </c>
      <c r="X77" s="116">
        <v>175</v>
      </c>
      <c r="Y77" s="116">
        <v>142</v>
      </c>
      <c r="Z77" s="116">
        <v>137</v>
      </c>
    </row>
    <row r="78" spans="1:26" x14ac:dyDescent="0.25">
      <c r="S78" s="119" t="s">
        <v>52</v>
      </c>
      <c r="T78" s="119"/>
      <c r="U78" s="116"/>
      <c r="V78" s="116">
        <v>155</v>
      </c>
      <c r="W78" s="116">
        <v>141</v>
      </c>
      <c r="X78" s="116">
        <v>139</v>
      </c>
      <c r="Y78" s="116">
        <v>131</v>
      </c>
      <c r="Z78" s="116">
        <v>112</v>
      </c>
    </row>
    <row r="79" spans="1:26" x14ac:dyDescent="0.25">
      <c r="S79" s="119" t="s">
        <v>53</v>
      </c>
      <c r="T79" s="119"/>
      <c r="U79" s="116"/>
      <c r="V79" s="116">
        <v>156</v>
      </c>
      <c r="W79" s="116">
        <v>145</v>
      </c>
      <c r="X79" s="116">
        <v>135</v>
      </c>
      <c r="Y79" s="116">
        <v>132</v>
      </c>
      <c r="Z79" s="116">
        <v>132</v>
      </c>
    </row>
    <row r="80" spans="1:26" x14ac:dyDescent="0.25">
      <c r="S80" s="122" t="s">
        <v>54</v>
      </c>
      <c r="T80" s="122"/>
      <c r="U80" s="116"/>
      <c r="V80" s="116">
        <v>68063</v>
      </c>
      <c r="W80" s="116">
        <v>73276</v>
      </c>
      <c r="X80" s="116">
        <v>76240</v>
      </c>
      <c r="Y80" s="116">
        <v>80934</v>
      </c>
      <c r="Z80" s="116">
        <v>79830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Moreland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5651</v>
      </c>
      <c r="W83" s="116">
        <v>6015</v>
      </c>
      <c r="X83" s="116">
        <v>6424</v>
      </c>
      <c r="Y83" s="116">
        <v>6627</v>
      </c>
      <c r="Z83" s="116">
        <v>6872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10744</v>
      </c>
      <c r="W84" s="116">
        <v>11651</v>
      </c>
      <c r="X84" s="116">
        <v>12501</v>
      </c>
      <c r="Y84" s="116">
        <v>13333</v>
      </c>
      <c r="Z84" s="116">
        <v>13731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6523</v>
      </c>
      <c r="W85" s="116">
        <v>6919</v>
      </c>
      <c r="X85" s="116">
        <v>7210</v>
      </c>
      <c r="Y85" s="116">
        <v>7490</v>
      </c>
      <c r="Z85" s="116">
        <v>7321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162,245</v>
      </c>
      <c r="D86" s="100">
        <f t="shared" ref="D86:D91" si="4">AD4</f>
        <v>-1.0502113230101195E-2</v>
      </c>
      <c r="E86" s="101">
        <f t="shared" ref="E86:E91" si="5">AD4</f>
        <v>-1.0502113230101195E-2</v>
      </c>
      <c r="F86" s="100">
        <f t="shared" ref="F86:F91" si="6">AF4</f>
        <v>0.16470807819039357</v>
      </c>
      <c r="G86" s="101">
        <f t="shared" ref="G86:G91" si="7">AF4</f>
        <v>0.16470807819039357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3124</v>
      </c>
      <c r="W86" s="116">
        <v>3343</v>
      </c>
      <c r="X86" s="116">
        <v>3561</v>
      </c>
      <c r="Y86" s="116">
        <v>3749</v>
      </c>
      <c r="Z86" s="116">
        <v>3822</v>
      </c>
    </row>
    <row r="87" spans="1:30" ht="15" customHeight="1" x14ac:dyDescent="0.25">
      <c r="A87" s="102" t="s">
        <v>4</v>
      </c>
      <c r="B87" s="51"/>
      <c r="C87" s="61" t="str">
        <f t="shared" si="3"/>
        <v>82,415</v>
      </c>
      <c r="D87" s="100">
        <f t="shared" si="4"/>
        <v>-7.454777560999104E-3</v>
      </c>
      <c r="E87" s="101">
        <f t="shared" si="5"/>
        <v>-7.454777560999104E-3</v>
      </c>
      <c r="F87" s="100">
        <f t="shared" si="6"/>
        <v>0.15689660012914453</v>
      </c>
      <c r="G87" s="101">
        <f t="shared" si="7"/>
        <v>0.15689660012914453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3478</v>
      </c>
      <c r="W87" s="116">
        <v>3705</v>
      </c>
      <c r="X87" s="116">
        <v>3766</v>
      </c>
      <c r="Y87" s="116">
        <v>3904</v>
      </c>
      <c r="Z87" s="116">
        <v>3838</v>
      </c>
    </row>
    <row r="88" spans="1:30" ht="15" customHeight="1" x14ac:dyDescent="0.25">
      <c r="A88" s="102" t="s">
        <v>5</v>
      </c>
      <c r="B88" s="51"/>
      <c r="C88" s="61" t="str">
        <f t="shared" si="3"/>
        <v>79,833</v>
      </c>
      <c r="D88" s="100">
        <f t="shared" si="4"/>
        <v>-1.3640238704177299E-2</v>
      </c>
      <c r="E88" s="101">
        <f t="shared" si="5"/>
        <v>-1.3640238704177299E-2</v>
      </c>
      <c r="F88" s="100">
        <f t="shared" si="6"/>
        <v>0.17292802256732731</v>
      </c>
      <c r="G88" s="101">
        <f t="shared" si="7"/>
        <v>0.17292802256732731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2702</v>
      </c>
      <c r="W88" s="116">
        <v>2868</v>
      </c>
      <c r="X88" s="116">
        <v>2992</v>
      </c>
      <c r="Y88" s="116">
        <v>3043</v>
      </c>
      <c r="Z88" s="116">
        <v>3037</v>
      </c>
    </row>
    <row r="89" spans="1:30" ht="15" customHeight="1" x14ac:dyDescent="0.25">
      <c r="A89" s="51" t="s">
        <v>6</v>
      </c>
      <c r="B89" s="51"/>
      <c r="C89" s="61" t="str">
        <f t="shared" si="3"/>
        <v>110,721</v>
      </c>
      <c r="D89" s="100">
        <f t="shared" si="4"/>
        <v>1.1973201963239477E-2</v>
      </c>
      <c r="E89" s="101">
        <f t="shared" si="5"/>
        <v>1.1973201963239477E-2</v>
      </c>
      <c r="F89" s="100">
        <f t="shared" si="6"/>
        <v>0.14910642007596997</v>
      </c>
      <c r="G89" s="101">
        <f t="shared" si="7"/>
        <v>0.14910642007596997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2363</v>
      </c>
      <c r="W89" s="116">
        <v>2462</v>
      </c>
      <c r="X89" s="116">
        <v>2567</v>
      </c>
      <c r="Y89" s="116">
        <v>2602</v>
      </c>
      <c r="Z89" s="116">
        <v>2497</v>
      </c>
    </row>
    <row r="90" spans="1:30" ht="15" customHeight="1" x14ac:dyDescent="0.25">
      <c r="A90" s="51" t="s">
        <v>100</v>
      </c>
      <c r="B90" s="51"/>
      <c r="C90" s="61" t="str">
        <f t="shared" si="3"/>
        <v>$46,153</v>
      </c>
      <c r="D90" s="100">
        <f t="shared" si="4"/>
        <v>1.2429490320919223E-2</v>
      </c>
      <c r="E90" s="101">
        <f t="shared" si="5"/>
        <v>1.2429490320919223E-2</v>
      </c>
      <c r="F90" s="100">
        <f t="shared" si="6"/>
        <v>7.6695439169485624E-2</v>
      </c>
      <c r="G90" s="101">
        <f t="shared" si="7"/>
        <v>7.6695439169485624E-2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4342</v>
      </c>
      <c r="W90" s="116">
        <v>4529</v>
      </c>
      <c r="X90" s="116">
        <v>4835</v>
      </c>
      <c r="Y90" s="116">
        <v>5111</v>
      </c>
      <c r="Z90" s="116">
        <v>5060</v>
      </c>
    </row>
    <row r="91" spans="1:30" ht="15" customHeight="1" x14ac:dyDescent="0.25">
      <c r="A91" s="51" t="s">
        <v>7</v>
      </c>
      <c r="B91" s="51"/>
      <c r="C91" s="61" t="str">
        <f t="shared" si="3"/>
        <v>$7,269.5 mil</v>
      </c>
      <c r="D91" s="100">
        <f t="shared" si="4"/>
        <v>5.502250904463124E-2</v>
      </c>
      <c r="E91" s="101">
        <f t="shared" si="5"/>
        <v>5.502250904463124E-2</v>
      </c>
      <c r="F91" s="100">
        <f t="shared" si="6"/>
        <v>0.33896277049221935</v>
      </c>
      <c r="G91" s="101">
        <f t="shared" si="7"/>
        <v>0.33896277049221935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49941</v>
      </c>
      <c r="W91" s="116">
        <v>52349</v>
      </c>
      <c r="X91" s="116">
        <v>54288</v>
      </c>
      <c r="Y91" s="116">
        <v>56246</v>
      </c>
      <c r="Z91" s="116">
        <v>56760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4472</v>
      </c>
      <c r="W93" s="116">
        <v>5012</v>
      </c>
      <c r="X93" s="116">
        <v>5352</v>
      </c>
      <c r="Y93" s="116">
        <v>5502</v>
      </c>
      <c r="Z93" s="116">
        <v>5656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13089</v>
      </c>
      <c r="W94" s="116">
        <v>14055</v>
      </c>
      <c r="X94" s="116">
        <v>15064</v>
      </c>
      <c r="Y94" s="116">
        <v>16118</v>
      </c>
      <c r="Z94" s="116">
        <v>16616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1451</v>
      </c>
      <c r="W95" s="116">
        <v>1504</v>
      </c>
      <c r="X95" s="116">
        <v>1594</v>
      </c>
      <c r="Y95" s="116">
        <v>1650</v>
      </c>
      <c r="Z95" s="116">
        <v>1717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4932</v>
      </c>
      <c r="W96" s="116">
        <v>5396</v>
      </c>
      <c r="X96" s="116">
        <v>5771</v>
      </c>
      <c r="Y96" s="116">
        <v>6230</v>
      </c>
      <c r="Z96" s="116">
        <v>6259</v>
      </c>
    </row>
    <row r="97" spans="1:32" ht="15" customHeight="1" x14ac:dyDescent="0.25">
      <c r="S97" s="119" t="s">
        <v>199</v>
      </c>
      <c r="T97" s="119"/>
      <c r="U97" s="116"/>
      <c r="V97" s="116">
        <v>7573</v>
      </c>
      <c r="W97" s="116">
        <v>8283</v>
      </c>
      <c r="X97" s="116">
        <v>8494</v>
      </c>
      <c r="Y97" s="116">
        <v>8759</v>
      </c>
      <c r="Z97" s="116">
        <v>8629</v>
      </c>
    </row>
    <row r="98" spans="1:32" ht="15" customHeight="1" x14ac:dyDescent="0.25">
      <c r="S98" s="119" t="s">
        <v>200</v>
      </c>
      <c r="T98" s="119"/>
      <c r="U98" s="116"/>
      <c r="V98" s="116">
        <v>3815</v>
      </c>
      <c r="W98" s="116">
        <v>4024</v>
      </c>
      <c r="X98" s="116">
        <v>4209</v>
      </c>
      <c r="Y98" s="116">
        <v>4269</v>
      </c>
      <c r="Z98" s="116">
        <v>4361</v>
      </c>
    </row>
    <row r="99" spans="1:32" ht="15" customHeight="1" x14ac:dyDescent="0.25">
      <c r="S99" s="119" t="s">
        <v>201</v>
      </c>
      <c r="T99" s="119"/>
      <c r="U99" s="116"/>
      <c r="V99" s="116">
        <v>281</v>
      </c>
      <c r="W99" s="116">
        <v>341</v>
      </c>
      <c r="X99" s="116">
        <v>344</v>
      </c>
      <c r="Y99" s="116">
        <v>363</v>
      </c>
      <c r="Z99" s="116">
        <v>366</v>
      </c>
    </row>
    <row r="100" spans="1:32" ht="15" customHeight="1" x14ac:dyDescent="0.25">
      <c r="S100" s="119" t="s">
        <v>59</v>
      </c>
      <c r="T100" s="119"/>
      <c r="U100" s="116"/>
      <c r="V100" s="116">
        <v>1769</v>
      </c>
      <c r="W100" s="116">
        <v>1946</v>
      </c>
      <c r="X100" s="116">
        <v>2131</v>
      </c>
      <c r="Y100" s="116">
        <v>2453</v>
      </c>
      <c r="Z100" s="116">
        <v>2427</v>
      </c>
    </row>
    <row r="101" spans="1:32" x14ac:dyDescent="0.25">
      <c r="A101" s="20"/>
      <c r="S101" s="122" t="s">
        <v>54</v>
      </c>
      <c r="T101" s="122"/>
      <c r="U101" s="116"/>
      <c r="V101" s="116">
        <v>46413</v>
      </c>
      <c r="W101" s="116">
        <v>48968</v>
      </c>
      <c r="X101" s="116">
        <v>50943</v>
      </c>
      <c r="Y101" s="116">
        <v>53162</v>
      </c>
      <c r="Z101" s="116">
        <v>53964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100204</v>
      </c>
      <c r="W104" s="116">
        <v>110927</v>
      </c>
      <c r="X104" s="116">
        <v>116564</v>
      </c>
      <c r="Y104" s="116">
        <v>122734</v>
      </c>
      <c r="Z104" s="116">
        <v>122756</v>
      </c>
      <c r="AB104" s="113" t="str">
        <f>TEXT(Z104,"###,###")</f>
        <v>122,756</v>
      </c>
      <c r="AD104" s="134">
        <f>Z104/($Z$4)*100</f>
        <v>75.660883232148919</v>
      </c>
      <c r="AF104" s="113"/>
    </row>
    <row r="105" spans="1:32" x14ac:dyDescent="0.25">
      <c r="S105" s="119" t="s">
        <v>18</v>
      </c>
      <c r="T105" s="119"/>
      <c r="U105" s="116"/>
      <c r="V105" s="116">
        <v>27125</v>
      </c>
      <c r="W105" s="116">
        <v>27793</v>
      </c>
      <c r="X105" s="116">
        <v>28025</v>
      </c>
      <c r="Y105" s="116">
        <v>30270</v>
      </c>
      <c r="Z105" s="116">
        <v>29237</v>
      </c>
      <c r="AB105" s="113" t="str">
        <f>TEXT(Z105,"###,###")</f>
        <v>29,237</v>
      </c>
      <c r="AD105" s="134">
        <f>Z105/($Z$4)*100</f>
        <v>18.020277974667938</v>
      </c>
      <c r="AF105" s="113"/>
    </row>
    <row r="106" spans="1:32" x14ac:dyDescent="0.25">
      <c r="S106" s="122" t="s">
        <v>54</v>
      </c>
      <c r="T106" s="122"/>
      <c r="U106" s="124"/>
      <c r="V106" s="124">
        <v>127329</v>
      </c>
      <c r="W106" s="124">
        <v>138720</v>
      </c>
      <c r="X106" s="124">
        <v>144589</v>
      </c>
      <c r="Y106" s="124">
        <v>153004</v>
      </c>
      <c r="Z106" s="124">
        <v>151993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17154</v>
      </c>
      <c r="W108" s="116">
        <v>19251</v>
      </c>
      <c r="X108" s="116">
        <v>24201</v>
      </c>
      <c r="Y108" s="116">
        <v>22477</v>
      </c>
      <c r="Z108" s="116">
        <v>22115</v>
      </c>
      <c r="AB108" s="113" t="str">
        <f>TEXT(Z108,"###,###")</f>
        <v>22,115</v>
      </c>
      <c r="AD108" s="134">
        <f>Z108/($Z$4)*100</f>
        <v>13.630620358100403</v>
      </c>
      <c r="AF108" s="113"/>
    </row>
    <row r="109" spans="1:32" x14ac:dyDescent="0.25">
      <c r="S109" s="119" t="s">
        <v>21</v>
      </c>
      <c r="T109" s="119"/>
      <c r="U109" s="116"/>
      <c r="V109" s="116">
        <v>17621</v>
      </c>
      <c r="W109" s="116">
        <v>18947</v>
      </c>
      <c r="X109" s="116">
        <v>19292</v>
      </c>
      <c r="Y109" s="116">
        <v>19593</v>
      </c>
      <c r="Z109" s="116">
        <v>19844</v>
      </c>
      <c r="AB109" s="113" t="str">
        <f>TEXT(Z109,"###,###")</f>
        <v>19,844</v>
      </c>
      <c r="AD109" s="134">
        <f>Z109/($Z$4)*100</f>
        <v>12.230885389380258</v>
      </c>
      <c r="AF109" s="113"/>
    </row>
    <row r="110" spans="1:32" x14ac:dyDescent="0.25">
      <c r="S110" s="119" t="s">
        <v>22</v>
      </c>
      <c r="T110" s="119"/>
      <c r="U110" s="116"/>
      <c r="V110" s="116">
        <v>31401</v>
      </c>
      <c r="W110" s="116">
        <v>34328</v>
      </c>
      <c r="X110" s="116">
        <v>33330</v>
      </c>
      <c r="Y110" s="116">
        <v>37958</v>
      </c>
      <c r="Z110" s="116">
        <v>36169</v>
      </c>
      <c r="AB110" s="113" t="str">
        <f>TEXT(Z110,"###,###")</f>
        <v>36,169</v>
      </c>
      <c r="AD110" s="134">
        <f>Z110/($Z$4)*100</f>
        <v>22.292828746648588</v>
      </c>
      <c r="AF110" s="113"/>
    </row>
    <row r="111" spans="1:32" x14ac:dyDescent="0.25">
      <c r="S111" s="119" t="s">
        <v>23</v>
      </c>
      <c r="T111" s="119"/>
      <c r="U111" s="116"/>
      <c r="V111" s="116">
        <v>61153</v>
      </c>
      <c r="W111" s="116">
        <v>66194</v>
      </c>
      <c r="X111" s="116">
        <v>67766</v>
      </c>
      <c r="Y111" s="116">
        <v>72985</v>
      </c>
      <c r="Z111" s="116">
        <v>72868</v>
      </c>
      <c r="AB111" s="113" t="str">
        <f>TEXT(Z111,"###,###")</f>
        <v>72,868</v>
      </c>
      <c r="AD111" s="134">
        <f>Z111/($Z$4)*100</f>
        <v>44.912323954513234</v>
      </c>
      <c r="AF111" s="113"/>
    </row>
    <row r="112" spans="1:32" x14ac:dyDescent="0.25">
      <c r="S112" s="122" t="s">
        <v>54</v>
      </c>
      <c r="T112" s="122"/>
      <c r="U112" s="116"/>
      <c r="V112" s="116">
        <v>139301</v>
      </c>
      <c r="W112" s="116">
        <v>149539</v>
      </c>
      <c r="X112" s="116">
        <v>155589</v>
      </c>
      <c r="Y112" s="116">
        <v>163965</v>
      </c>
      <c r="Z112" s="116">
        <v>162247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34.97</v>
      </c>
      <c r="W118" s="135">
        <v>37.799999999999997</v>
      </c>
      <c r="X118" s="135">
        <v>37.81</v>
      </c>
      <c r="Y118" s="135">
        <v>37.74</v>
      </c>
      <c r="Z118" s="135">
        <v>37.89</v>
      </c>
      <c r="AB118" s="113" t="str">
        <f>TEXT(Z118,"##.0")</f>
        <v>37.9</v>
      </c>
    </row>
    <row r="120" spans="19:32" x14ac:dyDescent="0.25">
      <c r="S120" s="105" t="s">
        <v>102</v>
      </c>
      <c r="T120" s="116"/>
      <c r="U120" s="116"/>
      <c r="V120" s="116">
        <v>82543</v>
      </c>
      <c r="W120" s="116">
        <v>86499</v>
      </c>
      <c r="X120" s="116">
        <v>89636</v>
      </c>
      <c r="Y120" s="116">
        <v>92957</v>
      </c>
      <c r="Z120" s="116">
        <v>94160</v>
      </c>
      <c r="AB120" s="113" t="str">
        <f>TEXT(Z120,"###,###")</f>
        <v>94,160</v>
      </c>
    </row>
    <row r="121" spans="19:32" x14ac:dyDescent="0.25">
      <c r="S121" s="105" t="s">
        <v>103</v>
      </c>
      <c r="T121" s="116"/>
      <c r="U121" s="116"/>
      <c r="V121" s="116">
        <v>6184</v>
      </c>
      <c r="W121" s="116">
        <v>6400</v>
      </c>
      <c r="X121" s="116">
        <v>6483</v>
      </c>
      <c r="Y121" s="116">
        <v>6622</v>
      </c>
      <c r="Z121" s="116">
        <v>6560</v>
      </c>
      <c r="AB121" s="113" t="str">
        <f>TEXT(Z121,"###,###")</f>
        <v>6,560</v>
      </c>
    </row>
    <row r="122" spans="19:32" x14ac:dyDescent="0.25">
      <c r="S122" s="105" t="s">
        <v>104</v>
      </c>
      <c r="T122" s="116"/>
      <c r="U122" s="116"/>
      <c r="V122" s="116">
        <v>7632</v>
      </c>
      <c r="W122" s="116">
        <v>8418</v>
      </c>
      <c r="X122" s="116">
        <v>9111</v>
      </c>
      <c r="Y122" s="116">
        <v>9831</v>
      </c>
      <c r="Z122" s="116">
        <v>10001</v>
      </c>
      <c r="AB122" s="113" t="str">
        <f>TEXT(Z122,"###,###")</f>
        <v>10,001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90175</v>
      </c>
      <c r="W124" s="116">
        <v>94917</v>
      </c>
      <c r="X124" s="116">
        <v>98747</v>
      </c>
      <c r="Y124" s="116">
        <v>102788</v>
      </c>
      <c r="Z124" s="116">
        <v>104161</v>
      </c>
      <c r="AB124" s="113" t="str">
        <f>TEXT(Z124,"###,###")</f>
        <v>104,161</v>
      </c>
      <c r="AD124" s="131">
        <f>Z124/$Z$7*100</f>
        <v>94.07519802024909</v>
      </c>
    </row>
    <row r="125" spans="19:32" x14ac:dyDescent="0.25">
      <c r="S125" s="105" t="s">
        <v>106</v>
      </c>
      <c r="T125" s="116"/>
      <c r="U125" s="116"/>
      <c r="V125" s="116">
        <v>13816</v>
      </c>
      <c r="W125" s="116">
        <v>14818</v>
      </c>
      <c r="X125" s="116">
        <v>15594</v>
      </c>
      <c r="Y125" s="116">
        <v>16453</v>
      </c>
      <c r="Z125" s="116">
        <v>16561</v>
      </c>
      <c r="AB125" s="113" t="str">
        <f>TEXT(Z125,"###,###")</f>
        <v>16,561</v>
      </c>
      <c r="AD125" s="131">
        <f>Z125/$Z$7*100</f>
        <v>14.957415485770539</v>
      </c>
    </row>
    <row r="127" spans="19:32" x14ac:dyDescent="0.25">
      <c r="S127" s="105" t="s">
        <v>107</v>
      </c>
      <c r="T127" s="116"/>
      <c r="U127" s="116"/>
      <c r="V127" s="116">
        <v>49941</v>
      </c>
      <c r="W127" s="116">
        <v>52349</v>
      </c>
      <c r="X127" s="116">
        <v>54288</v>
      </c>
      <c r="Y127" s="116">
        <v>56246</v>
      </c>
      <c r="Z127" s="116">
        <v>56764</v>
      </c>
      <c r="AB127" s="113" t="str">
        <f>TEXT(Z127,"###,###")</f>
        <v>56,764</v>
      </c>
      <c r="AD127" s="131">
        <f>Z127/$Z$7*100</f>
        <v>51.2676005455153</v>
      </c>
    </row>
    <row r="128" spans="19:32" x14ac:dyDescent="0.25">
      <c r="S128" s="105" t="s">
        <v>108</v>
      </c>
      <c r="T128" s="116"/>
      <c r="U128" s="116"/>
      <c r="V128" s="116">
        <v>46413</v>
      </c>
      <c r="W128" s="116">
        <v>48968</v>
      </c>
      <c r="X128" s="116">
        <v>50943</v>
      </c>
      <c r="Y128" s="116">
        <v>53165</v>
      </c>
      <c r="Z128" s="116">
        <v>53960</v>
      </c>
      <c r="AB128" s="113" t="str">
        <f>TEXT(Z128,"###,###")</f>
        <v>53,960</v>
      </c>
      <c r="AD128" s="131">
        <f>Z128/$Z$7*100</f>
        <v>48.735108967585191</v>
      </c>
    </row>
    <row r="130" spans="19:20" x14ac:dyDescent="0.25">
      <c r="S130" s="105" t="s">
        <v>286</v>
      </c>
      <c r="T130" s="131">
        <v>85.042584514229461</v>
      </c>
    </row>
    <row r="131" spans="19:20" x14ac:dyDescent="0.25">
      <c r="S131" s="105" t="s">
        <v>287</v>
      </c>
      <c r="T131" s="131">
        <v>5.9248019797509048</v>
      </c>
    </row>
    <row r="132" spans="19:20" x14ac:dyDescent="0.25">
      <c r="S132" s="105" t="s">
        <v>288</v>
      </c>
      <c r="T132" s="131">
        <v>9.0326135060196346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44DF9C2-9336-45DD-AA6A-1AFA34491E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35F72A-5C63-4F90-8BA4-3D59E81538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D3C11AB-44D5-4739-BBC9-BD9B7060E3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8345316-50B1-49D8-8DD1-49EF09CE12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EA5E-77D6-4364-BA6F-C1C172D486B6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166</v>
      </c>
      <c r="T1" s="103"/>
      <c r="U1" s="103"/>
      <c r="V1" s="103"/>
      <c r="W1" s="103"/>
      <c r="X1" s="103"/>
      <c r="Y1" s="104" t="s">
        <v>254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166</v>
      </c>
      <c r="Y3" s="109" t="s">
        <v>254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8.53 Mornington Peninsula,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110625</v>
      </c>
      <c r="W4" s="112">
        <v>114998</v>
      </c>
      <c r="X4" s="112">
        <v>117441</v>
      </c>
      <c r="Y4" s="112">
        <v>119986</v>
      </c>
      <c r="Z4" s="112">
        <v>118875</v>
      </c>
      <c r="AB4" s="113" t="str">
        <f>TEXT(Z4,"###,###")</f>
        <v>118,875</v>
      </c>
      <c r="AD4" s="114">
        <f>Z4/Y4-1</f>
        <v>-9.2594135982531078E-3</v>
      </c>
      <c r="AF4" s="114">
        <f>Z4/V4-1</f>
        <v>7.4576271186440612E-2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54293</v>
      </c>
      <c r="W5" s="112">
        <v>56269</v>
      </c>
      <c r="X5" s="112">
        <v>57609</v>
      </c>
      <c r="Y5" s="112">
        <v>58017</v>
      </c>
      <c r="Z5" s="112">
        <v>57438</v>
      </c>
      <c r="AB5" s="113" t="str">
        <f>TEXT(Z5,"###,###")</f>
        <v>57,438</v>
      </c>
      <c r="AD5" s="114">
        <f t="shared" ref="AD5:AD9" si="0">Z5/Y5-1</f>
        <v>-9.9798334970784275E-3</v>
      </c>
      <c r="AF5" s="114">
        <f t="shared" ref="AF5:AF9" si="1">Z5/V5-1</f>
        <v>5.7926436188827202E-2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56331</v>
      </c>
      <c r="W6" s="112">
        <v>58729</v>
      </c>
      <c r="X6" s="112">
        <v>59832</v>
      </c>
      <c r="Y6" s="112">
        <v>61969</v>
      </c>
      <c r="Z6" s="112">
        <v>61437</v>
      </c>
      <c r="AB6" s="113" t="str">
        <f>TEXT(Z6,"###,###")</f>
        <v>61,437</v>
      </c>
      <c r="AD6" s="114">
        <f t="shared" si="0"/>
        <v>-8.5849376301053715E-3</v>
      </c>
      <c r="AF6" s="114">
        <f t="shared" si="1"/>
        <v>9.0642807690259453E-2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81544</v>
      </c>
      <c r="W7" s="112">
        <v>83595</v>
      </c>
      <c r="X7" s="112">
        <v>85363</v>
      </c>
      <c r="Y7" s="112">
        <v>86424</v>
      </c>
      <c r="Z7" s="112">
        <v>87404</v>
      </c>
      <c r="AB7" s="113" t="str">
        <f>TEXT(Z7,"###,###")</f>
        <v>87,404</v>
      </c>
      <c r="AD7" s="114">
        <f t="shared" si="0"/>
        <v>1.1339442747384965E-2</v>
      </c>
      <c r="AF7" s="114">
        <f t="shared" si="1"/>
        <v>7.1863043264985826E-2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118,875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87,404</v>
      </c>
      <c r="P8" s="71"/>
      <c r="S8" s="111" t="s">
        <v>86</v>
      </c>
      <c r="T8" s="112"/>
      <c r="U8" s="112"/>
      <c r="V8" s="112">
        <v>38301</v>
      </c>
      <c r="W8" s="112">
        <v>38835.54</v>
      </c>
      <c r="X8" s="112">
        <v>40676</v>
      </c>
      <c r="Y8" s="112">
        <v>40912</v>
      </c>
      <c r="Z8" s="112">
        <v>41840.269999999997</v>
      </c>
      <c r="AB8" s="113" t="str">
        <f>TEXT(Z8,"$###,###")</f>
        <v>$41,840</v>
      </c>
      <c r="AD8" s="114">
        <f t="shared" si="0"/>
        <v>2.2689430973797275E-2</v>
      </c>
      <c r="AF8" s="114">
        <f t="shared" si="1"/>
        <v>9.2406725672958823E-2</v>
      </c>
    </row>
    <row r="9" spans="1:32" x14ac:dyDescent="0.25">
      <c r="A9" s="32" t="s">
        <v>15</v>
      </c>
      <c r="B9" s="75"/>
      <c r="C9" s="76"/>
      <c r="D9" s="77">
        <f>AD104</f>
        <v>77.681598317560457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50.046908608301678</v>
      </c>
      <c r="P9" s="78" t="s">
        <v>87</v>
      </c>
      <c r="S9" s="111" t="s">
        <v>7</v>
      </c>
      <c r="T9" s="112"/>
      <c r="U9" s="112"/>
      <c r="V9" s="112">
        <v>4368427434</v>
      </c>
      <c r="W9" s="112">
        <v>4591403053</v>
      </c>
      <c r="X9" s="112">
        <v>4851249727</v>
      </c>
      <c r="Y9" s="112">
        <v>5063352682</v>
      </c>
      <c r="Z9" s="112">
        <v>5307512516</v>
      </c>
      <c r="AB9" s="113" t="str">
        <f>TEXT(Z9/1000000,"$#,###.0")&amp;" mil"</f>
        <v>$5,307.5 mil</v>
      </c>
      <c r="AD9" s="114">
        <f t="shared" si="0"/>
        <v>4.8220981103682004E-2</v>
      </c>
      <c r="AF9" s="114">
        <f t="shared" si="1"/>
        <v>0.21497096980276864</v>
      </c>
    </row>
    <row r="10" spans="1:32" x14ac:dyDescent="0.25">
      <c r="A10" s="32" t="s">
        <v>18</v>
      </c>
      <c r="B10" s="75"/>
      <c r="C10" s="76"/>
      <c r="D10" s="77">
        <f>AD105</f>
        <v>14.558990536277602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49.953091391698315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82.797125989657232</v>
      </c>
      <c r="P11" s="78" t="s">
        <v>87</v>
      </c>
      <c r="S11" s="111" t="s">
        <v>30</v>
      </c>
      <c r="T11" s="116"/>
      <c r="U11" s="116"/>
      <c r="V11" s="116">
        <v>96371</v>
      </c>
      <c r="W11" s="116">
        <v>100243</v>
      </c>
      <c r="X11" s="116">
        <v>102661</v>
      </c>
      <c r="Y11" s="116">
        <v>104979</v>
      </c>
      <c r="Z11" s="116">
        <v>103843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9.8279254954006667</v>
      </c>
      <c r="P12" s="78" t="s">
        <v>87</v>
      </c>
      <c r="S12" s="111" t="s">
        <v>31</v>
      </c>
      <c r="T12" s="116"/>
      <c r="U12" s="116"/>
      <c r="V12" s="116">
        <v>14254</v>
      </c>
      <c r="W12" s="116">
        <v>14755</v>
      </c>
      <c r="X12" s="116">
        <v>14780</v>
      </c>
      <c r="Y12" s="116">
        <v>15003</v>
      </c>
      <c r="Z12" s="116">
        <v>15032</v>
      </c>
    </row>
    <row r="13" spans="1:32" ht="15" customHeight="1" x14ac:dyDescent="0.25">
      <c r="A13" s="32" t="s">
        <v>20</v>
      </c>
      <c r="B13" s="76"/>
      <c r="C13" s="76"/>
      <c r="D13" s="77">
        <f>AD108</f>
        <v>19.627339642481598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7.3669397281588944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16.264984227129336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20.526603575184016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15.34923631371203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1797</v>
      </c>
      <c r="Z15" s="116">
        <v>1743</v>
      </c>
      <c r="AB15" s="121">
        <f t="shared" ref="AB15:AB34" si="2">IF(Z15="np",0,Z15/$Z$34)</f>
        <v>1.4662583912377812E-2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35.413669821240802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84.650763686287974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255</v>
      </c>
      <c r="Z16" s="116">
        <v>283</v>
      </c>
      <c r="AB16" s="121">
        <f t="shared" si="2"/>
        <v>2.3806719720039708E-3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7067</v>
      </c>
      <c r="Z17" s="116">
        <v>6682</v>
      </c>
      <c r="AB17" s="121">
        <f t="shared" si="2"/>
        <v>5.6210777798341098E-2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724</v>
      </c>
      <c r="Z18" s="116">
        <v>771</v>
      </c>
      <c r="AB18" s="121">
        <f t="shared" si="2"/>
        <v>6.4858589767316658E-3</v>
      </c>
    </row>
    <row r="19" spans="1:28" x14ac:dyDescent="0.25">
      <c r="A19" s="67" t="str">
        <f>$S$1&amp;" ("&amp;$V$2&amp;" to "&amp;$Z$2&amp;")"</f>
        <v>Mornington Peninsula (2015-16 to 2019-20)</v>
      </c>
      <c r="B19" s="67"/>
      <c r="C19" s="67"/>
      <c r="D19" s="67"/>
      <c r="E19" s="67"/>
      <c r="F19" s="67"/>
      <c r="G19" s="67" t="str">
        <f>$S$1&amp;" ("&amp;$V$2&amp;" to "&amp;$Z$2&amp;")"</f>
        <v>Mornington Peninsula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12618</v>
      </c>
      <c r="Z19" s="116">
        <v>12383</v>
      </c>
      <c r="AB19" s="121">
        <f t="shared" si="2"/>
        <v>0.10416912024496526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4462</v>
      </c>
      <c r="Z20" s="116">
        <v>4439</v>
      </c>
      <c r="AB20" s="121">
        <f t="shared" si="2"/>
        <v>3.7342059659807865E-2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12430</v>
      </c>
      <c r="Z21" s="116">
        <v>12711</v>
      </c>
      <c r="AB21" s="121">
        <f t="shared" si="2"/>
        <v>0.10692834429732322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9576</v>
      </c>
      <c r="Z22" s="116">
        <v>9522</v>
      </c>
      <c r="AB22" s="121">
        <f t="shared" si="2"/>
        <v>8.0101620202903914E-2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2677</v>
      </c>
      <c r="Z23" s="116">
        <v>2550</v>
      </c>
      <c r="AB23" s="121">
        <f t="shared" si="2"/>
        <v>2.145128455339267E-2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1269</v>
      </c>
      <c r="Z24" s="116">
        <v>1166</v>
      </c>
      <c r="AB24" s="121">
        <f t="shared" si="2"/>
        <v>9.8087050153944505E-3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4173</v>
      </c>
      <c r="Z25" s="116">
        <v>4180</v>
      </c>
      <c r="AB25" s="121">
        <f t="shared" si="2"/>
        <v>3.5163282130659355E-2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2880</v>
      </c>
      <c r="Z26" s="116">
        <v>2687</v>
      </c>
      <c r="AB26" s="121">
        <f t="shared" si="2"/>
        <v>2.2603765331359254E-2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8748</v>
      </c>
      <c r="Z27" s="116">
        <v>8622</v>
      </c>
      <c r="AB27" s="121">
        <f t="shared" si="2"/>
        <v>7.2530578595824152E-2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8126</v>
      </c>
      <c r="Z28" s="116">
        <v>8739</v>
      </c>
      <c r="AB28" s="121">
        <f t="shared" si="2"/>
        <v>7.3514814004744522E-2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9030</v>
      </c>
      <c r="Z29" s="116">
        <v>5211</v>
      </c>
      <c r="AB29" s="121">
        <f t="shared" si="2"/>
        <v>4.3836330904991838E-2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7040</v>
      </c>
      <c r="Z30" s="116">
        <v>9765</v>
      </c>
      <c r="AB30" s="121">
        <f t="shared" si="2"/>
        <v>8.2145801436815449E-2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13901</v>
      </c>
      <c r="Z31" s="116">
        <v>14453</v>
      </c>
      <c r="AB31" s="121">
        <f t="shared" si="2"/>
        <v>0.12158251594124872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3427</v>
      </c>
      <c r="Z32" s="116">
        <v>3440</v>
      </c>
      <c r="AB32" s="121">
        <f t="shared" si="2"/>
        <v>2.8938203475949324E-2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4168</v>
      </c>
      <c r="Z33" s="116">
        <v>4473</v>
      </c>
      <c r="AB33" s="121">
        <f t="shared" si="2"/>
        <v>3.7628076787186431E-2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119982</v>
      </c>
      <c r="Z34" s="124">
        <v>118874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73989</v>
      </c>
      <c r="AB37" s="136">
        <f>Z37/Z40*100</f>
        <v>84.650763686287974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13416</v>
      </c>
      <c r="AB38" s="136">
        <f>Z38/Z40*100</f>
        <v>15.34923631371203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87405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37</v>
      </c>
      <c r="W44" s="116">
        <v>26</v>
      </c>
      <c r="X44" s="116">
        <v>19</v>
      </c>
      <c r="Y44" s="116">
        <v>34</v>
      </c>
      <c r="Z44" s="116">
        <v>34</v>
      </c>
    </row>
    <row r="45" spans="19:32" x14ac:dyDescent="0.25">
      <c r="S45" s="119" t="s">
        <v>38</v>
      </c>
      <c r="T45" s="119"/>
      <c r="U45" s="116"/>
      <c r="V45" s="116">
        <v>1302</v>
      </c>
      <c r="W45" s="116">
        <v>1375</v>
      </c>
      <c r="X45" s="116">
        <v>1472</v>
      </c>
      <c r="Y45" s="116">
        <v>1605</v>
      </c>
      <c r="Z45" s="116">
        <v>1634</v>
      </c>
    </row>
    <row r="46" spans="19:32" x14ac:dyDescent="0.25">
      <c r="S46" s="119" t="s">
        <v>39</v>
      </c>
      <c r="T46" s="119"/>
      <c r="U46" s="116"/>
      <c r="V46" s="116">
        <v>3226</v>
      </c>
      <c r="W46" s="116">
        <v>3671</v>
      </c>
      <c r="X46" s="116">
        <v>3829</v>
      </c>
      <c r="Y46" s="116">
        <v>3892</v>
      </c>
      <c r="Z46" s="116">
        <v>3683</v>
      </c>
    </row>
    <row r="47" spans="19:32" x14ac:dyDescent="0.25">
      <c r="S47" s="119" t="s">
        <v>40</v>
      </c>
      <c r="T47" s="119"/>
      <c r="U47" s="116"/>
      <c r="V47" s="116">
        <v>4815</v>
      </c>
      <c r="W47" s="116">
        <v>4823</v>
      </c>
      <c r="X47" s="116">
        <v>4982</v>
      </c>
      <c r="Y47" s="116">
        <v>5069</v>
      </c>
      <c r="Z47" s="116">
        <v>4882</v>
      </c>
    </row>
    <row r="48" spans="19:32" x14ac:dyDescent="0.25">
      <c r="S48" s="119" t="s">
        <v>41</v>
      </c>
      <c r="T48" s="119"/>
      <c r="U48" s="116"/>
      <c r="V48" s="116">
        <v>5075</v>
      </c>
      <c r="W48" s="116">
        <v>5429</v>
      </c>
      <c r="X48" s="116">
        <v>5594</v>
      </c>
      <c r="Y48" s="116">
        <v>5691</v>
      </c>
      <c r="Z48" s="116">
        <v>5472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4637</v>
      </c>
      <c r="W49" s="116">
        <v>4806</v>
      </c>
      <c r="X49" s="116">
        <v>5062</v>
      </c>
      <c r="Y49" s="116">
        <v>5142</v>
      </c>
      <c r="Z49" s="116">
        <v>5242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Mornington Peninsula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4664</v>
      </c>
      <c r="W50" s="116">
        <v>4844</v>
      </c>
      <c r="X50" s="116">
        <v>4800</v>
      </c>
      <c r="Y50" s="116">
        <v>4862</v>
      </c>
      <c r="Z50" s="116">
        <v>4844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5677</v>
      </c>
      <c r="W51" s="116">
        <v>5504</v>
      </c>
      <c r="X51" s="116">
        <v>5457</v>
      </c>
      <c r="Y51" s="116">
        <v>5278</v>
      </c>
      <c r="Z51" s="116">
        <v>5108</v>
      </c>
    </row>
    <row r="52" spans="1:26" ht="15" customHeight="1" x14ac:dyDescent="0.25">
      <c r="S52" s="119" t="s">
        <v>45</v>
      </c>
      <c r="T52" s="119"/>
      <c r="U52" s="116"/>
      <c r="V52" s="116">
        <v>5668</v>
      </c>
      <c r="W52" s="116">
        <v>6106</v>
      </c>
      <c r="X52" s="116">
        <v>6215</v>
      </c>
      <c r="Y52" s="116">
        <v>6192</v>
      </c>
      <c r="Z52" s="116">
        <v>5954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5399</v>
      </c>
      <c r="W53" s="116">
        <v>5388</v>
      </c>
      <c r="X53" s="116">
        <v>5501</v>
      </c>
      <c r="Y53" s="116">
        <v>5496</v>
      </c>
      <c r="Z53" s="116">
        <v>5589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5013</v>
      </c>
      <c r="W54" s="116">
        <v>5148</v>
      </c>
      <c r="X54" s="116">
        <v>5436</v>
      </c>
      <c r="Y54" s="116">
        <v>5224</v>
      </c>
      <c r="Z54" s="116">
        <v>5311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4117</v>
      </c>
      <c r="W55" s="116">
        <v>4230</v>
      </c>
      <c r="X55" s="116">
        <v>4173</v>
      </c>
      <c r="Y55" s="116">
        <v>4404</v>
      </c>
      <c r="Z55" s="116">
        <v>4451</v>
      </c>
    </row>
    <row r="56" spans="1:26" ht="15" customHeight="1" x14ac:dyDescent="0.25">
      <c r="S56" s="119" t="s">
        <v>49</v>
      </c>
      <c r="T56" s="119"/>
      <c r="U56" s="116"/>
      <c r="V56" s="116">
        <v>2544</v>
      </c>
      <c r="W56" s="116">
        <v>2677</v>
      </c>
      <c r="X56" s="116">
        <v>2622</v>
      </c>
      <c r="Y56" s="116">
        <v>2733</v>
      </c>
      <c r="Z56" s="116">
        <v>2762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1156</v>
      </c>
      <c r="W57" s="116">
        <v>1273</v>
      </c>
      <c r="X57" s="116">
        <v>1376</v>
      </c>
      <c r="Y57" s="116">
        <v>1423</v>
      </c>
      <c r="Z57" s="116">
        <v>1439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487</v>
      </c>
      <c r="W58" s="116">
        <v>528</v>
      </c>
      <c r="X58" s="116">
        <v>555</v>
      </c>
      <c r="Y58" s="116">
        <v>532</v>
      </c>
      <c r="Z58" s="116">
        <v>584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292</v>
      </c>
      <c r="W59" s="116">
        <v>274</v>
      </c>
      <c r="X59" s="116">
        <v>286</v>
      </c>
      <c r="Y59" s="116">
        <v>282</v>
      </c>
      <c r="Z59" s="116">
        <v>284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185</v>
      </c>
      <c r="W60" s="116">
        <v>167</v>
      </c>
      <c r="X60" s="116">
        <v>177</v>
      </c>
      <c r="Y60" s="116">
        <v>156</v>
      </c>
      <c r="Z60" s="116">
        <v>180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54293</v>
      </c>
      <c r="W61" s="116">
        <v>56269</v>
      </c>
      <c r="X61" s="116">
        <v>57609</v>
      </c>
      <c r="Y61" s="116">
        <v>58016</v>
      </c>
      <c r="Z61" s="116">
        <v>57438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39</v>
      </c>
      <c r="W63" s="116">
        <v>32</v>
      </c>
      <c r="X63" s="116">
        <v>37</v>
      </c>
      <c r="Y63" s="116">
        <v>46</v>
      </c>
      <c r="Z63" s="116">
        <v>19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1488</v>
      </c>
      <c r="W64" s="116">
        <v>1660</v>
      </c>
      <c r="X64" s="116">
        <v>1726</v>
      </c>
      <c r="Y64" s="116">
        <v>1739</v>
      </c>
      <c r="Z64" s="116">
        <v>1749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Mornington Peninsula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3452</v>
      </c>
      <c r="W65" s="116">
        <v>3718</v>
      </c>
      <c r="X65" s="116">
        <v>3888</v>
      </c>
      <c r="Y65" s="116">
        <v>4170</v>
      </c>
      <c r="Z65" s="116">
        <v>4051</v>
      </c>
    </row>
    <row r="66" spans="1:26" x14ac:dyDescent="0.25">
      <c r="S66" s="119" t="s">
        <v>40</v>
      </c>
      <c r="T66" s="119"/>
      <c r="U66" s="116"/>
      <c r="V66" s="116">
        <v>5073</v>
      </c>
      <c r="W66" s="116">
        <v>5267</v>
      </c>
      <c r="X66" s="116">
        <v>5303</v>
      </c>
      <c r="Y66" s="116">
        <v>5467</v>
      </c>
      <c r="Z66" s="116">
        <v>5183</v>
      </c>
    </row>
    <row r="67" spans="1:26" x14ac:dyDescent="0.25">
      <c r="S67" s="119" t="s">
        <v>41</v>
      </c>
      <c r="T67" s="119"/>
      <c r="U67" s="116"/>
      <c r="V67" s="116">
        <v>5158</v>
      </c>
      <c r="W67" s="116">
        <v>5394</v>
      </c>
      <c r="X67" s="116">
        <v>5557</v>
      </c>
      <c r="Y67" s="116">
        <v>5833</v>
      </c>
      <c r="Z67" s="116">
        <v>5673</v>
      </c>
    </row>
    <row r="68" spans="1:26" x14ac:dyDescent="0.25">
      <c r="S68" s="119" t="s">
        <v>42</v>
      </c>
      <c r="T68" s="119"/>
      <c r="U68" s="116"/>
      <c r="V68" s="116">
        <v>4571</v>
      </c>
      <c r="W68" s="116">
        <v>4850</v>
      </c>
      <c r="X68" s="116">
        <v>4999</v>
      </c>
      <c r="Y68" s="116">
        <v>5235</v>
      </c>
      <c r="Z68" s="116">
        <v>5328</v>
      </c>
    </row>
    <row r="69" spans="1:26" x14ac:dyDescent="0.25">
      <c r="S69" s="119" t="s">
        <v>43</v>
      </c>
      <c r="T69" s="119"/>
      <c r="U69" s="116"/>
      <c r="V69" s="116">
        <v>4720</v>
      </c>
      <c r="W69" s="116">
        <v>4996</v>
      </c>
      <c r="X69" s="116">
        <v>5201</v>
      </c>
      <c r="Y69" s="116">
        <v>5465</v>
      </c>
      <c r="Z69" s="116">
        <v>5454</v>
      </c>
    </row>
    <row r="70" spans="1:26" x14ac:dyDescent="0.25">
      <c r="S70" s="119" t="s">
        <v>44</v>
      </c>
      <c r="T70" s="119"/>
      <c r="U70" s="116"/>
      <c r="V70" s="116">
        <v>6010</v>
      </c>
      <c r="W70" s="116">
        <v>5981</v>
      </c>
      <c r="X70" s="116">
        <v>5782</v>
      </c>
      <c r="Y70" s="116">
        <v>5713</v>
      </c>
      <c r="Z70" s="116">
        <v>5641</v>
      </c>
    </row>
    <row r="71" spans="1:26" x14ac:dyDescent="0.25">
      <c r="S71" s="119" t="s">
        <v>45</v>
      </c>
      <c r="T71" s="119"/>
      <c r="U71" s="116"/>
      <c r="V71" s="116">
        <v>6552</v>
      </c>
      <c r="W71" s="116">
        <v>6851</v>
      </c>
      <c r="X71" s="116">
        <v>7049</v>
      </c>
      <c r="Y71" s="116">
        <v>7182</v>
      </c>
      <c r="Z71" s="116">
        <v>6955</v>
      </c>
    </row>
    <row r="72" spans="1:26" x14ac:dyDescent="0.25">
      <c r="S72" s="119" t="s">
        <v>46</v>
      </c>
      <c r="T72" s="119"/>
      <c r="U72" s="116"/>
      <c r="V72" s="116">
        <v>5913</v>
      </c>
      <c r="W72" s="116">
        <v>6203</v>
      </c>
      <c r="X72" s="116">
        <v>6220</v>
      </c>
      <c r="Y72" s="116">
        <v>6360</v>
      </c>
      <c r="Z72" s="116">
        <v>6460</v>
      </c>
    </row>
    <row r="73" spans="1:26" x14ac:dyDescent="0.25">
      <c r="S73" s="119" t="s">
        <v>47</v>
      </c>
      <c r="T73" s="119"/>
      <c r="U73" s="116"/>
      <c r="V73" s="116">
        <v>5472</v>
      </c>
      <c r="W73" s="116">
        <v>5620</v>
      </c>
      <c r="X73" s="116">
        <v>5613</v>
      </c>
      <c r="Y73" s="116">
        <v>5845</v>
      </c>
      <c r="Z73" s="116">
        <v>5848</v>
      </c>
    </row>
    <row r="74" spans="1:26" x14ac:dyDescent="0.25">
      <c r="S74" s="119" t="s">
        <v>48</v>
      </c>
      <c r="T74" s="119"/>
      <c r="U74" s="116"/>
      <c r="V74" s="116">
        <v>4086</v>
      </c>
      <c r="W74" s="116">
        <v>4221</v>
      </c>
      <c r="X74" s="116">
        <v>4328</v>
      </c>
      <c r="Y74" s="116">
        <v>4612</v>
      </c>
      <c r="Z74" s="116">
        <v>4602</v>
      </c>
    </row>
    <row r="75" spans="1:26" x14ac:dyDescent="0.25">
      <c r="S75" s="119" t="s">
        <v>49</v>
      </c>
      <c r="T75" s="119"/>
      <c r="U75" s="116"/>
      <c r="V75" s="116">
        <v>2109</v>
      </c>
      <c r="W75" s="116">
        <v>2179</v>
      </c>
      <c r="X75" s="116">
        <v>2163</v>
      </c>
      <c r="Y75" s="116">
        <v>2353</v>
      </c>
      <c r="Z75" s="116">
        <v>2472</v>
      </c>
    </row>
    <row r="76" spans="1:26" x14ac:dyDescent="0.25">
      <c r="S76" s="119" t="s">
        <v>50</v>
      </c>
      <c r="T76" s="119"/>
      <c r="U76" s="116"/>
      <c r="V76" s="116">
        <v>800</v>
      </c>
      <c r="W76" s="116">
        <v>893</v>
      </c>
      <c r="X76" s="116">
        <v>972</v>
      </c>
      <c r="Y76" s="116">
        <v>1065</v>
      </c>
      <c r="Z76" s="116">
        <v>1088</v>
      </c>
    </row>
    <row r="77" spans="1:26" x14ac:dyDescent="0.25">
      <c r="S77" s="119" t="s">
        <v>51</v>
      </c>
      <c r="T77" s="119"/>
      <c r="U77" s="116"/>
      <c r="V77" s="116">
        <v>426</v>
      </c>
      <c r="W77" s="116">
        <v>420</v>
      </c>
      <c r="X77" s="116">
        <v>451</v>
      </c>
      <c r="Y77" s="116">
        <v>434</v>
      </c>
      <c r="Z77" s="116">
        <v>462</v>
      </c>
    </row>
    <row r="78" spans="1:26" x14ac:dyDescent="0.25">
      <c r="S78" s="119" t="s">
        <v>52</v>
      </c>
      <c r="T78" s="119"/>
      <c r="U78" s="116"/>
      <c r="V78" s="116">
        <v>235</v>
      </c>
      <c r="W78" s="116">
        <v>241</v>
      </c>
      <c r="X78" s="116">
        <v>261</v>
      </c>
      <c r="Y78" s="116">
        <v>252</v>
      </c>
      <c r="Z78" s="116">
        <v>233</v>
      </c>
    </row>
    <row r="79" spans="1:26" x14ac:dyDescent="0.25">
      <c r="S79" s="119" t="s">
        <v>53</v>
      </c>
      <c r="T79" s="119"/>
      <c r="U79" s="116"/>
      <c r="V79" s="116">
        <v>223</v>
      </c>
      <c r="W79" s="116">
        <v>202</v>
      </c>
      <c r="X79" s="116">
        <v>251</v>
      </c>
      <c r="Y79" s="116">
        <v>208</v>
      </c>
      <c r="Z79" s="116">
        <v>213</v>
      </c>
    </row>
    <row r="80" spans="1:26" x14ac:dyDescent="0.25">
      <c r="S80" s="122" t="s">
        <v>54</v>
      </c>
      <c r="T80" s="122"/>
      <c r="U80" s="116"/>
      <c r="V80" s="116">
        <v>56331</v>
      </c>
      <c r="W80" s="116">
        <v>58729</v>
      </c>
      <c r="X80" s="116">
        <v>59832</v>
      </c>
      <c r="Y80" s="116">
        <v>61972</v>
      </c>
      <c r="Z80" s="116">
        <v>61436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Mornington Peninsula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6137</v>
      </c>
      <c r="W83" s="116">
        <v>6439</v>
      </c>
      <c r="X83" s="116">
        <v>6670</v>
      </c>
      <c r="Y83" s="116">
        <v>6751</v>
      </c>
      <c r="Z83" s="116">
        <v>6966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4939</v>
      </c>
      <c r="W84" s="116">
        <v>4967</v>
      </c>
      <c r="X84" s="116">
        <v>5142</v>
      </c>
      <c r="Y84" s="116">
        <v>5258</v>
      </c>
      <c r="Z84" s="116">
        <v>5226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7824</v>
      </c>
      <c r="W85" s="116">
        <v>8089</v>
      </c>
      <c r="X85" s="116">
        <v>8441</v>
      </c>
      <c r="Y85" s="116">
        <v>8563</v>
      </c>
      <c r="Z85" s="116">
        <v>8668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118,875</v>
      </c>
      <c r="D86" s="100">
        <f t="shared" ref="D86:D91" si="4">AD4</f>
        <v>-9.2594135982531078E-3</v>
      </c>
      <c r="E86" s="101">
        <f t="shared" ref="E86:E91" si="5">AD4</f>
        <v>-9.2594135982531078E-3</v>
      </c>
      <c r="F86" s="100">
        <f t="shared" ref="F86:F91" si="6">AF4</f>
        <v>7.4576271186440612E-2</v>
      </c>
      <c r="G86" s="101">
        <f t="shared" ref="G86:G91" si="7">AF4</f>
        <v>7.4576271186440612E-2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2240</v>
      </c>
      <c r="W86" s="116">
        <v>2327</v>
      </c>
      <c r="X86" s="116">
        <v>2407</v>
      </c>
      <c r="Y86" s="116">
        <v>2548</v>
      </c>
      <c r="Z86" s="116">
        <v>2657</v>
      </c>
    </row>
    <row r="87" spans="1:30" ht="15" customHeight="1" x14ac:dyDescent="0.25">
      <c r="A87" s="102" t="s">
        <v>4</v>
      </c>
      <c r="B87" s="51"/>
      <c r="C87" s="61" t="str">
        <f t="shared" si="3"/>
        <v>57,438</v>
      </c>
      <c r="D87" s="100">
        <f t="shared" si="4"/>
        <v>-9.9798334970784275E-3</v>
      </c>
      <c r="E87" s="101">
        <f t="shared" si="5"/>
        <v>-9.9798334970784275E-3</v>
      </c>
      <c r="F87" s="100">
        <f t="shared" si="6"/>
        <v>5.7926436188827202E-2</v>
      </c>
      <c r="G87" s="101">
        <f t="shared" si="7"/>
        <v>5.7926436188827202E-2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1517</v>
      </c>
      <c r="W87" s="116">
        <v>1518</v>
      </c>
      <c r="X87" s="116">
        <v>1503</v>
      </c>
      <c r="Y87" s="116">
        <v>1474</v>
      </c>
      <c r="Z87" s="116">
        <v>1477</v>
      </c>
    </row>
    <row r="88" spans="1:30" ht="15" customHeight="1" x14ac:dyDescent="0.25">
      <c r="A88" s="102" t="s">
        <v>5</v>
      </c>
      <c r="B88" s="51"/>
      <c r="C88" s="61" t="str">
        <f t="shared" si="3"/>
        <v>61,437</v>
      </c>
      <c r="D88" s="100">
        <f t="shared" si="4"/>
        <v>-8.5849376301053715E-3</v>
      </c>
      <c r="E88" s="101">
        <f t="shared" si="5"/>
        <v>-8.5849376301053715E-3</v>
      </c>
      <c r="F88" s="100">
        <f t="shared" si="6"/>
        <v>9.0642807690259453E-2</v>
      </c>
      <c r="G88" s="101">
        <f t="shared" si="7"/>
        <v>9.0642807690259453E-2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2323</v>
      </c>
      <c r="W88" s="116">
        <v>2424</v>
      </c>
      <c r="X88" s="116">
        <v>2559</v>
      </c>
      <c r="Y88" s="116">
        <v>2554</v>
      </c>
      <c r="Z88" s="116">
        <v>2571</v>
      </c>
    </row>
    <row r="89" spans="1:30" ht="15" customHeight="1" x14ac:dyDescent="0.25">
      <c r="A89" s="51" t="s">
        <v>6</v>
      </c>
      <c r="B89" s="51"/>
      <c r="C89" s="61" t="str">
        <f t="shared" si="3"/>
        <v>87,404</v>
      </c>
      <c r="D89" s="100">
        <f t="shared" si="4"/>
        <v>1.1339442747384965E-2</v>
      </c>
      <c r="E89" s="101">
        <f t="shared" si="5"/>
        <v>1.1339442747384965E-2</v>
      </c>
      <c r="F89" s="100">
        <f t="shared" si="6"/>
        <v>7.1863043264985826E-2</v>
      </c>
      <c r="G89" s="101">
        <f t="shared" si="7"/>
        <v>7.1863043264985826E-2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2180</v>
      </c>
      <c r="W89" s="116">
        <v>2194</v>
      </c>
      <c r="X89" s="116">
        <v>2248</v>
      </c>
      <c r="Y89" s="116">
        <v>2293</v>
      </c>
      <c r="Z89" s="116">
        <v>2199</v>
      </c>
    </row>
    <row r="90" spans="1:30" ht="15" customHeight="1" x14ac:dyDescent="0.25">
      <c r="A90" s="51" t="s">
        <v>100</v>
      </c>
      <c r="B90" s="51"/>
      <c r="C90" s="61" t="str">
        <f t="shared" si="3"/>
        <v>$41,840</v>
      </c>
      <c r="D90" s="100">
        <f t="shared" si="4"/>
        <v>2.2689430973797275E-2</v>
      </c>
      <c r="E90" s="101">
        <f t="shared" si="5"/>
        <v>2.2689430973797275E-2</v>
      </c>
      <c r="F90" s="100">
        <f t="shared" si="6"/>
        <v>9.2406725672958823E-2</v>
      </c>
      <c r="G90" s="101">
        <f t="shared" si="7"/>
        <v>9.2406725672958823E-2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3475</v>
      </c>
      <c r="W90" s="116">
        <v>3644</v>
      </c>
      <c r="X90" s="116">
        <v>3890</v>
      </c>
      <c r="Y90" s="116">
        <v>3947</v>
      </c>
      <c r="Z90" s="116">
        <v>3902</v>
      </c>
    </row>
    <row r="91" spans="1:30" ht="15" customHeight="1" x14ac:dyDescent="0.25">
      <c r="A91" s="51" t="s">
        <v>7</v>
      </c>
      <c r="B91" s="51"/>
      <c r="C91" s="61" t="str">
        <f t="shared" si="3"/>
        <v>$5,307.5 mil</v>
      </c>
      <c r="D91" s="100">
        <f t="shared" si="4"/>
        <v>4.8220981103682004E-2</v>
      </c>
      <c r="E91" s="101">
        <f t="shared" si="5"/>
        <v>4.8220981103682004E-2</v>
      </c>
      <c r="F91" s="100">
        <f t="shared" si="6"/>
        <v>0.21497096980276864</v>
      </c>
      <c r="G91" s="101">
        <f t="shared" si="7"/>
        <v>0.21497096980276864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41233</v>
      </c>
      <c r="W91" s="116">
        <v>42206</v>
      </c>
      <c r="X91" s="116">
        <v>42987</v>
      </c>
      <c r="Y91" s="116">
        <v>43343</v>
      </c>
      <c r="Z91" s="116">
        <v>43743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3533</v>
      </c>
      <c r="W93" s="116">
        <v>3845</v>
      </c>
      <c r="X93" s="116">
        <v>4156</v>
      </c>
      <c r="Y93" s="116">
        <v>4295</v>
      </c>
      <c r="Z93" s="116">
        <v>4527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7987</v>
      </c>
      <c r="W94" s="116">
        <v>8231</v>
      </c>
      <c r="X94" s="116">
        <v>8481</v>
      </c>
      <c r="Y94" s="116">
        <v>8784</v>
      </c>
      <c r="Z94" s="116">
        <v>8901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1371</v>
      </c>
      <c r="W95" s="116">
        <v>1441</v>
      </c>
      <c r="X95" s="116">
        <v>1505</v>
      </c>
      <c r="Y95" s="116">
        <v>1551</v>
      </c>
      <c r="Z95" s="116">
        <v>1595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5598</v>
      </c>
      <c r="W96" s="116">
        <v>5910</v>
      </c>
      <c r="X96" s="116">
        <v>6266</v>
      </c>
      <c r="Y96" s="116">
        <v>6571</v>
      </c>
      <c r="Z96" s="116">
        <v>6654</v>
      </c>
    </row>
    <row r="97" spans="1:32" ht="15" customHeight="1" x14ac:dyDescent="0.25">
      <c r="S97" s="119" t="s">
        <v>199</v>
      </c>
      <c r="T97" s="119"/>
      <c r="U97" s="116"/>
      <c r="V97" s="116">
        <v>6730</v>
      </c>
      <c r="W97" s="116">
        <v>7009</v>
      </c>
      <c r="X97" s="116">
        <v>7032</v>
      </c>
      <c r="Y97" s="116">
        <v>7041</v>
      </c>
      <c r="Z97" s="116">
        <v>6953</v>
      </c>
    </row>
    <row r="98" spans="1:32" ht="15" customHeight="1" x14ac:dyDescent="0.25">
      <c r="S98" s="119" t="s">
        <v>200</v>
      </c>
      <c r="T98" s="119"/>
      <c r="U98" s="116"/>
      <c r="V98" s="116">
        <v>4558</v>
      </c>
      <c r="W98" s="116">
        <v>4735</v>
      </c>
      <c r="X98" s="116">
        <v>4949</v>
      </c>
      <c r="Y98" s="116">
        <v>4907</v>
      </c>
      <c r="Z98" s="116">
        <v>4973</v>
      </c>
    </row>
    <row r="99" spans="1:32" ht="15" customHeight="1" x14ac:dyDescent="0.25">
      <c r="S99" s="119" t="s">
        <v>201</v>
      </c>
      <c r="T99" s="119"/>
      <c r="U99" s="116"/>
      <c r="V99" s="116">
        <v>220</v>
      </c>
      <c r="W99" s="116">
        <v>228</v>
      </c>
      <c r="X99" s="116">
        <v>251</v>
      </c>
      <c r="Y99" s="116">
        <v>273</v>
      </c>
      <c r="Z99" s="116">
        <v>260</v>
      </c>
    </row>
    <row r="100" spans="1:32" ht="15" customHeight="1" x14ac:dyDescent="0.25">
      <c r="S100" s="119" t="s">
        <v>59</v>
      </c>
      <c r="T100" s="119"/>
      <c r="U100" s="116"/>
      <c r="V100" s="116">
        <v>1657</v>
      </c>
      <c r="W100" s="116">
        <v>1745</v>
      </c>
      <c r="X100" s="116">
        <v>1828</v>
      </c>
      <c r="Y100" s="116">
        <v>1957</v>
      </c>
      <c r="Z100" s="116">
        <v>1974</v>
      </c>
    </row>
    <row r="101" spans="1:32" x14ac:dyDescent="0.25">
      <c r="A101" s="20"/>
      <c r="S101" s="122" t="s">
        <v>54</v>
      </c>
      <c r="T101" s="122"/>
      <c r="U101" s="116"/>
      <c r="V101" s="116">
        <v>40310</v>
      </c>
      <c r="W101" s="116">
        <v>41389</v>
      </c>
      <c r="X101" s="116">
        <v>42376</v>
      </c>
      <c r="Y101" s="116">
        <v>43083</v>
      </c>
      <c r="Z101" s="116">
        <v>43661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82036</v>
      </c>
      <c r="W104" s="116">
        <v>87663</v>
      </c>
      <c r="X104" s="116">
        <v>90457</v>
      </c>
      <c r="Y104" s="116">
        <v>91920</v>
      </c>
      <c r="Z104" s="116">
        <v>92344</v>
      </c>
      <c r="AB104" s="113" t="str">
        <f>TEXT(Z104,"###,###")</f>
        <v>92,344</v>
      </c>
      <c r="AD104" s="134">
        <f>Z104/($Z$4)*100</f>
        <v>77.681598317560457</v>
      </c>
      <c r="AF104" s="113"/>
    </row>
    <row r="105" spans="1:32" x14ac:dyDescent="0.25">
      <c r="S105" s="119" t="s">
        <v>18</v>
      </c>
      <c r="T105" s="119"/>
      <c r="U105" s="116"/>
      <c r="V105" s="116">
        <v>16852</v>
      </c>
      <c r="W105" s="116">
        <v>17104</v>
      </c>
      <c r="X105" s="116">
        <v>17027</v>
      </c>
      <c r="Y105" s="116">
        <v>18359</v>
      </c>
      <c r="Z105" s="116">
        <v>17307</v>
      </c>
      <c r="AB105" s="113" t="str">
        <f>TEXT(Z105,"###,###")</f>
        <v>17,307</v>
      </c>
      <c r="AD105" s="134">
        <f>Z105/($Z$4)*100</f>
        <v>14.558990536277602</v>
      </c>
      <c r="AF105" s="113"/>
    </row>
    <row r="106" spans="1:32" x14ac:dyDescent="0.25">
      <c r="S106" s="122" t="s">
        <v>54</v>
      </c>
      <c r="T106" s="122"/>
      <c r="U106" s="124"/>
      <c r="V106" s="124">
        <v>98888</v>
      </c>
      <c r="W106" s="124">
        <v>104767</v>
      </c>
      <c r="X106" s="124">
        <v>107484</v>
      </c>
      <c r="Y106" s="124">
        <v>110279</v>
      </c>
      <c r="Z106" s="124">
        <v>109651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20114</v>
      </c>
      <c r="W108" s="116">
        <v>21757</v>
      </c>
      <c r="X108" s="116">
        <v>25167</v>
      </c>
      <c r="Y108" s="116">
        <v>23382</v>
      </c>
      <c r="Z108" s="116">
        <v>23332</v>
      </c>
      <c r="AB108" s="113" t="str">
        <f>TEXT(Z108,"###,###")</f>
        <v>23,332</v>
      </c>
      <c r="AD108" s="134">
        <f>Z108/($Z$4)*100</f>
        <v>19.627339642481598</v>
      </c>
      <c r="AF108" s="113"/>
    </row>
    <row r="109" spans="1:32" x14ac:dyDescent="0.25">
      <c r="S109" s="119" t="s">
        <v>21</v>
      </c>
      <c r="T109" s="119"/>
      <c r="U109" s="116"/>
      <c r="V109" s="116">
        <v>18171</v>
      </c>
      <c r="W109" s="116">
        <v>19430</v>
      </c>
      <c r="X109" s="116">
        <v>19139</v>
      </c>
      <c r="Y109" s="116">
        <v>19561</v>
      </c>
      <c r="Z109" s="116">
        <v>19335</v>
      </c>
      <c r="AB109" s="113" t="str">
        <f>TEXT(Z109,"###,###")</f>
        <v>19,335</v>
      </c>
      <c r="AD109" s="134">
        <f>Z109/($Z$4)*100</f>
        <v>16.264984227129336</v>
      </c>
      <c r="AF109" s="113"/>
    </row>
    <row r="110" spans="1:32" x14ac:dyDescent="0.25">
      <c r="S110" s="119" t="s">
        <v>22</v>
      </c>
      <c r="T110" s="119"/>
      <c r="U110" s="116"/>
      <c r="V110" s="116">
        <v>22387</v>
      </c>
      <c r="W110" s="116">
        <v>23798</v>
      </c>
      <c r="X110" s="116">
        <v>22863</v>
      </c>
      <c r="Y110" s="116">
        <v>25581</v>
      </c>
      <c r="Z110" s="116">
        <v>24401</v>
      </c>
      <c r="AB110" s="113" t="str">
        <f>TEXT(Z110,"###,###")</f>
        <v>24,401</v>
      </c>
      <c r="AD110" s="134">
        <f>Z110/($Z$4)*100</f>
        <v>20.526603575184016</v>
      </c>
      <c r="AF110" s="113"/>
    </row>
    <row r="111" spans="1:32" x14ac:dyDescent="0.25">
      <c r="S111" s="119" t="s">
        <v>23</v>
      </c>
      <c r="T111" s="119"/>
      <c r="U111" s="116"/>
      <c r="V111" s="116">
        <v>38216</v>
      </c>
      <c r="W111" s="116">
        <v>39782</v>
      </c>
      <c r="X111" s="116">
        <v>40315</v>
      </c>
      <c r="Y111" s="116">
        <v>41748</v>
      </c>
      <c r="Z111" s="116">
        <v>42098</v>
      </c>
      <c r="AB111" s="113" t="str">
        <f>TEXT(Z111,"###,###")</f>
        <v>42,098</v>
      </c>
      <c r="AD111" s="134">
        <f>Z111/($Z$4)*100</f>
        <v>35.413669821240802</v>
      </c>
      <c r="AF111" s="113"/>
    </row>
    <row r="112" spans="1:32" x14ac:dyDescent="0.25">
      <c r="S112" s="122" t="s">
        <v>54</v>
      </c>
      <c r="T112" s="122"/>
      <c r="U112" s="116"/>
      <c r="V112" s="116">
        <v>110625</v>
      </c>
      <c r="W112" s="116">
        <v>114998</v>
      </c>
      <c r="X112" s="116">
        <v>117441</v>
      </c>
      <c r="Y112" s="116">
        <v>119982</v>
      </c>
      <c r="Z112" s="116">
        <v>118879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44.55</v>
      </c>
      <c r="W118" s="135">
        <v>43.52</v>
      </c>
      <c r="X118" s="135">
        <v>43.5</v>
      </c>
      <c r="Y118" s="135">
        <v>43.44</v>
      </c>
      <c r="Z118" s="135">
        <v>43.64</v>
      </c>
      <c r="AB118" s="113" t="str">
        <f>TEXT(Z118,"##.0")</f>
        <v>43.6</v>
      </c>
    </row>
    <row r="120" spans="19:32" x14ac:dyDescent="0.25">
      <c r="S120" s="105" t="s">
        <v>102</v>
      </c>
      <c r="T120" s="116"/>
      <c r="U120" s="116"/>
      <c r="V120" s="116">
        <v>67290</v>
      </c>
      <c r="W120" s="116">
        <v>68840</v>
      </c>
      <c r="X120" s="116">
        <v>70583</v>
      </c>
      <c r="Y120" s="116">
        <v>71423</v>
      </c>
      <c r="Z120" s="116">
        <v>72368</v>
      </c>
      <c r="AB120" s="113" t="str">
        <f>TEXT(Z120,"###,###")</f>
        <v>72,368</v>
      </c>
    </row>
    <row r="121" spans="19:32" x14ac:dyDescent="0.25">
      <c r="S121" s="105" t="s">
        <v>103</v>
      </c>
      <c r="T121" s="116"/>
      <c r="U121" s="116"/>
      <c r="V121" s="116">
        <v>8431</v>
      </c>
      <c r="W121" s="116">
        <v>8638</v>
      </c>
      <c r="X121" s="116">
        <v>8630</v>
      </c>
      <c r="Y121" s="116">
        <v>8662</v>
      </c>
      <c r="Z121" s="116">
        <v>8590</v>
      </c>
      <c r="AB121" s="113" t="str">
        <f>TEXT(Z121,"###,###")</f>
        <v>8,590</v>
      </c>
    </row>
    <row r="122" spans="19:32" x14ac:dyDescent="0.25">
      <c r="S122" s="105" t="s">
        <v>104</v>
      </c>
      <c r="T122" s="116"/>
      <c r="U122" s="116"/>
      <c r="V122" s="116">
        <v>5824</v>
      </c>
      <c r="W122" s="116">
        <v>6117</v>
      </c>
      <c r="X122" s="116">
        <v>6155</v>
      </c>
      <c r="Y122" s="116">
        <v>6338</v>
      </c>
      <c r="Z122" s="116">
        <v>6439</v>
      </c>
      <c r="AB122" s="113" t="str">
        <f>TEXT(Z122,"###,###")</f>
        <v>6,439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73114</v>
      </c>
      <c r="W124" s="116">
        <v>74957</v>
      </c>
      <c r="X124" s="116">
        <v>76738</v>
      </c>
      <c r="Y124" s="116">
        <v>77761</v>
      </c>
      <c r="Z124" s="116">
        <v>78807</v>
      </c>
      <c r="AB124" s="113" t="str">
        <f>TEXT(Z124,"###,###")</f>
        <v>78,807</v>
      </c>
      <c r="AD124" s="131">
        <f>Z124/$Z$7*100</f>
        <v>90.164065717816129</v>
      </c>
    </row>
    <row r="125" spans="19:32" x14ac:dyDescent="0.25">
      <c r="S125" s="105" t="s">
        <v>106</v>
      </c>
      <c r="T125" s="116"/>
      <c r="U125" s="116"/>
      <c r="V125" s="116">
        <v>14255</v>
      </c>
      <c r="W125" s="116">
        <v>14755</v>
      </c>
      <c r="X125" s="116">
        <v>14785</v>
      </c>
      <c r="Y125" s="116">
        <v>15000</v>
      </c>
      <c r="Z125" s="116">
        <v>15029</v>
      </c>
      <c r="AB125" s="113" t="str">
        <f>TEXT(Z125,"###,###")</f>
        <v>15,029</v>
      </c>
      <c r="AD125" s="131">
        <f>Z125/$Z$7*100</f>
        <v>17.194865223559564</v>
      </c>
    </row>
    <row r="127" spans="19:32" x14ac:dyDescent="0.25">
      <c r="S127" s="105" t="s">
        <v>107</v>
      </c>
      <c r="T127" s="116"/>
      <c r="U127" s="116"/>
      <c r="V127" s="116">
        <v>41233</v>
      </c>
      <c r="W127" s="116">
        <v>42206</v>
      </c>
      <c r="X127" s="116">
        <v>42987</v>
      </c>
      <c r="Y127" s="116">
        <v>43342</v>
      </c>
      <c r="Z127" s="116">
        <v>43743</v>
      </c>
      <c r="AB127" s="113" t="str">
        <f>TEXT(Z127,"###,###")</f>
        <v>43,743</v>
      </c>
      <c r="AD127" s="131">
        <f>Z127/$Z$7*100</f>
        <v>50.046908608301678</v>
      </c>
    </row>
    <row r="128" spans="19:32" x14ac:dyDescent="0.25">
      <c r="S128" s="105" t="s">
        <v>108</v>
      </c>
      <c r="T128" s="116"/>
      <c r="U128" s="116"/>
      <c r="V128" s="116">
        <v>40310</v>
      </c>
      <c r="W128" s="116">
        <v>41389</v>
      </c>
      <c r="X128" s="116">
        <v>42376</v>
      </c>
      <c r="Y128" s="116">
        <v>43085</v>
      </c>
      <c r="Z128" s="116">
        <v>43661</v>
      </c>
      <c r="AB128" s="113" t="str">
        <f>TEXT(Z128,"###,###")</f>
        <v>43,661</v>
      </c>
      <c r="AD128" s="131">
        <f>Z128/$Z$7*100</f>
        <v>49.953091391698315</v>
      </c>
    </row>
    <row r="130" spans="19:20" x14ac:dyDescent="0.25">
      <c r="S130" s="105" t="s">
        <v>286</v>
      </c>
      <c r="T130" s="131">
        <v>82.797125989657232</v>
      </c>
    </row>
    <row r="131" spans="19:20" x14ac:dyDescent="0.25">
      <c r="S131" s="105" t="s">
        <v>287</v>
      </c>
      <c r="T131" s="131">
        <v>9.8279254954006667</v>
      </c>
    </row>
    <row r="132" spans="19:20" x14ac:dyDescent="0.25">
      <c r="S132" s="105" t="s">
        <v>288</v>
      </c>
      <c r="T132" s="131">
        <v>7.3669397281588944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3E70456-8272-41BF-9276-9DE2E524E6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312B35-5A59-488B-BD89-E13D7B6B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837606C-5B5C-4BC2-8320-CA8C929D9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8DB4D5-011E-4202-9208-DA17D3F04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A17F-1A47-4834-A81E-9EB8444CE266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167</v>
      </c>
      <c r="T1" s="103"/>
      <c r="U1" s="103"/>
      <c r="V1" s="103"/>
      <c r="W1" s="103"/>
      <c r="X1" s="103"/>
      <c r="Y1" s="104" t="s">
        <v>255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167</v>
      </c>
      <c r="Y3" s="109" t="s">
        <v>255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8.54 Mount Alexander,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12210</v>
      </c>
      <c r="W4" s="112">
        <v>12842</v>
      </c>
      <c r="X4" s="112">
        <v>13608</v>
      </c>
      <c r="Y4" s="112">
        <v>13743</v>
      </c>
      <c r="Z4" s="112">
        <v>14278</v>
      </c>
      <c r="AB4" s="113" t="str">
        <f>TEXT(Z4,"###,###")</f>
        <v>14,278</v>
      </c>
      <c r="AD4" s="114">
        <f>Z4/Y4-1</f>
        <v>3.8928909262897493E-2</v>
      </c>
      <c r="AF4" s="114">
        <f>Z4/V4-1</f>
        <v>0.16936936936936942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5942</v>
      </c>
      <c r="W5" s="112">
        <v>6199</v>
      </c>
      <c r="X5" s="112">
        <v>6692</v>
      </c>
      <c r="Y5" s="112">
        <v>6703</v>
      </c>
      <c r="Z5" s="112">
        <v>6966</v>
      </c>
      <c r="AB5" s="113" t="str">
        <f>TEXT(Z5,"###,###")</f>
        <v>6,966</v>
      </c>
      <c r="AD5" s="114">
        <f t="shared" ref="AD5:AD9" si="0">Z5/Y5-1</f>
        <v>3.9236162912128947E-2</v>
      </c>
      <c r="AF5" s="114">
        <f t="shared" ref="AF5:AF9" si="1">Z5/V5-1</f>
        <v>0.17233254796364861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6269</v>
      </c>
      <c r="W6" s="112">
        <v>6643</v>
      </c>
      <c r="X6" s="112">
        <v>6913</v>
      </c>
      <c r="Y6" s="112">
        <v>7043</v>
      </c>
      <c r="Z6" s="112">
        <v>7316</v>
      </c>
      <c r="AB6" s="113" t="str">
        <f>TEXT(Z6,"###,###")</f>
        <v>7,316</v>
      </c>
      <c r="AD6" s="114">
        <f t="shared" si="0"/>
        <v>3.8761891239528667E-2</v>
      </c>
      <c r="AF6" s="114">
        <f t="shared" si="1"/>
        <v>0.16701228266071144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8717</v>
      </c>
      <c r="W7" s="112">
        <v>9095</v>
      </c>
      <c r="X7" s="112">
        <v>9608</v>
      </c>
      <c r="Y7" s="112">
        <v>9549</v>
      </c>
      <c r="Z7" s="112">
        <v>9970</v>
      </c>
      <c r="AB7" s="113" t="str">
        <f>TEXT(Z7,"###,###")</f>
        <v>9,970</v>
      </c>
      <c r="AD7" s="114">
        <f t="shared" si="0"/>
        <v>4.4088386218452236E-2</v>
      </c>
      <c r="AF7" s="114">
        <f t="shared" si="1"/>
        <v>0.14374211311230933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14,278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9,970</v>
      </c>
      <c r="P8" s="71"/>
      <c r="S8" s="111" t="s">
        <v>86</v>
      </c>
      <c r="T8" s="112"/>
      <c r="U8" s="112"/>
      <c r="V8" s="112">
        <v>35991.5</v>
      </c>
      <c r="W8" s="112">
        <v>35218.620000000003</v>
      </c>
      <c r="X8" s="112">
        <v>36310.74</v>
      </c>
      <c r="Y8" s="112">
        <v>37983.5</v>
      </c>
      <c r="Z8" s="112">
        <v>38295.08</v>
      </c>
      <c r="AB8" s="113" t="str">
        <f>TEXT(Z8,"$###,###")</f>
        <v>$38,295</v>
      </c>
      <c r="AD8" s="114">
        <f t="shared" si="0"/>
        <v>8.2030355285849232E-3</v>
      </c>
      <c r="AF8" s="114">
        <f t="shared" si="1"/>
        <v>6.4003445257908131E-2</v>
      </c>
    </row>
    <row r="9" spans="1:32" x14ac:dyDescent="0.25">
      <c r="A9" s="32" t="s">
        <v>15</v>
      </c>
      <c r="B9" s="75"/>
      <c r="C9" s="76"/>
      <c r="D9" s="77">
        <f>AD104</f>
        <v>67.950693374422187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49.899699097291879</v>
      </c>
      <c r="P9" s="78" t="s">
        <v>87</v>
      </c>
      <c r="S9" s="111" t="s">
        <v>7</v>
      </c>
      <c r="T9" s="112"/>
      <c r="U9" s="112"/>
      <c r="V9" s="112">
        <v>385895797</v>
      </c>
      <c r="W9" s="112">
        <v>419589749</v>
      </c>
      <c r="X9" s="112">
        <v>463426524</v>
      </c>
      <c r="Y9" s="112">
        <v>474462012</v>
      </c>
      <c r="Z9" s="112">
        <v>515160174</v>
      </c>
      <c r="AB9" s="113" t="str">
        <f>TEXT(Z9/1000000,"$#,###.0")&amp;" mil"</f>
        <v>$515.2 mil</v>
      </c>
      <c r="AD9" s="114">
        <f t="shared" si="0"/>
        <v>8.5777493183163411E-2</v>
      </c>
      <c r="AF9" s="114">
        <f t="shared" si="1"/>
        <v>0.33497223344985017</v>
      </c>
    </row>
    <row r="10" spans="1:32" x14ac:dyDescent="0.25">
      <c r="A10" s="32" t="s">
        <v>18</v>
      </c>
      <c r="B10" s="75"/>
      <c r="C10" s="76"/>
      <c r="D10" s="77">
        <f>AD105</f>
        <v>22.208992856142316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50.140421263791382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74.052156469408231</v>
      </c>
      <c r="P11" s="78" t="s">
        <v>87</v>
      </c>
      <c r="S11" s="111" t="s">
        <v>30</v>
      </c>
      <c r="T11" s="116"/>
      <c r="U11" s="116"/>
      <c r="V11" s="116">
        <v>10115</v>
      </c>
      <c r="W11" s="116">
        <v>10590</v>
      </c>
      <c r="X11" s="116">
        <v>11158</v>
      </c>
      <c r="Y11" s="116">
        <v>11312</v>
      </c>
      <c r="Z11" s="116">
        <v>11683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14.363089267803412</v>
      </c>
      <c r="P12" s="78" t="s">
        <v>87</v>
      </c>
      <c r="S12" s="111" t="s">
        <v>31</v>
      </c>
      <c r="T12" s="116"/>
      <c r="U12" s="116"/>
      <c r="V12" s="116">
        <v>2097</v>
      </c>
      <c r="W12" s="116">
        <v>2252</v>
      </c>
      <c r="X12" s="116">
        <v>2447</v>
      </c>
      <c r="Y12" s="116">
        <v>2430</v>
      </c>
      <c r="Z12" s="116">
        <v>2593</v>
      </c>
    </row>
    <row r="13" spans="1:32" ht="15" customHeight="1" x14ac:dyDescent="0.25">
      <c r="A13" s="32" t="s">
        <v>20</v>
      </c>
      <c r="B13" s="76"/>
      <c r="C13" s="76"/>
      <c r="D13" s="77">
        <f>AD108</f>
        <v>20.254937666339824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11.604814443329991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15.135172993416447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21.004342344866227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19.039502707038299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428</v>
      </c>
      <c r="Z15" s="116">
        <v>455</v>
      </c>
      <c r="AB15" s="121">
        <f t="shared" ref="AB15:AB34" si="2">IF(Z15="np",0,Z15/$Z$34)</f>
        <v>3.1867208292477939E-2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33.380025213615347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80.960497292961691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109</v>
      </c>
      <c r="Z16" s="116">
        <v>118</v>
      </c>
      <c r="AB16" s="121">
        <f t="shared" si="2"/>
        <v>8.2644628099173556E-3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1078</v>
      </c>
      <c r="Z17" s="116">
        <v>1350</v>
      </c>
      <c r="AB17" s="121">
        <f t="shared" si="2"/>
        <v>9.4551057571088393E-2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77</v>
      </c>
      <c r="Z18" s="116">
        <v>78</v>
      </c>
      <c r="AB18" s="121">
        <f t="shared" si="2"/>
        <v>5.4629499929962182E-3</v>
      </c>
    </row>
    <row r="19" spans="1:28" x14ac:dyDescent="0.25">
      <c r="A19" s="67" t="str">
        <f>$S$1&amp;" ("&amp;$V$2&amp;" to "&amp;$Z$2&amp;")"</f>
        <v>Mount Alexander (2015-16 to 2019-20)</v>
      </c>
      <c r="B19" s="67"/>
      <c r="C19" s="67"/>
      <c r="D19" s="67"/>
      <c r="E19" s="67"/>
      <c r="F19" s="67"/>
      <c r="G19" s="67" t="str">
        <f>$S$1&amp;" ("&amp;$V$2&amp;" to "&amp;$Z$2&amp;")"</f>
        <v>Mount Alexander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875</v>
      </c>
      <c r="Z19" s="116">
        <v>876</v>
      </c>
      <c r="AB19" s="121">
        <f t="shared" si="2"/>
        <v>6.135313069057291E-2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242</v>
      </c>
      <c r="Z20" s="116">
        <v>261</v>
      </c>
      <c r="AB20" s="121">
        <f t="shared" si="2"/>
        <v>1.8279871130410422E-2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1116</v>
      </c>
      <c r="Z21" s="116">
        <v>1199</v>
      </c>
      <c r="AB21" s="121">
        <f t="shared" si="2"/>
        <v>8.39753466872111E-2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723</v>
      </c>
      <c r="Z22" s="116">
        <v>873</v>
      </c>
      <c r="AB22" s="121">
        <f t="shared" si="2"/>
        <v>6.1143017229303827E-2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344</v>
      </c>
      <c r="Z23" s="116">
        <v>364</v>
      </c>
      <c r="AB23" s="121">
        <f t="shared" si="2"/>
        <v>2.549376663398235E-2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276</v>
      </c>
      <c r="Z24" s="116">
        <v>253</v>
      </c>
      <c r="AB24" s="121">
        <f t="shared" si="2"/>
        <v>1.7719568567026195E-2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369</v>
      </c>
      <c r="Z25" s="116">
        <v>416</v>
      </c>
      <c r="AB25" s="121">
        <f t="shared" si="2"/>
        <v>2.9135733295979828E-2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164</v>
      </c>
      <c r="Z26" s="116">
        <v>154</v>
      </c>
      <c r="AB26" s="121">
        <f t="shared" si="2"/>
        <v>1.078582434514638E-2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897</v>
      </c>
      <c r="Z27" s="116">
        <v>937</v>
      </c>
      <c r="AB27" s="121">
        <f t="shared" si="2"/>
        <v>6.5625437736377648E-2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855</v>
      </c>
      <c r="Z28" s="116">
        <v>823</v>
      </c>
      <c r="AB28" s="121">
        <f t="shared" si="2"/>
        <v>5.7641126208152399E-2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1402</v>
      </c>
      <c r="Z29" s="116">
        <v>888</v>
      </c>
      <c r="AB29" s="121">
        <f t="shared" si="2"/>
        <v>6.219358453564925E-2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1117</v>
      </c>
      <c r="Z30" s="116">
        <v>1443</v>
      </c>
      <c r="AB30" s="121">
        <f t="shared" si="2"/>
        <v>0.10106457487043004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1959</v>
      </c>
      <c r="Z31" s="116">
        <v>2053</v>
      </c>
      <c r="AB31" s="121">
        <f t="shared" si="2"/>
        <v>0.14378764532847738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542</v>
      </c>
      <c r="Z32" s="116">
        <v>575</v>
      </c>
      <c r="AB32" s="121">
        <f t="shared" si="2"/>
        <v>4.0271746743241348E-2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423</v>
      </c>
      <c r="Z33" s="116">
        <v>498</v>
      </c>
      <c r="AB33" s="121">
        <f t="shared" si="2"/>
        <v>3.4878834570668163E-2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13741</v>
      </c>
      <c r="Z34" s="124">
        <v>14278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8075</v>
      </c>
      <c r="AB37" s="136">
        <f>Z37/Z40*100</f>
        <v>80.960497292961691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1899</v>
      </c>
      <c r="AB38" s="136">
        <f>Z38/Z40*100</f>
        <v>19.039502707038299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9974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0</v>
      </c>
      <c r="Y44" s="116">
        <v>5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93</v>
      </c>
      <c r="W45" s="116">
        <v>115</v>
      </c>
      <c r="X45" s="116">
        <v>142</v>
      </c>
      <c r="Y45" s="116">
        <v>111</v>
      </c>
      <c r="Z45" s="116">
        <v>124</v>
      </c>
    </row>
    <row r="46" spans="19:32" x14ac:dyDescent="0.25">
      <c r="S46" s="119" t="s">
        <v>39</v>
      </c>
      <c r="T46" s="119"/>
      <c r="U46" s="116"/>
      <c r="V46" s="116">
        <v>285</v>
      </c>
      <c r="W46" s="116">
        <v>312</v>
      </c>
      <c r="X46" s="116">
        <v>351</v>
      </c>
      <c r="Y46" s="116">
        <v>342</v>
      </c>
      <c r="Z46" s="116">
        <v>321</v>
      </c>
    </row>
    <row r="47" spans="19:32" x14ac:dyDescent="0.25">
      <c r="S47" s="119" t="s">
        <v>40</v>
      </c>
      <c r="T47" s="119"/>
      <c r="U47" s="116"/>
      <c r="V47" s="116">
        <v>469</v>
      </c>
      <c r="W47" s="116">
        <v>427</v>
      </c>
      <c r="X47" s="116">
        <v>464</v>
      </c>
      <c r="Y47" s="116">
        <v>499</v>
      </c>
      <c r="Z47" s="116">
        <v>432</v>
      </c>
    </row>
    <row r="48" spans="19:32" x14ac:dyDescent="0.25">
      <c r="S48" s="119" t="s">
        <v>41</v>
      </c>
      <c r="T48" s="119"/>
      <c r="U48" s="116"/>
      <c r="V48" s="116">
        <v>454</v>
      </c>
      <c r="W48" s="116">
        <v>486</v>
      </c>
      <c r="X48" s="116">
        <v>511</v>
      </c>
      <c r="Y48" s="116">
        <v>499</v>
      </c>
      <c r="Z48" s="116">
        <v>575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471</v>
      </c>
      <c r="W49" s="116">
        <v>456</v>
      </c>
      <c r="X49" s="116">
        <v>459</v>
      </c>
      <c r="Y49" s="116">
        <v>488</v>
      </c>
      <c r="Z49" s="116">
        <v>491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Mount Alexander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502</v>
      </c>
      <c r="W50" s="116">
        <v>501</v>
      </c>
      <c r="X50" s="116">
        <v>542</v>
      </c>
      <c r="Y50" s="116">
        <v>585</v>
      </c>
      <c r="Z50" s="116">
        <v>585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624</v>
      </c>
      <c r="W51" s="116">
        <v>584</v>
      </c>
      <c r="X51" s="116">
        <v>613</v>
      </c>
      <c r="Y51" s="116">
        <v>646</v>
      </c>
      <c r="Z51" s="116">
        <v>666</v>
      </c>
    </row>
    <row r="52" spans="1:26" ht="15" customHeight="1" x14ac:dyDescent="0.25">
      <c r="S52" s="119" t="s">
        <v>45</v>
      </c>
      <c r="T52" s="119"/>
      <c r="U52" s="116"/>
      <c r="V52" s="116">
        <v>633</v>
      </c>
      <c r="W52" s="116">
        <v>689</v>
      </c>
      <c r="X52" s="116">
        <v>746</v>
      </c>
      <c r="Y52" s="116">
        <v>755</v>
      </c>
      <c r="Z52" s="116">
        <v>767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651</v>
      </c>
      <c r="W53" s="116">
        <v>697</v>
      </c>
      <c r="X53" s="116">
        <v>726</v>
      </c>
      <c r="Y53" s="116">
        <v>669</v>
      </c>
      <c r="Z53" s="116">
        <v>756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660</v>
      </c>
      <c r="W54" s="116">
        <v>665</v>
      </c>
      <c r="X54" s="116">
        <v>751</v>
      </c>
      <c r="Y54" s="116">
        <v>681</v>
      </c>
      <c r="Z54" s="116">
        <v>738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619</v>
      </c>
      <c r="W55" s="116">
        <v>671</v>
      </c>
      <c r="X55" s="116">
        <v>712</v>
      </c>
      <c r="Y55" s="116">
        <v>730</v>
      </c>
      <c r="Z55" s="116">
        <v>729</v>
      </c>
    </row>
    <row r="56" spans="1:26" ht="15" customHeight="1" x14ac:dyDescent="0.25">
      <c r="S56" s="119" t="s">
        <v>49</v>
      </c>
      <c r="T56" s="119"/>
      <c r="U56" s="116"/>
      <c r="V56" s="116">
        <v>275</v>
      </c>
      <c r="W56" s="116">
        <v>342</v>
      </c>
      <c r="X56" s="116">
        <v>387</v>
      </c>
      <c r="Y56" s="116">
        <v>394</v>
      </c>
      <c r="Z56" s="116">
        <v>456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109</v>
      </c>
      <c r="W57" s="116">
        <v>148</v>
      </c>
      <c r="X57" s="116">
        <v>171</v>
      </c>
      <c r="Y57" s="116">
        <v>194</v>
      </c>
      <c r="Z57" s="116">
        <v>196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59</v>
      </c>
      <c r="W58" s="116">
        <v>64</v>
      </c>
      <c r="X58" s="116">
        <v>58</v>
      </c>
      <c r="Y58" s="116">
        <v>49</v>
      </c>
      <c r="Z58" s="116">
        <v>77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22</v>
      </c>
      <c r="W59" s="116">
        <v>25</v>
      </c>
      <c r="X59" s="116">
        <v>28</v>
      </c>
      <c r="Y59" s="116">
        <v>28</v>
      </c>
      <c r="Z59" s="116">
        <v>30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12</v>
      </c>
      <c r="W60" s="116">
        <v>13</v>
      </c>
      <c r="X60" s="116">
        <v>24</v>
      </c>
      <c r="Y60" s="116">
        <v>21</v>
      </c>
      <c r="Z60" s="116">
        <v>13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5936</v>
      </c>
      <c r="W61" s="116">
        <v>6199</v>
      </c>
      <c r="X61" s="116">
        <v>6693</v>
      </c>
      <c r="Y61" s="116">
        <v>6705</v>
      </c>
      <c r="Z61" s="116">
        <v>6966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97</v>
      </c>
      <c r="W64" s="116">
        <v>116</v>
      </c>
      <c r="X64" s="116">
        <v>144</v>
      </c>
      <c r="Y64" s="116">
        <v>134</v>
      </c>
      <c r="Z64" s="116">
        <v>128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Mount Alexander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318</v>
      </c>
      <c r="W65" s="116">
        <v>302</v>
      </c>
      <c r="X65" s="116">
        <v>325</v>
      </c>
      <c r="Y65" s="116">
        <v>328</v>
      </c>
      <c r="Z65" s="116">
        <v>349</v>
      </c>
    </row>
    <row r="66" spans="1:26" x14ac:dyDescent="0.25">
      <c r="S66" s="119" t="s">
        <v>40</v>
      </c>
      <c r="T66" s="119"/>
      <c r="U66" s="116"/>
      <c r="V66" s="116">
        <v>418</v>
      </c>
      <c r="W66" s="116">
        <v>435</v>
      </c>
      <c r="X66" s="116">
        <v>473</v>
      </c>
      <c r="Y66" s="116">
        <v>455</v>
      </c>
      <c r="Z66" s="116">
        <v>462</v>
      </c>
    </row>
    <row r="67" spans="1:26" x14ac:dyDescent="0.25">
      <c r="S67" s="119" t="s">
        <v>41</v>
      </c>
      <c r="T67" s="119"/>
      <c r="U67" s="116"/>
      <c r="V67" s="116">
        <v>482</v>
      </c>
      <c r="W67" s="116">
        <v>518</v>
      </c>
      <c r="X67" s="116">
        <v>465</v>
      </c>
      <c r="Y67" s="116">
        <v>475</v>
      </c>
      <c r="Z67" s="116">
        <v>525</v>
      </c>
    </row>
    <row r="68" spans="1:26" x14ac:dyDescent="0.25">
      <c r="S68" s="119" t="s">
        <v>42</v>
      </c>
      <c r="T68" s="119"/>
      <c r="U68" s="116"/>
      <c r="V68" s="116">
        <v>440</v>
      </c>
      <c r="W68" s="116">
        <v>462</v>
      </c>
      <c r="X68" s="116">
        <v>470</v>
      </c>
      <c r="Y68" s="116">
        <v>481</v>
      </c>
      <c r="Z68" s="116">
        <v>521</v>
      </c>
    </row>
    <row r="69" spans="1:26" x14ac:dyDescent="0.25">
      <c r="S69" s="119" t="s">
        <v>43</v>
      </c>
      <c r="T69" s="119"/>
      <c r="U69" s="116"/>
      <c r="V69" s="116">
        <v>544</v>
      </c>
      <c r="W69" s="116">
        <v>564</v>
      </c>
      <c r="X69" s="116">
        <v>566</v>
      </c>
      <c r="Y69" s="116">
        <v>612</v>
      </c>
      <c r="Z69" s="116">
        <v>654</v>
      </c>
    </row>
    <row r="70" spans="1:26" x14ac:dyDescent="0.25">
      <c r="S70" s="119" t="s">
        <v>44</v>
      </c>
      <c r="T70" s="119"/>
      <c r="U70" s="116"/>
      <c r="V70" s="116">
        <v>706</v>
      </c>
      <c r="W70" s="116">
        <v>745</v>
      </c>
      <c r="X70" s="116">
        <v>737</v>
      </c>
      <c r="Y70" s="116">
        <v>716</v>
      </c>
      <c r="Z70" s="116">
        <v>745</v>
      </c>
    </row>
    <row r="71" spans="1:26" x14ac:dyDescent="0.25">
      <c r="S71" s="119" t="s">
        <v>45</v>
      </c>
      <c r="T71" s="119"/>
      <c r="U71" s="116"/>
      <c r="V71" s="116">
        <v>747</v>
      </c>
      <c r="W71" s="116">
        <v>863</v>
      </c>
      <c r="X71" s="116">
        <v>865</v>
      </c>
      <c r="Y71" s="116">
        <v>896</v>
      </c>
      <c r="Z71" s="116">
        <v>861</v>
      </c>
    </row>
    <row r="72" spans="1:26" x14ac:dyDescent="0.25">
      <c r="S72" s="119" t="s">
        <v>46</v>
      </c>
      <c r="T72" s="119"/>
      <c r="U72" s="116"/>
      <c r="V72" s="116">
        <v>826</v>
      </c>
      <c r="W72" s="116">
        <v>785</v>
      </c>
      <c r="X72" s="116">
        <v>847</v>
      </c>
      <c r="Y72" s="116">
        <v>838</v>
      </c>
      <c r="Z72" s="116">
        <v>842</v>
      </c>
    </row>
    <row r="73" spans="1:26" x14ac:dyDescent="0.25">
      <c r="S73" s="119" t="s">
        <v>47</v>
      </c>
      <c r="T73" s="119"/>
      <c r="U73" s="116"/>
      <c r="V73" s="116">
        <v>688</v>
      </c>
      <c r="W73" s="116">
        <v>790</v>
      </c>
      <c r="X73" s="116">
        <v>866</v>
      </c>
      <c r="Y73" s="116">
        <v>862</v>
      </c>
      <c r="Z73" s="116">
        <v>946</v>
      </c>
    </row>
    <row r="74" spans="1:26" x14ac:dyDescent="0.25">
      <c r="S74" s="119" t="s">
        <v>48</v>
      </c>
      <c r="T74" s="119"/>
      <c r="U74" s="116"/>
      <c r="V74" s="116">
        <v>605</v>
      </c>
      <c r="W74" s="116">
        <v>595</v>
      </c>
      <c r="X74" s="116">
        <v>609</v>
      </c>
      <c r="Y74" s="116">
        <v>624</v>
      </c>
      <c r="Z74" s="116">
        <v>680</v>
      </c>
    </row>
    <row r="75" spans="1:26" x14ac:dyDescent="0.25">
      <c r="S75" s="119" t="s">
        <v>49</v>
      </c>
      <c r="T75" s="119"/>
      <c r="U75" s="116"/>
      <c r="V75" s="116">
        <v>255</v>
      </c>
      <c r="W75" s="116">
        <v>289</v>
      </c>
      <c r="X75" s="116">
        <v>327</v>
      </c>
      <c r="Y75" s="116">
        <v>397</v>
      </c>
      <c r="Z75" s="116">
        <v>367</v>
      </c>
    </row>
    <row r="76" spans="1:26" x14ac:dyDescent="0.25">
      <c r="S76" s="119" t="s">
        <v>50</v>
      </c>
      <c r="T76" s="119"/>
      <c r="U76" s="116"/>
      <c r="V76" s="116">
        <v>72</v>
      </c>
      <c r="W76" s="116">
        <v>96</v>
      </c>
      <c r="X76" s="116">
        <v>113</v>
      </c>
      <c r="Y76" s="116">
        <v>119</v>
      </c>
      <c r="Z76" s="116">
        <v>131</v>
      </c>
    </row>
    <row r="77" spans="1:26" x14ac:dyDescent="0.25">
      <c r="S77" s="119" t="s">
        <v>51</v>
      </c>
      <c r="T77" s="119"/>
      <c r="U77" s="116"/>
      <c r="V77" s="116">
        <v>49</v>
      </c>
      <c r="W77" s="116">
        <v>51</v>
      </c>
      <c r="X77" s="116">
        <v>57</v>
      </c>
      <c r="Y77" s="116">
        <v>58</v>
      </c>
      <c r="Z77" s="116">
        <v>63</v>
      </c>
    </row>
    <row r="78" spans="1:26" x14ac:dyDescent="0.25">
      <c r="S78" s="119" t="s">
        <v>52</v>
      </c>
      <c r="T78" s="119"/>
      <c r="U78" s="116"/>
      <c r="V78" s="116">
        <v>14</v>
      </c>
      <c r="W78" s="116">
        <v>17</v>
      </c>
      <c r="X78" s="116">
        <v>31</v>
      </c>
      <c r="Y78" s="116">
        <v>28</v>
      </c>
      <c r="Z78" s="116">
        <v>28</v>
      </c>
    </row>
    <row r="79" spans="1:26" x14ac:dyDescent="0.25">
      <c r="S79" s="119" t="s">
        <v>53</v>
      </c>
      <c r="T79" s="119"/>
      <c r="U79" s="116"/>
      <c r="V79" s="116">
        <v>7</v>
      </c>
      <c r="W79" s="116">
        <v>12</v>
      </c>
      <c r="X79" s="116">
        <v>18</v>
      </c>
      <c r="Y79" s="116">
        <v>14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6272</v>
      </c>
      <c r="W80" s="116">
        <v>6643</v>
      </c>
      <c r="X80" s="116">
        <v>6918</v>
      </c>
      <c r="Y80" s="116">
        <v>7037</v>
      </c>
      <c r="Z80" s="116">
        <v>7312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Mount Alexander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426</v>
      </c>
      <c r="W83" s="116">
        <v>442</v>
      </c>
      <c r="X83" s="116">
        <v>496</v>
      </c>
      <c r="Y83" s="116">
        <v>491</v>
      </c>
      <c r="Z83" s="116">
        <v>533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651</v>
      </c>
      <c r="W84" s="116">
        <v>689</v>
      </c>
      <c r="X84" s="116">
        <v>720</v>
      </c>
      <c r="Y84" s="116">
        <v>730</v>
      </c>
      <c r="Z84" s="116">
        <v>808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641</v>
      </c>
      <c r="W85" s="116">
        <v>665</v>
      </c>
      <c r="X85" s="116">
        <v>713</v>
      </c>
      <c r="Y85" s="116">
        <v>721</v>
      </c>
      <c r="Z85" s="116">
        <v>740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14,278</v>
      </c>
      <c r="D86" s="100">
        <f t="shared" ref="D86:D91" si="4">AD4</f>
        <v>3.8928909262897493E-2</v>
      </c>
      <c r="E86" s="101">
        <f t="shared" ref="E86:E91" si="5">AD4</f>
        <v>3.8928909262897493E-2</v>
      </c>
      <c r="F86" s="100">
        <f t="shared" ref="F86:F91" si="6">AF4</f>
        <v>0.16936936936936942</v>
      </c>
      <c r="G86" s="101">
        <f t="shared" ref="G86:G91" si="7">AF4</f>
        <v>0.16936936936936942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278</v>
      </c>
      <c r="W86" s="116">
        <v>296</v>
      </c>
      <c r="X86" s="116">
        <v>312</v>
      </c>
      <c r="Y86" s="116">
        <v>333</v>
      </c>
      <c r="Z86" s="116">
        <v>343</v>
      </c>
    </row>
    <row r="87" spans="1:30" ht="15" customHeight="1" x14ac:dyDescent="0.25">
      <c r="A87" s="102" t="s">
        <v>4</v>
      </c>
      <c r="B87" s="51"/>
      <c r="C87" s="61" t="str">
        <f t="shared" si="3"/>
        <v>6,966</v>
      </c>
      <c r="D87" s="100">
        <f t="shared" si="4"/>
        <v>3.9236162912128947E-2</v>
      </c>
      <c r="E87" s="101">
        <f t="shared" si="5"/>
        <v>3.9236162912128947E-2</v>
      </c>
      <c r="F87" s="100">
        <f t="shared" si="6"/>
        <v>0.17233254796364861</v>
      </c>
      <c r="G87" s="101">
        <f t="shared" si="7"/>
        <v>0.17233254796364861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159</v>
      </c>
      <c r="W87" s="116">
        <v>158</v>
      </c>
      <c r="X87" s="116">
        <v>158</v>
      </c>
      <c r="Y87" s="116">
        <v>169</v>
      </c>
      <c r="Z87" s="116">
        <v>165</v>
      </c>
    </row>
    <row r="88" spans="1:30" ht="15" customHeight="1" x14ac:dyDescent="0.25">
      <c r="A88" s="102" t="s">
        <v>5</v>
      </c>
      <c r="B88" s="51"/>
      <c r="C88" s="61" t="str">
        <f t="shared" si="3"/>
        <v>7,316</v>
      </c>
      <c r="D88" s="100">
        <f t="shared" si="4"/>
        <v>3.8761891239528667E-2</v>
      </c>
      <c r="E88" s="101">
        <f t="shared" si="5"/>
        <v>3.8761891239528667E-2</v>
      </c>
      <c r="F88" s="100">
        <f t="shared" si="6"/>
        <v>0.16701228266071144</v>
      </c>
      <c r="G88" s="101">
        <f t="shared" si="7"/>
        <v>0.16701228266071144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158</v>
      </c>
      <c r="W88" s="116">
        <v>165</v>
      </c>
      <c r="X88" s="116">
        <v>180</v>
      </c>
      <c r="Y88" s="116">
        <v>171</v>
      </c>
      <c r="Z88" s="116">
        <v>165</v>
      </c>
    </row>
    <row r="89" spans="1:30" ht="15" customHeight="1" x14ac:dyDescent="0.25">
      <c r="A89" s="51" t="s">
        <v>6</v>
      </c>
      <c r="B89" s="51"/>
      <c r="C89" s="61" t="str">
        <f t="shared" si="3"/>
        <v>9,970</v>
      </c>
      <c r="D89" s="100">
        <f t="shared" si="4"/>
        <v>4.4088386218452236E-2</v>
      </c>
      <c r="E89" s="101">
        <f t="shared" si="5"/>
        <v>4.4088386218452236E-2</v>
      </c>
      <c r="F89" s="100">
        <f t="shared" si="6"/>
        <v>0.14374211311230933</v>
      </c>
      <c r="G89" s="101">
        <f t="shared" si="7"/>
        <v>0.14374211311230933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259</v>
      </c>
      <c r="W89" s="116">
        <v>275</v>
      </c>
      <c r="X89" s="116">
        <v>300</v>
      </c>
      <c r="Y89" s="116">
        <v>304</v>
      </c>
      <c r="Z89" s="116">
        <v>304</v>
      </c>
    </row>
    <row r="90" spans="1:30" ht="15" customHeight="1" x14ac:dyDescent="0.25">
      <c r="A90" s="51" t="s">
        <v>100</v>
      </c>
      <c r="B90" s="51"/>
      <c r="C90" s="61" t="str">
        <f t="shared" si="3"/>
        <v>$38,295</v>
      </c>
      <c r="D90" s="100">
        <f t="shared" si="4"/>
        <v>8.2030355285849232E-3</v>
      </c>
      <c r="E90" s="101">
        <f t="shared" si="5"/>
        <v>8.2030355285849232E-3</v>
      </c>
      <c r="F90" s="100">
        <f t="shared" si="6"/>
        <v>6.4003445257908131E-2</v>
      </c>
      <c r="G90" s="101">
        <f t="shared" si="7"/>
        <v>6.4003445257908131E-2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584</v>
      </c>
      <c r="W90" s="116">
        <v>592</v>
      </c>
      <c r="X90" s="116">
        <v>606</v>
      </c>
      <c r="Y90" s="116">
        <v>615</v>
      </c>
      <c r="Z90" s="116">
        <v>576</v>
      </c>
    </row>
    <row r="91" spans="1:30" ht="15" customHeight="1" x14ac:dyDescent="0.25">
      <c r="A91" s="51" t="s">
        <v>7</v>
      </c>
      <c r="B91" s="51"/>
      <c r="C91" s="61" t="str">
        <f t="shared" si="3"/>
        <v>$515.2 mil</v>
      </c>
      <c r="D91" s="100">
        <f t="shared" si="4"/>
        <v>8.5777493183163411E-2</v>
      </c>
      <c r="E91" s="101">
        <f t="shared" si="5"/>
        <v>8.5777493183163411E-2</v>
      </c>
      <c r="F91" s="100">
        <f t="shared" si="6"/>
        <v>0.33497223344985017</v>
      </c>
      <c r="G91" s="101">
        <f t="shared" si="7"/>
        <v>0.33497223344985017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4350</v>
      </c>
      <c r="W91" s="116">
        <v>4540</v>
      </c>
      <c r="X91" s="116">
        <v>4858</v>
      </c>
      <c r="Y91" s="116">
        <v>4779</v>
      </c>
      <c r="Z91" s="116">
        <v>4977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315</v>
      </c>
      <c r="W93" s="116">
        <v>356</v>
      </c>
      <c r="X93" s="116">
        <v>395</v>
      </c>
      <c r="Y93" s="116">
        <v>414</v>
      </c>
      <c r="Z93" s="116">
        <v>433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1074</v>
      </c>
      <c r="W94" s="116">
        <v>1117</v>
      </c>
      <c r="X94" s="116">
        <v>1163</v>
      </c>
      <c r="Y94" s="116">
        <v>1175</v>
      </c>
      <c r="Z94" s="116">
        <v>1245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127</v>
      </c>
      <c r="W95" s="116">
        <v>139</v>
      </c>
      <c r="X95" s="116">
        <v>141</v>
      </c>
      <c r="Y95" s="116">
        <v>164</v>
      </c>
      <c r="Z95" s="116">
        <v>174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558</v>
      </c>
      <c r="W96" s="116">
        <v>596</v>
      </c>
      <c r="X96" s="116">
        <v>629</v>
      </c>
      <c r="Y96" s="116">
        <v>670</v>
      </c>
      <c r="Z96" s="116">
        <v>675</v>
      </c>
    </row>
    <row r="97" spans="1:32" ht="15" customHeight="1" x14ac:dyDescent="0.25">
      <c r="S97" s="119" t="s">
        <v>199</v>
      </c>
      <c r="T97" s="119"/>
      <c r="U97" s="116"/>
      <c r="V97" s="116">
        <v>551</v>
      </c>
      <c r="W97" s="116">
        <v>596</v>
      </c>
      <c r="X97" s="116">
        <v>599</v>
      </c>
      <c r="Y97" s="116">
        <v>605</v>
      </c>
      <c r="Z97" s="116">
        <v>628</v>
      </c>
    </row>
    <row r="98" spans="1:32" ht="15" customHeight="1" x14ac:dyDescent="0.25">
      <c r="S98" s="119" t="s">
        <v>200</v>
      </c>
      <c r="T98" s="119"/>
      <c r="U98" s="116"/>
      <c r="V98" s="116">
        <v>326</v>
      </c>
      <c r="W98" s="116">
        <v>323</v>
      </c>
      <c r="X98" s="116">
        <v>344</v>
      </c>
      <c r="Y98" s="116">
        <v>361</v>
      </c>
      <c r="Z98" s="116">
        <v>368</v>
      </c>
    </row>
    <row r="99" spans="1:32" ht="15" customHeight="1" x14ac:dyDescent="0.25">
      <c r="S99" s="119" t="s">
        <v>201</v>
      </c>
      <c r="T99" s="119"/>
      <c r="U99" s="116"/>
      <c r="V99" s="116">
        <v>20</v>
      </c>
      <c r="W99" s="116">
        <v>22</v>
      </c>
      <c r="X99" s="116">
        <v>25</v>
      </c>
      <c r="Y99" s="116">
        <v>28</v>
      </c>
      <c r="Z99" s="116">
        <v>31</v>
      </c>
    </row>
    <row r="100" spans="1:32" ht="15" customHeight="1" x14ac:dyDescent="0.25">
      <c r="S100" s="119" t="s">
        <v>59</v>
      </c>
      <c r="T100" s="119"/>
      <c r="U100" s="116"/>
      <c r="V100" s="116">
        <v>348</v>
      </c>
      <c r="W100" s="116">
        <v>336</v>
      </c>
      <c r="X100" s="116">
        <v>348</v>
      </c>
      <c r="Y100" s="116">
        <v>333</v>
      </c>
      <c r="Z100" s="116">
        <v>332</v>
      </c>
    </row>
    <row r="101" spans="1:32" x14ac:dyDescent="0.25">
      <c r="A101" s="20"/>
      <c r="S101" s="122" t="s">
        <v>54</v>
      </c>
      <c r="T101" s="122"/>
      <c r="U101" s="116"/>
      <c r="V101" s="116">
        <v>4366</v>
      </c>
      <c r="W101" s="116">
        <v>4555</v>
      </c>
      <c r="X101" s="116">
        <v>4749</v>
      </c>
      <c r="Y101" s="116">
        <v>4772</v>
      </c>
      <c r="Z101" s="116">
        <v>4996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7569</v>
      </c>
      <c r="W104" s="116">
        <v>8265</v>
      </c>
      <c r="X104" s="116">
        <v>8927</v>
      </c>
      <c r="Y104" s="116">
        <v>9019</v>
      </c>
      <c r="Z104" s="116">
        <v>9702</v>
      </c>
      <c r="AB104" s="113" t="str">
        <f>TEXT(Z104,"###,###")</f>
        <v>9,702</v>
      </c>
      <c r="AD104" s="134">
        <f>Z104/($Z$4)*100</f>
        <v>67.950693374422187</v>
      </c>
      <c r="AF104" s="113"/>
    </row>
    <row r="105" spans="1:32" x14ac:dyDescent="0.25">
      <c r="S105" s="119" t="s">
        <v>18</v>
      </c>
      <c r="T105" s="119"/>
      <c r="U105" s="116"/>
      <c r="V105" s="116">
        <v>2910</v>
      </c>
      <c r="W105" s="116">
        <v>3127</v>
      </c>
      <c r="X105" s="116">
        <v>3126</v>
      </c>
      <c r="Y105" s="116">
        <v>3289</v>
      </c>
      <c r="Z105" s="116">
        <v>3171</v>
      </c>
      <c r="AB105" s="113" t="str">
        <f>TEXT(Z105,"###,###")</f>
        <v>3,171</v>
      </c>
      <c r="AD105" s="134">
        <f>Z105/($Z$4)*100</f>
        <v>22.208992856142316</v>
      </c>
      <c r="AF105" s="113"/>
    </row>
    <row r="106" spans="1:32" x14ac:dyDescent="0.25">
      <c r="S106" s="122" t="s">
        <v>54</v>
      </c>
      <c r="T106" s="122"/>
      <c r="U106" s="124"/>
      <c r="V106" s="124">
        <v>10479</v>
      </c>
      <c r="W106" s="124">
        <v>11392</v>
      </c>
      <c r="X106" s="124">
        <v>12053</v>
      </c>
      <c r="Y106" s="124">
        <v>12308</v>
      </c>
      <c r="Z106" s="124">
        <v>12873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2198</v>
      </c>
      <c r="W108" s="116">
        <v>2534</v>
      </c>
      <c r="X108" s="116">
        <v>3129</v>
      </c>
      <c r="Y108" s="116">
        <v>2739</v>
      </c>
      <c r="Z108" s="116">
        <v>2892</v>
      </c>
      <c r="AB108" s="113" t="str">
        <f>TEXT(Z108,"###,###")</f>
        <v>2,892</v>
      </c>
      <c r="AD108" s="134">
        <f>Z108/($Z$4)*100</f>
        <v>20.254937666339824</v>
      </c>
      <c r="AF108" s="113"/>
    </row>
    <row r="109" spans="1:32" x14ac:dyDescent="0.25">
      <c r="S109" s="119" t="s">
        <v>21</v>
      </c>
      <c r="T109" s="119"/>
      <c r="U109" s="116"/>
      <c r="V109" s="116">
        <v>1809</v>
      </c>
      <c r="W109" s="116">
        <v>2016</v>
      </c>
      <c r="X109" s="116">
        <v>2121</v>
      </c>
      <c r="Y109" s="116">
        <v>2060</v>
      </c>
      <c r="Z109" s="116">
        <v>2161</v>
      </c>
      <c r="AB109" s="113" t="str">
        <f>TEXT(Z109,"###,###")</f>
        <v>2,161</v>
      </c>
      <c r="AD109" s="134">
        <f>Z109/($Z$4)*100</f>
        <v>15.135172993416447</v>
      </c>
      <c r="AF109" s="113"/>
    </row>
    <row r="110" spans="1:32" x14ac:dyDescent="0.25">
      <c r="S110" s="119" t="s">
        <v>22</v>
      </c>
      <c r="T110" s="119"/>
      <c r="U110" s="116"/>
      <c r="V110" s="116">
        <v>2491</v>
      </c>
      <c r="W110" s="116">
        <v>2632</v>
      </c>
      <c r="X110" s="116">
        <v>2590</v>
      </c>
      <c r="Y110" s="116">
        <v>3021</v>
      </c>
      <c r="Z110" s="116">
        <v>2999</v>
      </c>
      <c r="AB110" s="113" t="str">
        <f>TEXT(Z110,"###,###")</f>
        <v>2,999</v>
      </c>
      <c r="AD110" s="134">
        <f>Z110/($Z$4)*100</f>
        <v>21.004342344866227</v>
      </c>
      <c r="AF110" s="113"/>
    </row>
    <row r="111" spans="1:32" x14ac:dyDescent="0.25">
      <c r="S111" s="119" t="s">
        <v>23</v>
      </c>
      <c r="T111" s="119"/>
      <c r="U111" s="116"/>
      <c r="V111" s="116">
        <v>3982</v>
      </c>
      <c r="W111" s="116">
        <v>4210</v>
      </c>
      <c r="X111" s="116">
        <v>4214</v>
      </c>
      <c r="Y111" s="116">
        <v>4481</v>
      </c>
      <c r="Z111" s="116">
        <v>4766</v>
      </c>
      <c r="AB111" s="113" t="str">
        <f>TEXT(Z111,"###,###")</f>
        <v>4,766</v>
      </c>
      <c r="AD111" s="134">
        <f>Z111/($Z$4)*100</f>
        <v>33.380025213615347</v>
      </c>
      <c r="AF111" s="113"/>
    </row>
    <row r="112" spans="1:32" x14ac:dyDescent="0.25">
      <c r="S112" s="122" t="s">
        <v>54</v>
      </c>
      <c r="T112" s="122"/>
      <c r="U112" s="116"/>
      <c r="V112" s="116">
        <v>12210</v>
      </c>
      <c r="W112" s="116">
        <v>12842</v>
      </c>
      <c r="X112" s="116">
        <v>13608</v>
      </c>
      <c r="Y112" s="116">
        <v>13746</v>
      </c>
      <c r="Z112" s="116">
        <v>14280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46.11</v>
      </c>
      <c r="W118" s="135">
        <v>45.6</v>
      </c>
      <c r="X118" s="135">
        <v>46</v>
      </c>
      <c r="Y118" s="135">
        <v>45.8</v>
      </c>
      <c r="Z118" s="135">
        <v>46.08</v>
      </c>
      <c r="AB118" s="113" t="str">
        <f>TEXT(Z118,"##.0")</f>
        <v>46.1</v>
      </c>
    </row>
    <row r="120" spans="19:32" x14ac:dyDescent="0.25">
      <c r="S120" s="105" t="s">
        <v>102</v>
      </c>
      <c r="T120" s="116"/>
      <c r="U120" s="116"/>
      <c r="V120" s="116">
        <v>6623</v>
      </c>
      <c r="W120" s="116">
        <v>6843</v>
      </c>
      <c r="X120" s="116">
        <v>7156</v>
      </c>
      <c r="Y120" s="116">
        <v>7121</v>
      </c>
      <c r="Z120" s="116">
        <v>7383</v>
      </c>
      <c r="AB120" s="113" t="str">
        <f>TEXT(Z120,"###,###")</f>
        <v>7,383</v>
      </c>
    </row>
    <row r="121" spans="19:32" x14ac:dyDescent="0.25">
      <c r="S121" s="105" t="s">
        <v>103</v>
      </c>
      <c r="T121" s="116"/>
      <c r="U121" s="116"/>
      <c r="V121" s="116">
        <v>1165</v>
      </c>
      <c r="W121" s="116">
        <v>1258</v>
      </c>
      <c r="X121" s="116">
        <v>1374</v>
      </c>
      <c r="Y121" s="116">
        <v>1315</v>
      </c>
      <c r="Z121" s="116">
        <v>1432</v>
      </c>
      <c r="AB121" s="113" t="str">
        <f>TEXT(Z121,"###,###")</f>
        <v>1,432</v>
      </c>
    </row>
    <row r="122" spans="19:32" x14ac:dyDescent="0.25">
      <c r="S122" s="105" t="s">
        <v>104</v>
      </c>
      <c r="T122" s="116"/>
      <c r="U122" s="116"/>
      <c r="V122" s="116">
        <v>930</v>
      </c>
      <c r="W122" s="116">
        <v>994</v>
      </c>
      <c r="X122" s="116">
        <v>1078</v>
      </c>
      <c r="Y122" s="116">
        <v>1118</v>
      </c>
      <c r="Z122" s="116">
        <v>1157</v>
      </c>
      <c r="AB122" s="113" t="str">
        <f>TEXT(Z122,"###,###")</f>
        <v>1,157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7553</v>
      </c>
      <c r="W124" s="116">
        <v>7837</v>
      </c>
      <c r="X124" s="116">
        <v>8234</v>
      </c>
      <c r="Y124" s="116">
        <v>8239</v>
      </c>
      <c r="Z124" s="116">
        <v>8540</v>
      </c>
      <c r="AB124" s="113" t="str">
        <f>TEXT(Z124,"###,###")</f>
        <v>8,540</v>
      </c>
      <c r="AD124" s="131">
        <f>Z124/$Z$7*100</f>
        <v>85.656970912738217</v>
      </c>
    </row>
    <row r="125" spans="19:32" x14ac:dyDescent="0.25">
      <c r="S125" s="105" t="s">
        <v>106</v>
      </c>
      <c r="T125" s="116"/>
      <c r="U125" s="116"/>
      <c r="V125" s="116">
        <v>2095</v>
      </c>
      <c r="W125" s="116">
        <v>2252</v>
      </c>
      <c r="X125" s="116">
        <v>2452</v>
      </c>
      <c r="Y125" s="116">
        <v>2433</v>
      </c>
      <c r="Z125" s="116">
        <v>2589</v>
      </c>
      <c r="AB125" s="113" t="str">
        <f>TEXT(Z125,"###,###")</f>
        <v>2,589</v>
      </c>
      <c r="AD125" s="131">
        <f>Z125/$Z$7*100</f>
        <v>25.967903711133399</v>
      </c>
    </row>
    <row r="127" spans="19:32" x14ac:dyDescent="0.25">
      <c r="S127" s="105" t="s">
        <v>107</v>
      </c>
      <c r="T127" s="116"/>
      <c r="U127" s="116"/>
      <c r="V127" s="116">
        <v>4352</v>
      </c>
      <c r="W127" s="116">
        <v>4540</v>
      </c>
      <c r="X127" s="116">
        <v>4854</v>
      </c>
      <c r="Y127" s="116">
        <v>4778</v>
      </c>
      <c r="Z127" s="116">
        <v>4975</v>
      </c>
      <c r="AB127" s="113" t="str">
        <f>TEXT(Z127,"###,###")</f>
        <v>4,975</v>
      </c>
      <c r="AD127" s="131">
        <f>Z127/$Z$7*100</f>
        <v>49.899699097291879</v>
      </c>
    </row>
    <row r="128" spans="19:32" x14ac:dyDescent="0.25">
      <c r="S128" s="105" t="s">
        <v>108</v>
      </c>
      <c r="T128" s="116"/>
      <c r="U128" s="116"/>
      <c r="V128" s="116">
        <v>4363</v>
      </c>
      <c r="W128" s="116">
        <v>4555</v>
      </c>
      <c r="X128" s="116">
        <v>4749</v>
      </c>
      <c r="Y128" s="116">
        <v>4769</v>
      </c>
      <c r="Z128" s="116">
        <v>4999</v>
      </c>
      <c r="AB128" s="113" t="str">
        <f>TEXT(Z128,"###,###")</f>
        <v>4,999</v>
      </c>
      <c r="AD128" s="131">
        <f>Z128/$Z$7*100</f>
        <v>50.140421263791382</v>
      </c>
    </row>
    <row r="130" spans="19:20" x14ac:dyDescent="0.25">
      <c r="S130" s="105" t="s">
        <v>286</v>
      </c>
      <c r="T130" s="131">
        <v>74.052156469408231</v>
      </c>
    </row>
    <row r="131" spans="19:20" x14ac:dyDescent="0.25">
      <c r="S131" s="105" t="s">
        <v>287</v>
      </c>
      <c r="T131" s="131">
        <v>14.363089267803412</v>
      </c>
    </row>
    <row r="132" spans="19:20" x14ac:dyDescent="0.25">
      <c r="S132" s="105" t="s">
        <v>288</v>
      </c>
      <c r="T132" s="131">
        <v>11.604814443329991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317A8-EA37-44A6-9DB6-3DCDEF7BF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A699B-D41C-4EFF-B45E-161F84B614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6481F1-13C5-4B12-B539-C11586DE99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E0AE1D-B3EE-4DD9-8B87-7DAFA1668A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66F8-6894-4F91-9AC7-005E258B04F3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168</v>
      </c>
      <c r="T1" s="103"/>
      <c r="U1" s="103"/>
      <c r="V1" s="103"/>
      <c r="W1" s="103"/>
      <c r="X1" s="103"/>
      <c r="Y1" s="104" t="s">
        <v>256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168</v>
      </c>
      <c r="Y3" s="109" t="s">
        <v>256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8.55 Moyne,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12778</v>
      </c>
      <c r="W4" s="112">
        <v>13597</v>
      </c>
      <c r="X4" s="112">
        <v>14577</v>
      </c>
      <c r="Y4" s="112">
        <v>14832</v>
      </c>
      <c r="Z4" s="112">
        <v>15001</v>
      </c>
      <c r="AB4" s="113" t="str">
        <f>TEXT(Z4,"###,###")</f>
        <v>15,001</v>
      </c>
      <c r="AD4" s="114">
        <f>Z4/Y4-1</f>
        <v>1.1394282632146702E-2</v>
      </c>
      <c r="AF4" s="114">
        <f>Z4/V4-1</f>
        <v>0.17397088746282674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6542</v>
      </c>
      <c r="W5" s="112">
        <v>6892</v>
      </c>
      <c r="X5" s="112">
        <v>7403</v>
      </c>
      <c r="Y5" s="112">
        <v>7441</v>
      </c>
      <c r="Z5" s="112">
        <v>7577</v>
      </c>
      <c r="AB5" s="113" t="str">
        <f>TEXT(Z5,"###,###")</f>
        <v>7,577</v>
      </c>
      <c r="AD5" s="114">
        <f t="shared" ref="AD5:AD9" si="0">Z5/Y5-1</f>
        <v>1.8277113291224278E-2</v>
      </c>
      <c r="AF5" s="114">
        <f t="shared" ref="AF5:AF9" si="1">Z5/V5-1</f>
        <v>0.15820849892999078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6240</v>
      </c>
      <c r="W6" s="112">
        <v>6705</v>
      </c>
      <c r="X6" s="112">
        <v>7169</v>
      </c>
      <c r="Y6" s="112">
        <v>7393</v>
      </c>
      <c r="Z6" s="112">
        <v>7419</v>
      </c>
      <c r="AB6" s="113" t="str">
        <f>TEXT(Z6,"###,###")</f>
        <v>7,419</v>
      </c>
      <c r="AD6" s="114">
        <f t="shared" si="0"/>
        <v>3.516840254294662E-3</v>
      </c>
      <c r="AF6" s="114">
        <f t="shared" si="1"/>
        <v>0.1889423076923078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8777</v>
      </c>
      <c r="W7" s="112">
        <v>9110</v>
      </c>
      <c r="X7" s="112">
        <v>9742</v>
      </c>
      <c r="Y7" s="112">
        <v>9626</v>
      </c>
      <c r="Z7" s="112">
        <v>10141</v>
      </c>
      <c r="AB7" s="113" t="str">
        <f>TEXT(Z7,"###,###")</f>
        <v>10,141</v>
      </c>
      <c r="AD7" s="114">
        <f t="shared" si="0"/>
        <v>5.350093496779551E-2</v>
      </c>
      <c r="AF7" s="114">
        <f t="shared" si="1"/>
        <v>0.15540617523071654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15,001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10,141</v>
      </c>
      <c r="P8" s="71"/>
      <c r="S8" s="111" t="s">
        <v>86</v>
      </c>
      <c r="T8" s="112"/>
      <c r="U8" s="112"/>
      <c r="V8" s="112">
        <v>32794</v>
      </c>
      <c r="W8" s="112">
        <v>32285.06</v>
      </c>
      <c r="X8" s="112">
        <v>33592.03</v>
      </c>
      <c r="Y8" s="112">
        <v>34037.699999999997</v>
      </c>
      <c r="Z8" s="112">
        <v>33740.730000000003</v>
      </c>
      <c r="AB8" s="113" t="str">
        <f>TEXT(Z8,"$###,###")</f>
        <v>$33,741</v>
      </c>
      <c r="AD8" s="114">
        <f t="shared" si="0"/>
        <v>-8.7247375703997099E-3</v>
      </c>
      <c r="AF8" s="114">
        <f t="shared" si="1"/>
        <v>2.8869000426907432E-2</v>
      </c>
    </row>
    <row r="9" spans="1:32" x14ac:dyDescent="0.25">
      <c r="A9" s="32" t="s">
        <v>15</v>
      </c>
      <c r="B9" s="75"/>
      <c r="C9" s="76"/>
      <c r="D9" s="77">
        <f>AD104</f>
        <v>64.229051396573567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51.493935509318611</v>
      </c>
      <c r="P9" s="78" t="s">
        <v>87</v>
      </c>
      <c r="S9" s="111" t="s">
        <v>7</v>
      </c>
      <c r="T9" s="112"/>
      <c r="U9" s="112"/>
      <c r="V9" s="112">
        <v>386672562</v>
      </c>
      <c r="W9" s="112">
        <v>420789401</v>
      </c>
      <c r="X9" s="112">
        <v>460397607</v>
      </c>
      <c r="Y9" s="112">
        <v>475174571</v>
      </c>
      <c r="Z9" s="112">
        <v>539790682</v>
      </c>
      <c r="AB9" s="113" t="str">
        <f>TEXT(Z9/1000000,"$#,###.0")&amp;" mil"</f>
        <v>$539.8 mil</v>
      </c>
      <c r="AD9" s="114">
        <f t="shared" si="0"/>
        <v>0.13598394136288916</v>
      </c>
      <c r="AF9" s="114">
        <f t="shared" si="1"/>
        <v>0.39598910046273206</v>
      </c>
    </row>
    <row r="10" spans="1:32" x14ac:dyDescent="0.25">
      <c r="A10" s="32" t="s">
        <v>18</v>
      </c>
      <c r="B10" s="75"/>
      <c r="C10" s="76"/>
      <c r="D10" s="77">
        <f>AD105</f>
        <v>17.392173855076329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48.535647372054036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67.853268908391669</v>
      </c>
      <c r="P11" s="78" t="s">
        <v>87</v>
      </c>
      <c r="S11" s="111" t="s">
        <v>30</v>
      </c>
      <c r="T11" s="116"/>
      <c r="U11" s="116"/>
      <c r="V11" s="116">
        <v>9942</v>
      </c>
      <c r="W11" s="116">
        <v>10600</v>
      </c>
      <c r="X11" s="116">
        <v>11303</v>
      </c>
      <c r="Y11" s="116">
        <v>11800</v>
      </c>
      <c r="Z11" s="116">
        <v>11739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19.830391480130164</v>
      </c>
      <c r="P12" s="78" t="s">
        <v>87</v>
      </c>
      <c r="S12" s="111" t="s">
        <v>31</v>
      </c>
      <c r="T12" s="116"/>
      <c r="U12" s="116"/>
      <c r="V12" s="116">
        <v>2839</v>
      </c>
      <c r="W12" s="116">
        <v>2997</v>
      </c>
      <c r="X12" s="116">
        <v>3273</v>
      </c>
      <c r="Y12" s="116">
        <v>3031</v>
      </c>
      <c r="Z12" s="116">
        <v>3264</v>
      </c>
    </row>
    <row r="13" spans="1:32" ht="15" customHeight="1" x14ac:dyDescent="0.25">
      <c r="A13" s="32" t="s">
        <v>20</v>
      </c>
      <c r="B13" s="76"/>
      <c r="C13" s="76"/>
      <c r="D13" s="77">
        <f>AD108</f>
        <v>18.145456969535363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12.326200571935706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18.412105859609358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19.412039197386839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18.323471400394478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2515</v>
      </c>
      <c r="Z15" s="116">
        <v>2546</v>
      </c>
      <c r="AB15" s="121">
        <f t="shared" ref="AB15:AB34" si="2">IF(Z15="np",0,Z15/$Z$34)</f>
        <v>0.16972201853209787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25.271648556762884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81.676528599605518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81</v>
      </c>
      <c r="Z16" s="116">
        <v>78</v>
      </c>
      <c r="AB16" s="121">
        <f t="shared" si="2"/>
        <v>5.1996533564429041E-3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887</v>
      </c>
      <c r="Z17" s="116">
        <v>809</v>
      </c>
      <c r="AB17" s="121">
        <f t="shared" si="2"/>
        <v>5.3929738017465499E-2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105</v>
      </c>
      <c r="Z18" s="116">
        <v>102</v>
      </c>
      <c r="AB18" s="121">
        <f t="shared" si="2"/>
        <v>6.7995466968868738E-3</v>
      </c>
    </row>
    <row r="19" spans="1:28" x14ac:dyDescent="0.25">
      <c r="A19" s="67" t="str">
        <f>$S$1&amp;" ("&amp;$V$2&amp;" to "&amp;$Z$2&amp;")"</f>
        <v>Moyne (2015-16 to 2019-20)</v>
      </c>
      <c r="B19" s="67"/>
      <c r="C19" s="67"/>
      <c r="D19" s="67"/>
      <c r="E19" s="67"/>
      <c r="F19" s="67"/>
      <c r="G19" s="67" t="str">
        <f>$S$1&amp;" ("&amp;$V$2&amp;" to "&amp;$Z$2&amp;")"</f>
        <v>Moyne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848</v>
      </c>
      <c r="Z19" s="116">
        <v>859</v>
      </c>
      <c r="AB19" s="121">
        <f t="shared" si="2"/>
        <v>5.7262849143390443E-2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411</v>
      </c>
      <c r="Z20" s="116">
        <v>384</v>
      </c>
      <c r="AB20" s="121">
        <f t="shared" si="2"/>
        <v>2.5598293447103525E-2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1033</v>
      </c>
      <c r="Z21" s="116">
        <v>1034</v>
      </c>
      <c r="AB21" s="121">
        <f t="shared" si="2"/>
        <v>6.8928738084127722E-2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940</v>
      </c>
      <c r="Z22" s="116">
        <v>1026</v>
      </c>
      <c r="AB22" s="121">
        <f t="shared" si="2"/>
        <v>6.8395440303979732E-2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390</v>
      </c>
      <c r="Z23" s="116">
        <v>409</v>
      </c>
      <c r="AB23" s="121">
        <f t="shared" si="2"/>
        <v>2.7264849010065994E-2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46</v>
      </c>
      <c r="Z24" s="116">
        <v>44</v>
      </c>
      <c r="AB24" s="121">
        <f t="shared" si="2"/>
        <v>2.9331377908139457E-3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273</v>
      </c>
      <c r="Z25" s="116">
        <v>303</v>
      </c>
      <c r="AB25" s="121">
        <f t="shared" si="2"/>
        <v>2.0198653423105128E-2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184</v>
      </c>
      <c r="Z26" s="116">
        <v>219</v>
      </c>
      <c r="AB26" s="121">
        <f t="shared" si="2"/>
        <v>1.459902673155123E-2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503</v>
      </c>
      <c r="Z27" s="116">
        <v>559</v>
      </c>
      <c r="AB27" s="121">
        <f t="shared" si="2"/>
        <v>3.7264182387840808E-2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658</v>
      </c>
      <c r="Z28" s="116">
        <v>685</v>
      </c>
      <c r="AB28" s="121">
        <f t="shared" si="2"/>
        <v>4.5663622425171656E-2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1123</v>
      </c>
      <c r="Z29" s="116">
        <v>745</v>
      </c>
      <c r="AB29" s="121">
        <f t="shared" si="2"/>
        <v>4.966335577628158E-2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769</v>
      </c>
      <c r="Z30" s="116">
        <v>1057</v>
      </c>
      <c r="AB30" s="121">
        <f t="shared" si="2"/>
        <v>7.0461969202053193E-2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1588</v>
      </c>
      <c r="Z31" s="116">
        <v>1662</v>
      </c>
      <c r="AB31" s="121">
        <f t="shared" si="2"/>
        <v>0.11079261382574496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289</v>
      </c>
      <c r="Z32" s="116">
        <v>290</v>
      </c>
      <c r="AB32" s="121">
        <f t="shared" si="2"/>
        <v>1.9332044530364641E-2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335</v>
      </c>
      <c r="Z33" s="116">
        <v>378</v>
      </c>
      <c r="AB33" s="121">
        <f t="shared" si="2"/>
        <v>2.5198320111992533E-2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14834</v>
      </c>
      <c r="Z34" s="124">
        <v>15001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8282</v>
      </c>
      <c r="AB37" s="136">
        <f>Z37/Z40*100</f>
        <v>81.676528599605518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1858</v>
      </c>
      <c r="AB38" s="136">
        <f>Z38/Z40*100</f>
        <v>18.323471400394478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10140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0</v>
      </c>
      <c r="X44" s="116">
        <v>0</v>
      </c>
      <c r="Y44" s="116">
        <v>6</v>
      </c>
      <c r="Z44" s="116">
        <v>4</v>
      </c>
    </row>
    <row r="45" spans="19:32" x14ac:dyDescent="0.25">
      <c r="S45" s="119" t="s">
        <v>38</v>
      </c>
      <c r="T45" s="119"/>
      <c r="U45" s="116"/>
      <c r="V45" s="116">
        <v>151</v>
      </c>
      <c r="W45" s="116">
        <v>168</v>
      </c>
      <c r="X45" s="116">
        <v>163</v>
      </c>
      <c r="Y45" s="116">
        <v>177</v>
      </c>
      <c r="Z45" s="116">
        <v>217</v>
      </c>
    </row>
    <row r="46" spans="19:32" x14ac:dyDescent="0.25">
      <c r="S46" s="119" t="s">
        <v>39</v>
      </c>
      <c r="T46" s="119"/>
      <c r="U46" s="116"/>
      <c r="V46" s="116">
        <v>463</v>
      </c>
      <c r="W46" s="116">
        <v>488</v>
      </c>
      <c r="X46" s="116">
        <v>506</v>
      </c>
      <c r="Y46" s="116">
        <v>468</v>
      </c>
      <c r="Z46" s="116">
        <v>447</v>
      </c>
    </row>
    <row r="47" spans="19:32" x14ac:dyDescent="0.25">
      <c r="S47" s="119" t="s">
        <v>40</v>
      </c>
      <c r="T47" s="119"/>
      <c r="U47" s="116"/>
      <c r="V47" s="116">
        <v>602</v>
      </c>
      <c r="W47" s="116">
        <v>572</v>
      </c>
      <c r="X47" s="116">
        <v>642</v>
      </c>
      <c r="Y47" s="116">
        <v>716</v>
      </c>
      <c r="Z47" s="116">
        <v>660</v>
      </c>
    </row>
    <row r="48" spans="19:32" x14ac:dyDescent="0.25">
      <c r="S48" s="119" t="s">
        <v>41</v>
      </c>
      <c r="T48" s="119"/>
      <c r="U48" s="116"/>
      <c r="V48" s="116">
        <v>668</v>
      </c>
      <c r="W48" s="116">
        <v>735</v>
      </c>
      <c r="X48" s="116">
        <v>780</v>
      </c>
      <c r="Y48" s="116">
        <v>871</v>
      </c>
      <c r="Z48" s="116">
        <v>876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598</v>
      </c>
      <c r="W49" s="116">
        <v>589</v>
      </c>
      <c r="X49" s="116">
        <v>564</v>
      </c>
      <c r="Y49" s="116">
        <v>618</v>
      </c>
      <c r="Z49" s="116">
        <v>703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Moyne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532</v>
      </c>
      <c r="W50" s="116">
        <v>530</v>
      </c>
      <c r="X50" s="116">
        <v>554</v>
      </c>
      <c r="Y50" s="116">
        <v>598</v>
      </c>
      <c r="Z50" s="116">
        <v>609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606</v>
      </c>
      <c r="W51" s="116">
        <v>646</v>
      </c>
      <c r="X51" s="116">
        <v>641</v>
      </c>
      <c r="Y51" s="116">
        <v>610</v>
      </c>
      <c r="Z51" s="116">
        <v>588</v>
      </c>
    </row>
    <row r="52" spans="1:26" ht="15" customHeight="1" x14ac:dyDescent="0.25">
      <c r="S52" s="119" t="s">
        <v>45</v>
      </c>
      <c r="T52" s="119"/>
      <c r="U52" s="116"/>
      <c r="V52" s="116">
        <v>580</v>
      </c>
      <c r="W52" s="116">
        <v>645</v>
      </c>
      <c r="X52" s="116">
        <v>626</v>
      </c>
      <c r="Y52" s="116">
        <v>674</v>
      </c>
      <c r="Z52" s="116">
        <v>683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604</v>
      </c>
      <c r="W53" s="116">
        <v>609</v>
      </c>
      <c r="X53" s="116">
        <v>648</v>
      </c>
      <c r="Y53" s="116">
        <v>654</v>
      </c>
      <c r="Z53" s="116">
        <v>689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652</v>
      </c>
      <c r="W54" s="116">
        <v>693</v>
      </c>
      <c r="X54" s="116">
        <v>737</v>
      </c>
      <c r="Y54" s="116">
        <v>722</v>
      </c>
      <c r="Z54" s="116">
        <v>672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523</v>
      </c>
      <c r="W55" s="116">
        <v>578</v>
      </c>
      <c r="X55" s="116">
        <v>631</v>
      </c>
      <c r="Y55" s="116">
        <v>614</v>
      </c>
      <c r="Z55" s="116">
        <v>600</v>
      </c>
    </row>
    <row r="56" spans="1:26" ht="15" customHeight="1" x14ac:dyDescent="0.25">
      <c r="S56" s="119" t="s">
        <v>49</v>
      </c>
      <c r="T56" s="119"/>
      <c r="U56" s="116"/>
      <c r="V56" s="116">
        <v>298</v>
      </c>
      <c r="W56" s="116">
        <v>347</v>
      </c>
      <c r="X56" s="116">
        <v>381</v>
      </c>
      <c r="Y56" s="116">
        <v>379</v>
      </c>
      <c r="Z56" s="116">
        <v>428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131</v>
      </c>
      <c r="W57" s="116">
        <v>149</v>
      </c>
      <c r="X57" s="116">
        <v>196</v>
      </c>
      <c r="Y57" s="116">
        <v>205</v>
      </c>
      <c r="Z57" s="116">
        <v>239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80</v>
      </c>
      <c r="W58" s="116">
        <v>76</v>
      </c>
      <c r="X58" s="116">
        <v>67</v>
      </c>
      <c r="Y58" s="116">
        <v>80</v>
      </c>
      <c r="Z58" s="116">
        <v>90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31</v>
      </c>
      <c r="W59" s="116">
        <v>41</v>
      </c>
      <c r="X59" s="116">
        <v>59</v>
      </c>
      <c r="Y59" s="116">
        <v>40</v>
      </c>
      <c r="Z59" s="116">
        <v>41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24</v>
      </c>
      <c r="W60" s="116">
        <v>23</v>
      </c>
      <c r="X60" s="116">
        <v>25</v>
      </c>
      <c r="Y60" s="116">
        <v>27</v>
      </c>
      <c r="Z60" s="116">
        <v>32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6541</v>
      </c>
      <c r="W61" s="116">
        <v>6892</v>
      </c>
      <c r="X61" s="116">
        <v>7403</v>
      </c>
      <c r="Y61" s="116">
        <v>7440</v>
      </c>
      <c r="Z61" s="116">
        <v>7582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5</v>
      </c>
      <c r="X63" s="116">
        <v>8</v>
      </c>
      <c r="Y63" s="116">
        <v>11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140</v>
      </c>
      <c r="W64" s="116">
        <v>171</v>
      </c>
      <c r="X64" s="116">
        <v>169</v>
      </c>
      <c r="Y64" s="116">
        <v>174</v>
      </c>
      <c r="Z64" s="116">
        <v>253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Moyne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421</v>
      </c>
      <c r="W65" s="116">
        <v>427</v>
      </c>
      <c r="X65" s="116">
        <v>495</v>
      </c>
      <c r="Y65" s="116">
        <v>538</v>
      </c>
      <c r="Z65" s="116">
        <v>539</v>
      </c>
    </row>
    <row r="66" spans="1:26" x14ac:dyDescent="0.25">
      <c r="S66" s="119" t="s">
        <v>40</v>
      </c>
      <c r="T66" s="119"/>
      <c r="U66" s="116"/>
      <c r="V66" s="116">
        <v>573</v>
      </c>
      <c r="W66" s="116">
        <v>620</v>
      </c>
      <c r="X66" s="116">
        <v>647</v>
      </c>
      <c r="Y66" s="116">
        <v>696</v>
      </c>
      <c r="Z66" s="116">
        <v>610</v>
      </c>
    </row>
    <row r="67" spans="1:26" x14ac:dyDescent="0.25">
      <c r="S67" s="119" t="s">
        <v>41</v>
      </c>
      <c r="T67" s="119"/>
      <c r="U67" s="116"/>
      <c r="V67" s="116">
        <v>606</v>
      </c>
      <c r="W67" s="116">
        <v>649</v>
      </c>
      <c r="X67" s="116">
        <v>667</v>
      </c>
      <c r="Y67" s="116">
        <v>732</v>
      </c>
      <c r="Z67" s="116">
        <v>734</v>
      </c>
    </row>
    <row r="68" spans="1:26" x14ac:dyDescent="0.25">
      <c r="S68" s="119" t="s">
        <v>42</v>
      </c>
      <c r="T68" s="119"/>
      <c r="U68" s="116"/>
      <c r="V68" s="116">
        <v>504</v>
      </c>
      <c r="W68" s="116">
        <v>563</v>
      </c>
      <c r="X68" s="116">
        <v>596</v>
      </c>
      <c r="Y68" s="116">
        <v>660</v>
      </c>
      <c r="Z68" s="116">
        <v>633</v>
      </c>
    </row>
    <row r="69" spans="1:26" x14ac:dyDescent="0.25">
      <c r="S69" s="119" t="s">
        <v>43</v>
      </c>
      <c r="T69" s="119"/>
      <c r="U69" s="116"/>
      <c r="V69" s="116">
        <v>524</v>
      </c>
      <c r="W69" s="116">
        <v>579</v>
      </c>
      <c r="X69" s="116">
        <v>572</v>
      </c>
      <c r="Y69" s="116">
        <v>609</v>
      </c>
      <c r="Z69" s="116">
        <v>610</v>
      </c>
    </row>
    <row r="70" spans="1:26" x14ac:dyDescent="0.25">
      <c r="S70" s="119" t="s">
        <v>44</v>
      </c>
      <c r="T70" s="119"/>
      <c r="U70" s="116"/>
      <c r="V70" s="116">
        <v>608</v>
      </c>
      <c r="W70" s="116">
        <v>613</v>
      </c>
      <c r="X70" s="116">
        <v>637</v>
      </c>
      <c r="Y70" s="116">
        <v>623</v>
      </c>
      <c r="Z70" s="116">
        <v>644</v>
      </c>
    </row>
    <row r="71" spans="1:26" x14ac:dyDescent="0.25">
      <c r="S71" s="119" t="s">
        <v>45</v>
      </c>
      <c r="T71" s="119"/>
      <c r="U71" s="116"/>
      <c r="V71" s="116">
        <v>702</v>
      </c>
      <c r="W71" s="116">
        <v>753</v>
      </c>
      <c r="X71" s="116">
        <v>776</v>
      </c>
      <c r="Y71" s="116">
        <v>778</v>
      </c>
      <c r="Z71" s="116">
        <v>731</v>
      </c>
    </row>
    <row r="72" spans="1:26" x14ac:dyDescent="0.25">
      <c r="S72" s="119" t="s">
        <v>46</v>
      </c>
      <c r="T72" s="119"/>
      <c r="U72" s="116"/>
      <c r="V72" s="116">
        <v>719</v>
      </c>
      <c r="W72" s="116">
        <v>728</v>
      </c>
      <c r="X72" s="116">
        <v>793</v>
      </c>
      <c r="Y72" s="116">
        <v>817</v>
      </c>
      <c r="Z72" s="116">
        <v>837</v>
      </c>
    </row>
    <row r="73" spans="1:26" x14ac:dyDescent="0.25">
      <c r="S73" s="119" t="s">
        <v>47</v>
      </c>
      <c r="T73" s="119"/>
      <c r="U73" s="116"/>
      <c r="V73" s="116">
        <v>644</v>
      </c>
      <c r="W73" s="116">
        <v>653</v>
      </c>
      <c r="X73" s="116">
        <v>701</v>
      </c>
      <c r="Y73" s="116">
        <v>713</v>
      </c>
      <c r="Z73" s="116">
        <v>736</v>
      </c>
    </row>
    <row r="74" spans="1:26" x14ac:dyDescent="0.25">
      <c r="S74" s="119" t="s">
        <v>48</v>
      </c>
      <c r="T74" s="119"/>
      <c r="U74" s="116"/>
      <c r="V74" s="116">
        <v>416</v>
      </c>
      <c r="W74" s="116">
        <v>508</v>
      </c>
      <c r="X74" s="116">
        <v>531</v>
      </c>
      <c r="Y74" s="116">
        <v>550</v>
      </c>
      <c r="Z74" s="116">
        <v>551</v>
      </c>
    </row>
    <row r="75" spans="1:26" x14ac:dyDescent="0.25">
      <c r="S75" s="119" t="s">
        <v>49</v>
      </c>
      <c r="T75" s="119"/>
      <c r="U75" s="116"/>
      <c r="V75" s="116">
        <v>205</v>
      </c>
      <c r="W75" s="116">
        <v>221</v>
      </c>
      <c r="X75" s="116">
        <v>265</v>
      </c>
      <c r="Y75" s="116">
        <v>270</v>
      </c>
      <c r="Z75" s="116">
        <v>291</v>
      </c>
    </row>
    <row r="76" spans="1:26" x14ac:dyDescent="0.25">
      <c r="S76" s="119" t="s">
        <v>50</v>
      </c>
      <c r="T76" s="119"/>
      <c r="U76" s="116"/>
      <c r="V76" s="116">
        <v>77</v>
      </c>
      <c r="W76" s="116">
        <v>104</v>
      </c>
      <c r="X76" s="116">
        <v>112</v>
      </c>
      <c r="Y76" s="116">
        <v>118</v>
      </c>
      <c r="Z76" s="116">
        <v>131</v>
      </c>
    </row>
    <row r="77" spans="1:26" x14ac:dyDescent="0.25">
      <c r="S77" s="119" t="s">
        <v>51</v>
      </c>
      <c r="T77" s="119"/>
      <c r="U77" s="116"/>
      <c r="V77" s="116">
        <v>38</v>
      </c>
      <c r="W77" s="116">
        <v>48</v>
      </c>
      <c r="X77" s="116">
        <v>54</v>
      </c>
      <c r="Y77" s="116">
        <v>51</v>
      </c>
      <c r="Z77" s="116">
        <v>58</v>
      </c>
    </row>
    <row r="78" spans="1:26" x14ac:dyDescent="0.25">
      <c r="S78" s="119" t="s">
        <v>52</v>
      </c>
      <c r="T78" s="119"/>
      <c r="U78" s="116"/>
      <c r="V78" s="116">
        <v>30</v>
      </c>
      <c r="W78" s="116">
        <v>33</v>
      </c>
      <c r="X78" s="116">
        <v>28</v>
      </c>
      <c r="Y78" s="116">
        <v>28</v>
      </c>
      <c r="Z78" s="116">
        <v>25</v>
      </c>
    </row>
    <row r="79" spans="1:26" x14ac:dyDescent="0.25">
      <c r="S79" s="119" t="s">
        <v>53</v>
      </c>
      <c r="T79" s="119"/>
      <c r="U79" s="116"/>
      <c r="V79" s="116">
        <v>26</v>
      </c>
      <c r="W79" s="116">
        <v>30</v>
      </c>
      <c r="X79" s="116">
        <v>35</v>
      </c>
      <c r="Y79" s="116">
        <v>30</v>
      </c>
      <c r="Z79" s="116">
        <v>32</v>
      </c>
    </row>
    <row r="80" spans="1:26" x14ac:dyDescent="0.25">
      <c r="S80" s="122" t="s">
        <v>54</v>
      </c>
      <c r="T80" s="122"/>
      <c r="U80" s="116"/>
      <c r="V80" s="116">
        <v>6239</v>
      </c>
      <c r="W80" s="116">
        <v>6705</v>
      </c>
      <c r="X80" s="116">
        <v>7170</v>
      </c>
      <c r="Y80" s="116">
        <v>7388</v>
      </c>
      <c r="Z80" s="116">
        <v>7418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Moyne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399</v>
      </c>
      <c r="W83" s="116">
        <v>435</v>
      </c>
      <c r="X83" s="116">
        <v>467</v>
      </c>
      <c r="Y83" s="116">
        <v>486</v>
      </c>
      <c r="Z83" s="116">
        <v>475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348</v>
      </c>
      <c r="W84" s="116">
        <v>355</v>
      </c>
      <c r="X84" s="116">
        <v>374</v>
      </c>
      <c r="Y84" s="116">
        <v>383</v>
      </c>
      <c r="Z84" s="116">
        <v>410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678</v>
      </c>
      <c r="W85" s="116">
        <v>723</v>
      </c>
      <c r="X85" s="116">
        <v>732</v>
      </c>
      <c r="Y85" s="116">
        <v>759</v>
      </c>
      <c r="Z85" s="116">
        <v>773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15,001</v>
      </c>
      <c r="D86" s="100">
        <f t="shared" ref="D86:D91" si="4">AD4</f>
        <v>1.1394282632146702E-2</v>
      </c>
      <c r="E86" s="101">
        <f t="shared" ref="E86:E91" si="5">AD4</f>
        <v>1.1394282632146702E-2</v>
      </c>
      <c r="F86" s="100">
        <f t="shared" ref="F86:F91" si="6">AF4</f>
        <v>0.17397088746282674</v>
      </c>
      <c r="G86" s="101">
        <f t="shared" ref="G86:G91" si="7">AF4</f>
        <v>0.17397088746282674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184</v>
      </c>
      <c r="W86" s="116">
        <v>181</v>
      </c>
      <c r="X86" s="116">
        <v>184</v>
      </c>
      <c r="Y86" s="116">
        <v>186</v>
      </c>
      <c r="Z86" s="116">
        <v>200</v>
      </c>
    </row>
    <row r="87" spans="1:30" ht="15" customHeight="1" x14ac:dyDescent="0.25">
      <c r="A87" s="102" t="s">
        <v>4</v>
      </c>
      <c r="B87" s="51"/>
      <c r="C87" s="61" t="str">
        <f t="shared" si="3"/>
        <v>7,577</v>
      </c>
      <c r="D87" s="100">
        <f t="shared" si="4"/>
        <v>1.8277113291224278E-2</v>
      </c>
      <c r="E87" s="101">
        <f t="shared" si="5"/>
        <v>1.8277113291224278E-2</v>
      </c>
      <c r="F87" s="100">
        <f t="shared" si="6"/>
        <v>0.15820849892999078</v>
      </c>
      <c r="G87" s="101">
        <f t="shared" si="7"/>
        <v>0.15820849892999078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114</v>
      </c>
      <c r="W87" s="116">
        <v>119</v>
      </c>
      <c r="X87" s="116">
        <v>119</v>
      </c>
      <c r="Y87" s="116">
        <v>122</v>
      </c>
      <c r="Z87" s="116">
        <v>105</v>
      </c>
    </row>
    <row r="88" spans="1:30" ht="15" customHeight="1" x14ac:dyDescent="0.25">
      <c r="A88" s="102" t="s">
        <v>5</v>
      </c>
      <c r="B88" s="51"/>
      <c r="C88" s="61" t="str">
        <f t="shared" si="3"/>
        <v>7,419</v>
      </c>
      <c r="D88" s="100">
        <f t="shared" si="4"/>
        <v>3.516840254294662E-3</v>
      </c>
      <c r="E88" s="101">
        <f t="shared" si="5"/>
        <v>3.516840254294662E-3</v>
      </c>
      <c r="F88" s="100">
        <f t="shared" si="6"/>
        <v>0.1889423076923078</v>
      </c>
      <c r="G88" s="101">
        <f t="shared" si="7"/>
        <v>0.1889423076923078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143</v>
      </c>
      <c r="W88" s="116">
        <v>173</v>
      </c>
      <c r="X88" s="116">
        <v>167</v>
      </c>
      <c r="Y88" s="116">
        <v>166</v>
      </c>
      <c r="Z88" s="116">
        <v>178</v>
      </c>
    </row>
    <row r="89" spans="1:30" ht="15" customHeight="1" x14ac:dyDescent="0.25">
      <c r="A89" s="51" t="s">
        <v>6</v>
      </c>
      <c r="B89" s="51"/>
      <c r="C89" s="61" t="str">
        <f t="shared" si="3"/>
        <v>10,141</v>
      </c>
      <c r="D89" s="100">
        <f t="shared" si="4"/>
        <v>5.350093496779551E-2</v>
      </c>
      <c r="E89" s="101">
        <f t="shared" si="5"/>
        <v>5.350093496779551E-2</v>
      </c>
      <c r="F89" s="100">
        <f t="shared" si="6"/>
        <v>0.15540617523071654</v>
      </c>
      <c r="G89" s="101">
        <f t="shared" si="7"/>
        <v>0.15540617523071654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396</v>
      </c>
      <c r="W89" s="116">
        <v>410</v>
      </c>
      <c r="X89" s="116">
        <v>448</v>
      </c>
      <c r="Y89" s="116">
        <v>438</v>
      </c>
      <c r="Z89" s="116">
        <v>455</v>
      </c>
    </row>
    <row r="90" spans="1:30" ht="15" customHeight="1" x14ac:dyDescent="0.25">
      <c r="A90" s="51" t="s">
        <v>100</v>
      </c>
      <c r="B90" s="51"/>
      <c r="C90" s="61" t="str">
        <f t="shared" si="3"/>
        <v>$33,741</v>
      </c>
      <c r="D90" s="100">
        <f t="shared" si="4"/>
        <v>-8.7247375703997099E-3</v>
      </c>
      <c r="E90" s="101">
        <f t="shared" si="5"/>
        <v>-8.7247375703997099E-3</v>
      </c>
      <c r="F90" s="100">
        <f t="shared" si="6"/>
        <v>2.8869000426907432E-2</v>
      </c>
      <c r="G90" s="101">
        <f t="shared" si="7"/>
        <v>2.8869000426907432E-2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804</v>
      </c>
      <c r="W90" s="116">
        <v>763</v>
      </c>
      <c r="X90" s="116">
        <v>819</v>
      </c>
      <c r="Y90" s="116">
        <v>814</v>
      </c>
      <c r="Z90" s="116">
        <v>877</v>
      </c>
    </row>
    <row r="91" spans="1:30" ht="15" customHeight="1" x14ac:dyDescent="0.25">
      <c r="A91" s="51" t="s">
        <v>7</v>
      </c>
      <c r="B91" s="51"/>
      <c r="C91" s="61" t="str">
        <f t="shared" si="3"/>
        <v>$539.8 mil</v>
      </c>
      <c r="D91" s="100">
        <f t="shared" si="4"/>
        <v>0.13598394136288916</v>
      </c>
      <c r="E91" s="101">
        <f t="shared" si="5"/>
        <v>0.13598394136288916</v>
      </c>
      <c r="F91" s="100">
        <f t="shared" si="6"/>
        <v>0.39598910046273206</v>
      </c>
      <c r="G91" s="101">
        <f t="shared" si="7"/>
        <v>0.39598910046273206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4607</v>
      </c>
      <c r="W91" s="116">
        <v>4743</v>
      </c>
      <c r="X91" s="116">
        <v>5042</v>
      </c>
      <c r="Y91" s="116">
        <v>4942</v>
      </c>
      <c r="Z91" s="116">
        <v>5220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228</v>
      </c>
      <c r="W93" s="116">
        <v>261</v>
      </c>
      <c r="X93" s="116">
        <v>289</v>
      </c>
      <c r="Y93" s="116">
        <v>295</v>
      </c>
      <c r="Z93" s="116">
        <v>341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812</v>
      </c>
      <c r="W94" s="116">
        <v>879</v>
      </c>
      <c r="X94" s="116">
        <v>938</v>
      </c>
      <c r="Y94" s="116">
        <v>943</v>
      </c>
      <c r="Z94" s="116">
        <v>990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158</v>
      </c>
      <c r="W95" s="116">
        <v>162</v>
      </c>
      <c r="X95" s="116">
        <v>177</v>
      </c>
      <c r="Y95" s="116">
        <v>172</v>
      </c>
      <c r="Z95" s="116">
        <v>178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515</v>
      </c>
      <c r="W96" s="116">
        <v>570</v>
      </c>
      <c r="X96" s="116">
        <v>627</v>
      </c>
      <c r="Y96" s="116">
        <v>637</v>
      </c>
      <c r="Z96" s="116">
        <v>640</v>
      </c>
    </row>
    <row r="97" spans="1:32" ht="15" customHeight="1" x14ac:dyDescent="0.25">
      <c r="S97" s="119" t="s">
        <v>199</v>
      </c>
      <c r="T97" s="119"/>
      <c r="U97" s="116"/>
      <c r="V97" s="116">
        <v>546</v>
      </c>
      <c r="W97" s="116">
        <v>589</v>
      </c>
      <c r="X97" s="116">
        <v>608</v>
      </c>
      <c r="Y97" s="116">
        <v>616</v>
      </c>
      <c r="Z97" s="116">
        <v>615</v>
      </c>
    </row>
    <row r="98" spans="1:32" ht="15" customHeight="1" x14ac:dyDescent="0.25">
      <c r="S98" s="119" t="s">
        <v>200</v>
      </c>
      <c r="T98" s="119"/>
      <c r="U98" s="116"/>
      <c r="V98" s="116">
        <v>347</v>
      </c>
      <c r="W98" s="116">
        <v>354</v>
      </c>
      <c r="X98" s="116">
        <v>390</v>
      </c>
      <c r="Y98" s="116">
        <v>393</v>
      </c>
      <c r="Z98" s="116">
        <v>388</v>
      </c>
    </row>
    <row r="99" spans="1:32" ht="15" customHeight="1" x14ac:dyDescent="0.25">
      <c r="S99" s="119" t="s">
        <v>201</v>
      </c>
      <c r="T99" s="119"/>
      <c r="U99" s="116"/>
      <c r="V99" s="116">
        <v>15</v>
      </c>
      <c r="W99" s="116">
        <v>18</v>
      </c>
      <c r="X99" s="116">
        <v>31</v>
      </c>
      <c r="Y99" s="116">
        <v>36</v>
      </c>
      <c r="Z99" s="116">
        <v>46</v>
      </c>
    </row>
    <row r="100" spans="1:32" ht="15" customHeight="1" x14ac:dyDescent="0.25">
      <c r="S100" s="119" t="s">
        <v>59</v>
      </c>
      <c r="T100" s="119"/>
      <c r="U100" s="116"/>
      <c r="V100" s="116">
        <v>433</v>
      </c>
      <c r="W100" s="116">
        <v>421</v>
      </c>
      <c r="X100" s="116">
        <v>428</v>
      </c>
      <c r="Y100" s="116">
        <v>457</v>
      </c>
      <c r="Z100" s="116">
        <v>487</v>
      </c>
    </row>
    <row r="101" spans="1:32" x14ac:dyDescent="0.25">
      <c r="A101" s="20"/>
      <c r="S101" s="122" t="s">
        <v>54</v>
      </c>
      <c r="T101" s="122"/>
      <c r="U101" s="116"/>
      <c r="V101" s="116">
        <v>4172</v>
      </c>
      <c r="W101" s="116">
        <v>4367</v>
      </c>
      <c r="X101" s="116">
        <v>4700</v>
      </c>
      <c r="Y101" s="116">
        <v>4686</v>
      </c>
      <c r="Z101" s="116">
        <v>4919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7829</v>
      </c>
      <c r="W104" s="116">
        <v>8638</v>
      </c>
      <c r="X104" s="116">
        <v>9140</v>
      </c>
      <c r="Y104" s="116">
        <v>9320</v>
      </c>
      <c r="Z104" s="116">
        <v>9635</v>
      </c>
      <c r="AB104" s="113" t="str">
        <f>TEXT(Z104,"###,###")</f>
        <v>9,635</v>
      </c>
      <c r="AD104" s="134">
        <f>Z104/($Z$4)*100</f>
        <v>64.229051396573567</v>
      </c>
      <c r="AF104" s="113"/>
    </row>
    <row r="105" spans="1:32" x14ac:dyDescent="0.25">
      <c r="S105" s="119" t="s">
        <v>18</v>
      </c>
      <c r="T105" s="119"/>
      <c r="U105" s="116"/>
      <c r="V105" s="116">
        <v>2337</v>
      </c>
      <c r="W105" s="116">
        <v>2393</v>
      </c>
      <c r="X105" s="116">
        <v>2433</v>
      </c>
      <c r="Y105" s="116">
        <v>2675</v>
      </c>
      <c r="Z105" s="116">
        <v>2609</v>
      </c>
      <c r="AB105" s="113" t="str">
        <f>TEXT(Z105,"###,###")</f>
        <v>2,609</v>
      </c>
      <c r="AD105" s="134">
        <f>Z105/($Z$4)*100</f>
        <v>17.392173855076329</v>
      </c>
      <c r="AF105" s="113"/>
    </row>
    <row r="106" spans="1:32" x14ac:dyDescent="0.25">
      <c r="S106" s="122" t="s">
        <v>54</v>
      </c>
      <c r="T106" s="122"/>
      <c r="U106" s="124"/>
      <c r="V106" s="124">
        <v>10166</v>
      </c>
      <c r="W106" s="124">
        <v>11031</v>
      </c>
      <c r="X106" s="124">
        <v>11573</v>
      </c>
      <c r="Y106" s="124">
        <v>11995</v>
      </c>
      <c r="Z106" s="124">
        <v>12244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2449</v>
      </c>
      <c r="W108" s="116">
        <v>2684</v>
      </c>
      <c r="X108" s="116">
        <v>2951</v>
      </c>
      <c r="Y108" s="116">
        <v>2690</v>
      </c>
      <c r="Z108" s="116">
        <v>2722</v>
      </c>
      <c r="AB108" s="113" t="str">
        <f>TEXT(Z108,"###,###")</f>
        <v>2,722</v>
      </c>
      <c r="AD108" s="134">
        <f>Z108/($Z$4)*100</f>
        <v>18.145456969535363</v>
      </c>
      <c r="AF108" s="113"/>
    </row>
    <row r="109" spans="1:32" x14ac:dyDescent="0.25">
      <c r="S109" s="119" t="s">
        <v>21</v>
      </c>
      <c r="T109" s="119"/>
      <c r="U109" s="116"/>
      <c r="V109" s="116">
        <v>2156</v>
      </c>
      <c r="W109" s="116">
        <v>2343</v>
      </c>
      <c r="X109" s="116">
        <v>2364</v>
      </c>
      <c r="Y109" s="116">
        <v>2478</v>
      </c>
      <c r="Z109" s="116">
        <v>2762</v>
      </c>
      <c r="AB109" s="113" t="str">
        <f>TEXT(Z109,"###,###")</f>
        <v>2,762</v>
      </c>
      <c r="AD109" s="134">
        <f>Z109/($Z$4)*100</f>
        <v>18.412105859609358</v>
      </c>
      <c r="AF109" s="113"/>
    </row>
    <row r="110" spans="1:32" x14ac:dyDescent="0.25">
      <c r="S110" s="119" t="s">
        <v>22</v>
      </c>
      <c r="T110" s="119"/>
      <c r="U110" s="116"/>
      <c r="V110" s="116">
        <v>2166</v>
      </c>
      <c r="W110" s="116">
        <v>2500</v>
      </c>
      <c r="X110" s="116">
        <v>2562</v>
      </c>
      <c r="Y110" s="116">
        <v>2977</v>
      </c>
      <c r="Z110" s="116">
        <v>2912</v>
      </c>
      <c r="AB110" s="113" t="str">
        <f>TEXT(Z110,"###,###")</f>
        <v>2,912</v>
      </c>
      <c r="AD110" s="134">
        <f>Z110/($Z$4)*100</f>
        <v>19.412039197386839</v>
      </c>
      <c r="AF110" s="113"/>
    </row>
    <row r="111" spans="1:32" x14ac:dyDescent="0.25">
      <c r="S111" s="119" t="s">
        <v>23</v>
      </c>
      <c r="T111" s="119"/>
      <c r="U111" s="116"/>
      <c r="V111" s="116">
        <v>3400</v>
      </c>
      <c r="W111" s="116">
        <v>3504</v>
      </c>
      <c r="X111" s="116">
        <v>3701</v>
      </c>
      <c r="Y111" s="116">
        <v>3848</v>
      </c>
      <c r="Z111" s="116">
        <v>3791</v>
      </c>
      <c r="AB111" s="113" t="str">
        <f>TEXT(Z111,"###,###")</f>
        <v>3,791</v>
      </c>
      <c r="AD111" s="134">
        <f>Z111/($Z$4)*100</f>
        <v>25.271648556762884</v>
      </c>
      <c r="AF111" s="113"/>
    </row>
    <row r="112" spans="1:32" x14ac:dyDescent="0.25">
      <c r="S112" s="122" t="s">
        <v>54</v>
      </c>
      <c r="T112" s="122"/>
      <c r="U112" s="116"/>
      <c r="V112" s="116">
        <v>12778</v>
      </c>
      <c r="W112" s="116">
        <v>13597</v>
      </c>
      <c r="X112" s="116">
        <v>14577</v>
      </c>
      <c r="Y112" s="116">
        <v>14832</v>
      </c>
      <c r="Z112" s="116">
        <v>14999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46.43</v>
      </c>
      <c r="W118" s="135">
        <v>43.9</v>
      </c>
      <c r="X118" s="135">
        <v>44.23</v>
      </c>
      <c r="Y118" s="135">
        <v>43.86</v>
      </c>
      <c r="Z118" s="135">
        <v>43.98</v>
      </c>
      <c r="AB118" s="113" t="str">
        <f>TEXT(Z118,"##.0")</f>
        <v>44.0</v>
      </c>
    </row>
    <row r="120" spans="19:32" x14ac:dyDescent="0.25">
      <c r="S120" s="105" t="s">
        <v>102</v>
      </c>
      <c r="T120" s="116"/>
      <c r="U120" s="116"/>
      <c r="V120" s="116">
        <v>5940</v>
      </c>
      <c r="W120" s="116">
        <v>6113</v>
      </c>
      <c r="X120" s="116">
        <v>6463</v>
      </c>
      <c r="Y120" s="116">
        <v>6596</v>
      </c>
      <c r="Z120" s="116">
        <v>6881</v>
      </c>
      <c r="AB120" s="113" t="str">
        <f>TEXT(Z120,"###,###")</f>
        <v>6,881</v>
      </c>
    </row>
    <row r="121" spans="19:32" x14ac:dyDescent="0.25">
      <c r="S121" s="105" t="s">
        <v>103</v>
      </c>
      <c r="T121" s="116"/>
      <c r="U121" s="116"/>
      <c r="V121" s="116">
        <v>1792</v>
      </c>
      <c r="W121" s="116">
        <v>1867</v>
      </c>
      <c r="X121" s="116">
        <v>2064</v>
      </c>
      <c r="Y121" s="116">
        <v>1842</v>
      </c>
      <c r="Z121" s="116">
        <v>2011</v>
      </c>
      <c r="AB121" s="113" t="str">
        <f>TEXT(Z121,"###,###")</f>
        <v>2,011</v>
      </c>
    </row>
    <row r="122" spans="19:32" x14ac:dyDescent="0.25">
      <c r="S122" s="105" t="s">
        <v>104</v>
      </c>
      <c r="T122" s="116"/>
      <c r="U122" s="116"/>
      <c r="V122" s="116">
        <v>1044</v>
      </c>
      <c r="W122" s="116">
        <v>1130</v>
      </c>
      <c r="X122" s="116">
        <v>1216</v>
      </c>
      <c r="Y122" s="116">
        <v>1189</v>
      </c>
      <c r="Z122" s="116">
        <v>1250</v>
      </c>
      <c r="AB122" s="113" t="str">
        <f>TEXT(Z122,"###,###")</f>
        <v>1,250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6984</v>
      </c>
      <c r="W124" s="116">
        <v>7243</v>
      </c>
      <c r="X124" s="116">
        <v>7679</v>
      </c>
      <c r="Y124" s="116">
        <v>7785</v>
      </c>
      <c r="Z124" s="116">
        <v>8131</v>
      </c>
      <c r="AB124" s="113" t="str">
        <f>TEXT(Z124,"###,###")</f>
        <v>8,131</v>
      </c>
      <c r="AD124" s="131">
        <f>Z124/$Z$7*100</f>
        <v>80.179469480327384</v>
      </c>
    </row>
    <row r="125" spans="19:32" x14ac:dyDescent="0.25">
      <c r="S125" s="105" t="s">
        <v>106</v>
      </c>
      <c r="T125" s="116"/>
      <c r="U125" s="116"/>
      <c r="V125" s="116">
        <v>2836</v>
      </c>
      <c r="W125" s="116">
        <v>2997</v>
      </c>
      <c r="X125" s="116">
        <v>3280</v>
      </c>
      <c r="Y125" s="116">
        <v>3031</v>
      </c>
      <c r="Z125" s="116">
        <v>3261</v>
      </c>
      <c r="AB125" s="113" t="str">
        <f>TEXT(Z125,"###,###")</f>
        <v>3,261</v>
      </c>
      <c r="AD125" s="131">
        <f>Z125/$Z$7*100</f>
        <v>32.156592052065868</v>
      </c>
    </row>
    <row r="127" spans="19:32" x14ac:dyDescent="0.25">
      <c r="S127" s="105" t="s">
        <v>107</v>
      </c>
      <c r="T127" s="116"/>
      <c r="U127" s="116"/>
      <c r="V127" s="116">
        <v>4601</v>
      </c>
      <c r="W127" s="116">
        <v>4743</v>
      </c>
      <c r="X127" s="116">
        <v>5038</v>
      </c>
      <c r="Y127" s="116">
        <v>4943</v>
      </c>
      <c r="Z127" s="116">
        <v>5222</v>
      </c>
      <c r="AB127" s="113" t="str">
        <f>TEXT(Z127,"###,###")</f>
        <v>5,222</v>
      </c>
      <c r="AD127" s="131">
        <f>Z127/$Z$7*100</f>
        <v>51.493935509318611</v>
      </c>
    </row>
    <row r="128" spans="19:32" x14ac:dyDescent="0.25">
      <c r="S128" s="105" t="s">
        <v>108</v>
      </c>
      <c r="T128" s="116"/>
      <c r="U128" s="116"/>
      <c r="V128" s="116">
        <v>4175</v>
      </c>
      <c r="W128" s="116">
        <v>4367</v>
      </c>
      <c r="X128" s="116">
        <v>4699</v>
      </c>
      <c r="Y128" s="116">
        <v>4685</v>
      </c>
      <c r="Z128" s="116">
        <v>4922</v>
      </c>
      <c r="AB128" s="113" t="str">
        <f>TEXT(Z128,"###,###")</f>
        <v>4,922</v>
      </c>
      <c r="AD128" s="131">
        <f>Z128/$Z$7*100</f>
        <v>48.535647372054036</v>
      </c>
    </row>
    <row r="130" spans="19:20" x14ac:dyDescent="0.25">
      <c r="S130" s="105" t="s">
        <v>286</v>
      </c>
      <c r="T130" s="131">
        <v>67.853268908391669</v>
      </c>
    </row>
    <row r="131" spans="19:20" x14ac:dyDescent="0.25">
      <c r="S131" s="105" t="s">
        <v>287</v>
      </c>
      <c r="T131" s="131">
        <v>19.830391480130164</v>
      </c>
    </row>
    <row r="132" spans="19:20" x14ac:dyDescent="0.25">
      <c r="S132" s="105" t="s">
        <v>288</v>
      </c>
      <c r="T132" s="131">
        <v>12.326200571935706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686053-FED6-47BA-AC66-C7EC736C53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5EB7F7-6315-4B87-AA17-B682060D4B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8ABA5E-C74A-4D46-BD7E-86F52B5340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703DEED-8580-4E76-BE0A-13F398F1B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6A42-DF6F-4A51-8C71-A9EA7280C80B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169</v>
      </c>
      <c r="T1" s="103"/>
      <c r="U1" s="103"/>
      <c r="V1" s="103"/>
      <c r="W1" s="103"/>
      <c r="X1" s="103"/>
      <c r="Y1" s="104" t="s">
        <v>257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169</v>
      </c>
      <c r="Y3" s="109" t="s">
        <v>257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8.56 Murrindindi,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10119</v>
      </c>
      <c r="W4" s="112">
        <v>10478</v>
      </c>
      <c r="X4" s="112">
        <v>10997</v>
      </c>
      <c r="Y4" s="112">
        <v>10917</v>
      </c>
      <c r="Z4" s="112">
        <v>11233</v>
      </c>
      <c r="AB4" s="113" t="str">
        <f>TEXT(Z4,"###,###")</f>
        <v>11,233</v>
      </c>
      <c r="AD4" s="114">
        <f>Z4/Y4-1</f>
        <v>2.8945681047906957E-2</v>
      </c>
      <c r="AF4" s="114">
        <f>Z4/V4-1</f>
        <v>0.11008992983496402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5189</v>
      </c>
      <c r="W5" s="112">
        <v>5283</v>
      </c>
      <c r="X5" s="112">
        <v>5551</v>
      </c>
      <c r="Y5" s="112">
        <v>5499</v>
      </c>
      <c r="Z5" s="112">
        <v>5650</v>
      </c>
      <c r="AB5" s="113" t="str">
        <f>TEXT(Z5,"###,###")</f>
        <v>5,650</v>
      </c>
      <c r="AD5" s="114">
        <f t="shared" ref="AD5:AD9" si="0">Z5/Y5-1</f>
        <v>2.7459538097835967E-2</v>
      </c>
      <c r="AF5" s="114">
        <f t="shared" ref="AF5:AF9" si="1">Z5/V5-1</f>
        <v>8.884178068992088E-2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4930</v>
      </c>
      <c r="W6" s="112">
        <v>5195</v>
      </c>
      <c r="X6" s="112">
        <v>5446</v>
      </c>
      <c r="Y6" s="112">
        <v>5411</v>
      </c>
      <c r="Z6" s="112">
        <v>5581</v>
      </c>
      <c r="AB6" s="113" t="str">
        <f>TEXT(Z6,"###,###")</f>
        <v>5,581</v>
      </c>
      <c r="AD6" s="114">
        <f t="shared" si="0"/>
        <v>3.1417482905193195E-2</v>
      </c>
      <c r="AF6" s="114">
        <f t="shared" si="1"/>
        <v>0.13204868154158222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7175</v>
      </c>
      <c r="W7" s="112">
        <v>7440</v>
      </c>
      <c r="X7" s="112">
        <v>7854</v>
      </c>
      <c r="Y7" s="112">
        <v>7749</v>
      </c>
      <c r="Z7" s="112">
        <v>8075</v>
      </c>
      <c r="AB7" s="113" t="str">
        <f>TEXT(Z7,"###,###")</f>
        <v>8,075</v>
      </c>
      <c r="AD7" s="114">
        <f t="shared" si="0"/>
        <v>4.2069944508968948E-2</v>
      </c>
      <c r="AF7" s="114">
        <f t="shared" si="1"/>
        <v>0.12543554006968649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11,233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8,075</v>
      </c>
      <c r="P8" s="71"/>
      <c r="S8" s="111" t="s">
        <v>86</v>
      </c>
      <c r="T8" s="112"/>
      <c r="U8" s="112"/>
      <c r="V8" s="112">
        <v>34883</v>
      </c>
      <c r="W8" s="112">
        <v>36448.42</v>
      </c>
      <c r="X8" s="112">
        <v>37768</v>
      </c>
      <c r="Y8" s="112">
        <v>38100.19</v>
      </c>
      <c r="Z8" s="112">
        <v>39238.43</v>
      </c>
      <c r="AB8" s="113" t="str">
        <f>TEXT(Z8,"$###,###")</f>
        <v>$39,238</v>
      </c>
      <c r="AD8" s="114">
        <f t="shared" si="0"/>
        <v>2.9874916634273996E-2</v>
      </c>
      <c r="AF8" s="114">
        <f t="shared" si="1"/>
        <v>0.12485824040363491</v>
      </c>
    </row>
    <row r="9" spans="1:32" x14ac:dyDescent="0.25">
      <c r="A9" s="32" t="s">
        <v>15</v>
      </c>
      <c r="B9" s="75"/>
      <c r="C9" s="76"/>
      <c r="D9" s="77">
        <f>AD104</f>
        <v>70.025816789815721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52.408668730650156</v>
      </c>
      <c r="P9" s="78" t="s">
        <v>87</v>
      </c>
      <c r="S9" s="111" t="s">
        <v>7</v>
      </c>
      <c r="T9" s="112"/>
      <c r="U9" s="112"/>
      <c r="V9" s="112">
        <v>311913509</v>
      </c>
      <c r="W9" s="112">
        <v>337784754</v>
      </c>
      <c r="X9" s="112">
        <v>365426118</v>
      </c>
      <c r="Y9" s="112">
        <v>373326472</v>
      </c>
      <c r="Z9" s="112">
        <v>404695544</v>
      </c>
      <c r="AB9" s="113" t="str">
        <f>TEXT(Z9/1000000,"$#,###.0")&amp;" mil"</f>
        <v>$404.7 mil</v>
      </c>
      <c r="AD9" s="114">
        <f t="shared" si="0"/>
        <v>8.4025844274980832E-2</v>
      </c>
      <c r="AF9" s="114">
        <f t="shared" si="1"/>
        <v>0.29746077782094393</v>
      </c>
    </row>
    <row r="10" spans="1:32" x14ac:dyDescent="0.25">
      <c r="A10" s="32" t="s">
        <v>18</v>
      </c>
      <c r="B10" s="75"/>
      <c r="C10" s="76"/>
      <c r="D10" s="77">
        <f>AD105</f>
        <v>17.671147511795603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47.554179566563462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74.303405572755423</v>
      </c>
      <c r="P11" s="78" t="s">
        <v>87</v>
      </c>
      <c r="S11" s="111" t="s">
        <v>30</v>
      </c>
      <c r="T11" s="116"/>
      <c r="U11" s="116"/>
      <c r="V11" s="116">
        <v>8242</v>
      </c>
      <c r="W11" s="116">
        <v>8531</v>
      </c>
      <c r="X11" s="116">
        <v>8990</v>
      </c>
      <c r="Y11" s="116">
        <v>8950</v>
      </c>
      <c r="Z11" s="116">
        <v>9162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15.145510835913312</v>
      </c>
      <c r="P12" s="78" t="s">
        <v>87</v>
      </c>
      <c r="S12" s="111" t="s">
        <v>31</v>
      </c>
      <c r="T12" s="116"/>
      <c r="U12" s="116"/>
      <c r="V12" s="116">
        <v>1875</v>
      </c>
      <c r="W12" s="116">
        <v>1947</v>
      </c>
      <c r="X12" s="116">
        <v>2010</v>
      </c>
      <c r="Y12" s="116">
        <v>1965</v>
      </c>
      <c r="Z12" s="116">
        <v>2074</v>
      </c>
    </row>
    <row r="13" spans="1:32" ht="15" customHeight="1" x14ac:dyDescent="0.25">
      <c r="A13" s="32" t="s">
        <v>20</v>
      </c>
      <c r="B13" s="76"/>
      <c r="C13" s="76"/>
      <c r="D13" s="77">
        <f>AD108</f>
        <v>22.576337576782691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10.526315789473683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15.766046470221667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25.923617911510728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15.700123915737299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685</v>
      </c>
      <c r="Z15" s="116">
        <v>722</v>
      </c>
      <c r="AB15" s="121">
        <f t="shared" ref="AB15:AB34" si="2">IF(Z15="np",0,Z15/$Z$34)</f>
        <v>6.4280626780626779E-2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22.959138253360635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84.299876084262706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32</v>
      </c>
      <c r="Z16" s="116">
        <v>32</v>
      </c>
      <c r="AB16" s="121">
        <f t="shared" si="2"/>
        <v>2.8490028490028491E-3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578</v>
      </c>
      <c r="Z17" s="116">
        <v>564</v>
      </c>
      <c r="AB17" s="121">
        <f t="shared" si="2"/>
        <v>5.0213675213675216E-2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65</v>
      </c>
      <c r="Z18" s="116">
        <v>65</v>
      </c>
      <c r="AB18" s="121">
        <f t="shared" si="2"/>
        <v>5.7870370370370367E-3</v>
      </c>
    </row>
    <row r="19" spans="1:28" x14ac:dyDescent="0.25">
      <c r="A19" s="67" t="str">
        <f>$S$1&amp;" ("&amp;$V$2&amp;" to "&amp;$Z$2&amp;")"</f>
        <v>Murrindindi (2015-16 to 2019-20)</v>
      </c>
      <c r="B19" s="67"/>
      <c r="C19" s="67"/>
      <c r="D19" s="67"/>
      <c r="E19" s="67"/>
      <c r="F19" s="67"/>
      <c r="G19" s="67" t="str">
        <f>$S$1&amp;" ("&amp;$V$2&amp;" to "&amp;$Z$2&amp;")"</f>
        <v>Murrindindi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1175</v>
      </c>
      <c r="Z19" s="116">
        <v>1207</v>
      </c>
      <c r="AB19" s="121">
        <f t="shared" si="2"/>
        <v>0.10746082621082621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305</v>
      </c>
      <c r="Z20" s="116">
        <v>341</v>
      </c>
      <c r="AB20" s="121">
        <f t="shared" si="2"/>
        <v>3.0359686609686611E-2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803</v>
      </c>
      <c r="Z21" s="116">
        <v>831</v>
      </c>
      <c r="AB21" s="121">
        <f t="shared" si="2"/>
        <v>7.3985042735042736E-2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761</v>
      </c>
      <c r="Z22" s="116">
        <v>927</v>
      </c>
      <c r="AB22" s="121">
        <f t="shared" si="2"/>
        <v>8.253205128205128E-2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306</v>
      </c>
      <c r="Z23" s="116">
        <v>316</v>
      </c>
      <c r="AB23" s="121">
        <f t="shared" si="2"/>
        <v>2.8133903133903133E-2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76</v>
      </c>
      <c r="Z24" s="116">
        <v>65</v>
      </c>
      <c r="AB24" s="121">
        <f t="shared" si="2"/>
        <v>5.7870370370370367E-3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296</v>
      </c>
      <c r="Z25" s="116">
        <v>302</v>
      </c>
      <c r="AB25" s="121">
        <f t="shared" si="2"/>
        <v>2.6887464387464387E-2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199</v>
      </c>
      <c r="Z26" s="116">
        <v>186</v>
      </c>
      <c r="AB26" s="121">
        <f t="shared" si="2"/>
        <v>1.655982905982906E-2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516</v>
      </c>
      <c r="Z27" s="116">
        <v>559</v>
      </c>
      <c r="AB27" s="121">
        <f t="shared" si="2"/>
        <v>4.9768518518518517E-2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618</v>
      </c>
      <c r="Z28" s="116">
        <v>664</v>
      </c>
      <c r="AB28" s="121">
        <f t="shared" si="2"/>
        <v>5.9116809116809117E-2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1040</v>
      </c>
      <c r="Z29" s="116">
        <v>684</v>
      </c>
      <c r="AB29" s="121">
        <f t="shared" si="2"/>
        <v>6.0897435897435896E-2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751</v>
      </c>
      <c r="Z30" s="116">
        <v>1020</v>
      </c>
      <c r="AB30" s="121">
        <f t="shared" si="2"/>
        <v>9.0811965811965809E-2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1115</v>
      </c>
      <c r="Z31" s="116">
        <v>1204</v>
      </c>
      <c r="AB31" s="121">
        <f t="shared" si="2"/>
        <v>0.1071937321937322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240</v>
      </c>
      <c r="Z32" s="116">
        <v>256</v>
      </c>
      <c r="AB32" s="121">
        <f t="shared" si="2"/>
        <v>2.2792022792022793E-2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354</v>
      </c>
      <c r="Z33" s="116">
        <v>408</v>
      </c>
      <c r="AB33" s="121">
        <f t="shared" si="2"/>
        <v>3.6324786324786328E-2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10915</v>
      </c>
      <c r="Z34" s="124">
        <v>11232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6803</v>
      </c>
      <c r="AB37" s="136">
        <f>Z37/Z40*100</f>
        <v>84.299876084262706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1267</v>
      </c>
      <c r="AB38" s="136">
        <f>Z38/Z40*100</f>
        <v>15.700123915737299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8070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9</v>
      </c>
      <c r="Y44" s="116">
        <v>3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79</v>
      </c>
      <c r="W45" s="116">
        <v>83</v>
      </c>
      <c r="X45" s="116">
        <v>98</v>
      </c>
      <c r="Y45" s="116">
        <v>103</v>
      </c>
      <c r="Z45" s="116">
        <v>118</v>
      </c>
    </row>
    <row r="46" spans="19:32" x14ac:dyDescent="0.25">
      <c r="S46" s="119" t="s">
        <v>39</v>
      </c>
      <c r="T46" s="119"/>
      <c r="U46" s="116"/>
      <c r="V46" s="116">
        <v>238</v>
      </c>
      <c r="W46" s="116">
        <v>254</v>
      </c>
      <c r="X46" s="116">
        <v>275</v>
      </c>
      <c r="Y46" s="116">
        <v>259</v>
      </c>
      <c r="Z46" s="116">
        <v>310</v>
      </c>
    </row>
    <row r="47" spans="19:32" x14ac:dyDescent="0.25">
      <c r="S47" s="119" t="s">
        <v>40</v>
      </c>
      <c r="T47" s="119"/>
      <c r="U47" s="116"/>
      <c r="V47" s="116">
        <v>389</v>
      </c>
      <c r="W47" s="116">
        <v>381</v>
      </c>
      <c r="X47" s="116">
        <v>404</v>
      </c>
      <c r="Y47" s="116">
        <v>436</v>
      </c>
      <c r="Z47" s="116">
        <v>390</v>
      </c>
    </row>
    <row r="48" spans="19:32" x14ac:dyDescent="0.25">
      <c r="S48" s="119" t="s">
        <v>41</v>
      </c>
      <c r="T48" s="119"/>
      <c r="U48" s="116"/>
      <c r="V48" s="116">
        <v>441</v>
      </c>
      <c r="W48" s="116">
        <v>469</v>
      </c>
      <c r="X48" s="116">
        <v>503</v>
      </c>
      <c r="Y48" s="116">
        <v>478</v>
      </c>
      <c r="Z48" s="116">
        <v>513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406</v>
      </c>
      <c r="W49" s="116">
        <v>379</v>
      </c>
      <c r="X49" s="116">
        <v>429</v>
      </c>
      <c r="Y49" s="116">
        <v>471</v>
      </c>
      <c r="Z49" s="116">
        <v>479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Murrindindi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447</v>
      </c>
      <c r="W50" s="116">
        <v>437</v>
      </c>
      <c r="X50" s="116">
        <v>441</v>
      </c>
      <c r="Y50" s="116">
        <v>441</v>
      </c>
      <c r="Z50" s="116">
        <v>424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504</v>
      </c>
      <c r="W51" s="116">
        <v>495</v>
      </c>
      <c r="X51" s="116">
        <v>503</v>
      </c>
      <c r="Y51" s="116">
        <v>467</v>
      </c>
      <c r="Z51" s="116">
        <v>456</v>
      </c>
    </row>
    <row r="52" spans="1:26" ht="15" customHeight="1" x14ac:dyDescent="0.25">
      <c r="S52" s="119" t="s">
        <v>45</v>
      </c>
      <c r="T52" s="119"/>
      <c r="U52" s="116"/>
      <c r="V52" s="116">
        <v>570</v>
      </c>
      <c r="W52" s="116">
        <v>587</v>
      </c>
      <c r="X52" s="116">
        <v>598</v>
      </c>
      <c r="Y52" s="116">
        <v>576</v>
      </c>
      <c r="Z52" s="116">
        <v>577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573</v>
      </c>
      <c r="W53" s="116">
        <v>581</v>
      </c>
      <c r="X53" s="116">
        <v>572</v>
      </c>
      <c r="Y53" s="116">
        <v>542</v>
      </c>
      <c r="Z53" s="116">
        <v>556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553</v>
      </c>
      <c r="W54" s="116">
        <v>583</v>
      </c>
      <c r="X54" s="116">
        <v>607</v>
      </c>
      <c r="Y54" s="116">
        <v>592</v>
      </c>
      <c r="Z54" s="116">
        <v>613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450</v>
      </c>
      <c r="W55" s="116">
        <v>468</v>
      </c>
      <c r="X55" s="116">
        <v>514</v>
      </c>
      <c r="Y55" s="116">
        <v>549</v>
      </c>
      <c r="Z55" s="116">
        <v>586</v>
      </c>
    </row>
    <row r="56" spans="1:26" ht="15" customHeight="1" x14ac:dyDescent="0.25">
      <c r="S56" s="119" t="s">
        <v>49</v>
      </c>
      <c r="T56" s="119"/>
      <c r="U56" s="116"/>
      <c r="V56" s="116">
        <v>280</v>
      </c>
      <c r="W56" s="116">
        <v>294</v>
      </c>
      <c r="X56" s="116">
        <v>308</v>
      </c>
      <c r="Y56" s="116">
        <v>292</v>
      </c>
      <c r="Z56" s="116">
        <v>316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140</v>
      </c>
      <c r="W57" s="116">
        <v>138</v>
      </c>
      <c r="X57" s="116">
        <v>162</v>
      </c>
      <c r="Y57" s="116">
        <v>161</v>
      </c>
      <c r="Z57" s="116">
        <v>167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66</v>
      </c>
      <c r="W58" s="116">
        <v>77</v>
      </c>
      <c r="X58" s="116">
        <v>57</v>
      </c>
      <c r="Y58" s="116">
        <v>67</v>
      </c>
      <c r="Z58" s="116">
        <v>84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31</v>
      </c>
      <c r="W59" s="116">
        <v>35</v>
      </c>
      <c r="X59" s="116">
        <v>45</v>
      </c>
      <c r="Y59" s="116">
        <v>41</v>
      </c>
      <c r="Z59" s="116">
        <v>38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21</v>
      </c>
      <c r="W60" s="116">
        <v>19</v>
      </c>
      <c r="X60" s="116">
        <v>20</v>
      </c>
      <c r="Y60" s="116">
        <v>24</v>
      </c>
      <c r="Z60" s="116">
        <v>23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5188</v>
      </c>
      <c r="W61" s="116">
        <v>5283</v>
      </c>
      <c r="X61" s="116">
        <v>5550</v>
      </c>
      <c r="Y61" s="116">
        <v>5500</v>
      </c>
      <c r="Z61" s="116">
        <v>5654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4</v>
      </c>
      <c r="X63" s="116">
        <v>0</v>
      </c>
      <c r="Y63" s="116">
        <v>3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112</v>
      </c>
      <c r="W64" s="116">
        <v>107</v>
      </c>
      <c r="X64" s="116">
        <v>105</v>
      </c>
      <c r="Y64" s="116">
        <v>105</v>
      </c>
      <c r="Z64" s="116">
        <v>111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Murrindindi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300</v>
      </c>
      <c r="W65" s="116">
        <v>301</v>
      </c>
      <c r="X65" s="116">
        <v>321</v>
      </c>
      <c r="Y65" s="116">
        <v>327</v>
      </c>
      <c r="Z65" s="116">
        <v>313</v>
      </c>
    </row>
    <row r="66" spans="1:26" x14ac:dyDescent="0.25">
      <c r="S66" s="119" t="s">
        <v>40</v>
      </c>
      <c r="T66" s="119"/>
      <c r="U66" s="116"/>
      <c r="V66" s="116">
        <v>336</v>
      </c>
      <c r="W66" s="116">
        <v>441</v>
      </c>
      <c r="X66" s="116">
        <v>471</v>
      </c>
      <c r="Y66" s="116">
        <v>438</v>
      </c>
      <c r="Z66" s="116">
        <v>385</v>
      </c>
    </row>
    <row r="67" spans="1:26" x14ac:dyDescent="0.25">
      <c r="S67" s="119" t="s">
        <v>41</v>
      </c>
      <c r="T67" s="119"/>
      <c r="U67" s="116"/>
      <c r="V67" s="116">
        <v>383</v>
      </c>
      <c r="W67" s="116">
        <v>363</v>
      </c>
      <c r="X67" s="116">
        <v>441</v>
      </c>
      <c r="Y67" s="116">
        <v>450</v>
      </c>
      <c r="Z67" s="116">
        <v>467</v>
      </c>
    </row>
    <row r="68" spans="1:26" x14ac:dyDescent="0.25">
      <c r="S68" s="119" t="s">
        <v>42</v>
      </c>
      <c r="T68" s="119"/>
      <c r="U68" s="116"/>
      <c r="V68" s="116">
        <v>388</v>
      </c>
      <c r="W68" s="116">
        <v>376</v>
      </c>
      <c r="X68" s="116">
        <v>405</v>
      </c>
      <c r="Y68" s="116">
        <v>393</v>
      </c>
      <c r="Z68" s="116">
        <v>452</v>
      </c>
    </row>
    <row r="69" spans="1:26" x14ac:dyDescent="0.25">
      <c r="S69" s="119" t="s">
        <v>43</v>
      </c>
      <c r="T69" s="119"/>
      <c r="U69" s="116"/>
      <c r="V69" s="116">
        <v>383</v>
      </c>
      <c r="W69" s="116">
        <v>407</v>
      </c>
      <c r="X69" s="116">
        <v>428</v>
      </c>
      <c r="Y69" s="116">
        <v>400</v>
      </c>
      <c r="Z69" s="116">
        <v>467</v>
      </c>
    </row>
    <row r="70" spans="1:26" x14ac:dyDescent="0.25">
      <c r="S70" s="119" t="s">
        <v>44</v>
      </c>
      <c r="T70" s="119"/>
      <c r="U70" s="116"/>
      <c r="V70" s="116">
        <v>564</v>
      </c>
      <c r="W70" s="116">
        <v>562</v>
      </c>
      <c r="X70" s="116">
        <v>522</v>
      </c>
      <c r="Y70" s="116">
        <v>527</v>
      </c>
      <c r="Z70" s="116">
        <v>485</v>
      </c>
    </row>
    <row r="71" spans="1:26" x14ac:dyDescent="0.25">
      <c r="S71" s="119" t="s">
        <v>45</v>
      </c>
      <c r="T71" s="119"/>
      <c r="U71" s="116"/>
      <c r="V71" s="116">
        <v>540</v>
      </c>
      <c r="W71" s="116">
        <v>585</v>
      </c>
      <c r="X71" s="116">
        <v>641</v>
      </c>
      <c r="Y71" s="116">
        <v>589</v>
      </c>
      <c r="Z71" s="116">
        <v>626</v>
      </c>
    </row>
    <row r="72" spans="1:26" x14ac:dyDescent="0.25">
      <c r="S72" s="119" t="s">
        <v>46</v>
      </c>
      <c r="T72" s="119"/>
      <c r="U72" s="116"/>
      <c r="V72" s="116">
        <v>563</v>
      </c>
      <c r="W72" s="116">
        <v>581</v>
      </c>
      <c r="X72" s="116">
        <v>582</v>
      </c>
      <c r="Y72" s="116">
        <v>642</v>
      </c>
      <c r="Z72" s="116">
        <v>652</v>
      </c>
    </row>
    <row r="73" spans="1:26" x14ac:dyDescent="0.25">
      <c r="S73" s="119" t="s">
        <v>47</v>
      </c>
      <c r="T73" s="119"/>
      <c r="U73" s="116"/>
      <c r="V73" s="116">
        <v>558</v>
      </c>
      <c r="W73" s="116">
        <v>621</v>
      </c>
      <c r="X73" s="116">
        <v>633</v>
      </c>
      <c r="Y73" s="116">
        <v>584</v>
      </c>
      <c r="Z73" s="116">
        <v>610</v>
      </c>
    </row>
    <row r="74" spans="1:26" x14ac:dyDescent="0.25">
      <c r="S74" s="119" t="s">
        <v>48</v>
      </c>
      <c r="T74" s="119"/>
      <c r="U74" s="116"/>
      <c r="V74" s="116">
        <v>403</v>
      </c>
      <c r="W74" s="116">
        <v>457</v>
      </c>
      <c r="X74" s="116">
        <v>477</v>
      </c>
      <c r="Y74" s="116">
        <v>495</v>
      </c>
      <c r="Z74" s="116">
        <v>530</v>
      </c>
    </row>
    <row r="75" spans="1:26" x14ac:dyDescent="0.25">
      <c r="S75" s="119" t="s">
        <v>49</v>
      </c>
      <c r="T75" s="119"/>
      <c r="U75" s="116"/>
      <c r="V75" s="116">
        <v>223</v>
      </c>
      <c r="W75" s="116">
        <v>210</v>
      </c>
      <c r="X75" s="116">
        <v>231</v>
      </c>
      <c r="Y75" s="116">
        <v>241</v>
      </c>
      <c r="Z75" s="116">
        <v>257</v>
      </c>
    </row>
    <row r="76" spans="1:26" x14ac:dyDescent="0.25">
      <c r="S76" s="119" t="s">
        <v>50</v>
      </c>
      <c r="T76" s="119"/>
      <c r="U76" s="116"/>
      <c r="V76" s="116">
        <v>90</v>
      </c>
      <c r="W76" s="116">
        <v>99</v>
      </c>
      <c r="X76" s="116">
        <v>113</v>
      </c>
      <c r="Y76" s="116">
        <v>113</v>
      </c>
      <c r="Z76" s="116">
        <v>129</v>
      </c>
    </row>
    <row r="77" spans="1:26" x14ac:dyDescent="0.25">
      <c r="S77" s="119" t="s">
        <v>51</v>
      </c>
      <c r="T77" s="119"/>
      <c r="U77" s="116"/>
      <c r="V77" s="116">
        <v>41</v>
      </c>
      <c r="W77" s="116">
        <v>43</v>
      </c>
      <c r="X77" s="116">
        <v>43</v>
      </c>
      <c r="Y77" s="116">
        <v>52</v>
      </c>
      <c r="Z77" s="116">
        <v>52</v>
      </c>
    </row>
    <row r="78" spans="1:26" x14ac:dyDescent="0.25">
      <c r="S78" s="119" t="s">
        <v>52</v>
      </c>
      <c r="T78" s="119"/>
      <c r="U78" s="116"/>
      <c r="V78" s="116">
        <v>18</v>
      </c>
      <c r="W78" s="116">
        <v>17</v>
      </c>
      <c r="X78" s="116">
        <v>18</v>
      </c>
      <c r="Y78" s="116">
        <v>23</v>
      </c>
      <c r="Z78" s="116">
        <v>23</v>
      </c>
    </row>
    <row r="79" spans="1:26" x14ac:dyDescent="0.25">
      <c r="S79" s="119" t="s">
        <v>53</v>
      </c>
      <c r="T79" s="119"/>
      <c r="U79" s="116"/>
      <c r="V79" s="116">
        <v>24</v>
      </c>
      <c r="W79" s="116">
        <v>21</v>
      </c>
      <c r="X79" s="116">
        <v>22</v>
      </c>
      <c r="Y79" s="116">
        <v>18</v>
      </c>
      <c r="Z79" s="116">
        <v>19</v>
      </c>
    </row>
    <row r="80" spans="1:26" x14ac:dyDescent="0.25">
      <c r="S80" s="122" t="s">
        <v>54</v>
      </c>
      <c r="T80" s="122"/>
      <c r="U80" s="116"/>
      <c r="V80" s="116">
        <v>4931</v>
      </c>
      <c r="W80" s="116">
        <v>5195</v>
      </c>
      <c r="X80" s="116">
        <v>5446</v>
      </c>
      <c r="Y80" s="116">
        <v>5413</v>
      </c>
      <c r="Z80" s="116">
        <v>5577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Murrindindi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411</v>
      </c>
      <c r="W83" s="116">
        <v>429</v>
      </c>
      <c r="X83" s="116">
        <v>473</v>
      </c>
      <c r="Y83" s="116">
        <v>451</v>
      </c>
      <c r="Z83" s="116">
        <v>496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310</v>
      </c>
      <c r="W84" s="116">
        <v>328</v>
      </c>
      <c r="X84" s="116">
        <v>331</v>
      </c>
      <c r="Y84" s="116">
        <v>340</v>
      </c>
      <c r="Z84" s="116">
        <v>348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727</v>
      </c>
      <c r="W85" s="116">
        <v>727</v>
      </c>
      <c r="X85" s="116">
        <v>794</v>
      </c>
      <c r="Y85" s="116">
        <v>803</v>
      </c>
      <c r="Z85" s="116">
        <v>816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11,233</v>
      </c>
      <c r="D86" s="100">
        <f t="shared" ref="D86:D91" si="4">AD4</f>
        <v>2.8945681047906957E-2</v>
      </c>
      <c r="E86" s="101">
        <f t="shared" ref="E86:E91" si="5">AD4</f>
        <v>2.8945681047906957E-2</v>
      </c>
      <c r="F86" s="100">
        <f t="shared" ref="F86:F91" si="6">AF4</f>
        <v>0.11008992983496402</v>
      </c>
      <c r="G86" s="101">
        <f t="shared" ref="G86:G91" si="7">AF4</f>
        <v>0.11008992983496402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227</v>
      </c>
      <c r="W86" s="116">
        <v>231</v>
      </c>
      <c r="X86" s="116">
        <v>254</v>
      </c>
      <c r="Y86" s="116">
        <v>240</v>
      </c>
      <c r="Z86" s="116">
        <v>238</v>
      </c>
    </row>
    <row r="87" spans="1:30" ht="15" customHeight="1" x14ac:dyDescent="0.25">
      <c r="A87" s="102" t="s">
        <v>4</v>
      </c>
      <c r="B87" s="51"/>
      <c r="C87" s="61" t="str">
        <f t="shared" si="3"/>
        <v>5,650</v>
      </c>
      <c r="D87" s="100">
        <f t="shared" si="4"/>
        <v>2.7459538097835967E-2</v>
      </c>
      <c r="E87" s="101">
        <f t="shared" si="5"/>
        <v>2.7459538097835967E-2</v>
      </c>
      <c r="F87" s="100">
        <f t="shared" si="6"/>
        <v>8.884178068992088E-2</v>
      </c>
      <c r="G87" s="101">
        <f t="shared" si="7"/>
        <v>8.884178068992088E-2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100</v>
      </c>
      <c r="W87" s="116">
        <v>105</v>
      </c>
      <c r="X87" s="116">
        <v>112</v>
      </c>
      <c r="Y87" s="116">
        <v>115</v>
      </c>
      <c r="Z87" s="116">
        <v>126</v>
      </c>
    </row>
    <row r="88" spans="1:30" ht="15" customHeight="1" x14ac:dyDescent="0.25">
      <c r="A88" s="102" t="s">
        <v>5</v>
      </c>
      <c r="B88" s="51"/>
      <c r="C88" s="61" t="str">
        <f t="shared" si="3"/>
        <v>5,581</v>
      </c>
      <c r="D88" s="100">
        <f t="shared" si="4"/>
        <v>3.1417482905193195E-2</v>
      </c>
      <c r="E88" s="101">
        <f t="shared" si="5"/>
        <v>3.1417482905193195E-2</v>
      </c>
      <c r="F88" s="100">
        <f t="shared" si="6"/>
        <v>0.13204868154158222</v>
      </c>
      <c r="G88" s="101">
        <f t="shared" si="7"/>
        <v>0.13204868154158222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116</v>
      </c>
      <c r="W88" s="116">
        <v>128</v>
      </c>
      <c r="X88" s="116">
        <v>124</v>
      </c>
      <c r="Y88" s="116">
        <v>127</v>
      </c>
      <c r="Z88" s="116">
        <v>135</v>
      </c>
    </row>
    <row r="89" spans="1:30" ht="15" customHeight="1" x14ac:dyDescent="0.25">
      <c r="A89" s="51" t="s">
        <v>6</v>
      </c>
      <c r="B89" s="51"/>
      <c r="C89" s="61" t="str">
        <f t="shared" si="3"/>
        <v>8,075</v>
      </c>
      <c r="D89" s="100">
        <f t="shared" si="4"/>
        <v>4.2069944508968948E-2</v>
      </c>
      <c r="E89" s="101">
        <f t="shared" si="5"/>
        <v>4.2069944508968948E-2</v>
      </c>
      <c r="F89" s="100">
        <f t="shared" si="6"/>
        <v>0.12543554006968649</v>
      </c>
      <c r="G89" s="101">
        <f t="shared" si="7"/>
        <v>0.12543554006968649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350</v>
      </c>
      <c r="W89" s="116">
        <v>356</v>
      </c>
      <c r="X89" s="116">
        <v>355</v>
      </c>
      <c r="Y89" s="116">
        <v>347</v>
      </c>
      <c r="Z89" s="116">
        <v>372</v>
      </c>
    </row>
    <row r="90" spans="1:30" ht="15" customHeight="1" x14ac:dyDescent="0.25">
      <c r="A90" s="51" t="s">
        <v>100</v>
      </c>
      <c r="B90" s="51"/>
      <c r="C90" s="61" t="str">
        <f t="shared" si="3"/>
        <v>$39,238</v>
      </c>
      <c r="D90" s="100">
        <f t="shared" si="4"/>
        <v>2.9874916634273996E-2</v>
      </c>
      <c r="E90" s="101">
        <f t="shared" si="5"/>
        <v>2.9874916634273996E-2</v>
      </c>
      <c r="F90" s="100">
        <f t="shared" si="6"/>
        <v>0.12485824040363491</v>
      </c>
      <c r="G90" s="101">
        <f t="shared" si="7"/>
        <v>0.12485824040363491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396</v>
      </c>
      <c r="W90" s="116">
        <v>409</v>
      </c>
      <c r="X90" s="116">
        <v>450</v>
      </c>
      <c r="Y90" s="116">
        <v>440</v>
      </c>
      <c r="Z90" s="116">
        <v>462</v>
      </c>
    </row>
    <row r="91" spans="1:30" ht="15" customHeight="1" x14ac:dyDescent="0.25">
      <c r="A91" s="51" t="s">
        <v>7</v>
      </c>
      <c r="B91" s="51"/>
      <c r="C91" s="61" t="str">
        <f t="shared" si="3"/>
        <v>$404.7 mil</v>
      </c>
      <c r="D91" s="100">
        <f t="shared" si="4"/>
        <v>8.4025844274980832E-2</v>
      </c>
      <c r="E91" s="101">
        <f t="shared" si="5"/>
        <v>8.4025844274980832E-2</v>
      </c>
      <c r="F91" s="100">
        <f t="shared" si="6"/>
        <v>0.29746077782094393</v>
      </c>
      <c r="G91" s="101">
        <f t="shared" si="7"/>
        <v>0.29746077782094393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3796</v>
      </c>
      <c r="W91" s="116">
        <v>3902</v>
      </c>
      <c r="X91" s="116">
        <v>4139</v>
      </c>
      <c r="Y91" s="116">
        <v>4066</v>
      </c>
      <c r="Z91" s="116">
        <v>4235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236</v>
      </c>
      <c r="W93" s="116">
        <v>268</v>
      </c>
      <c r="X93" s="116">
        <v>278</v>
      </c>
      <c r="Y93" s="116">
        <v>272</v>
      </c>
      <c r="Z93" s="116">
        <v>309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596</v>
      </c>
      <c r="W94" s="116">
        <v>638</v>
      </c>
      <c r="X94" s="116">
        <v>648</v>
      </c>
      <c r="Y94" s="116">
        <v>641</v>
      </c>
      <c r="Z94" s="116">
        <v>644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147</v>
      </c>
      <c r="W95" s="116">
        <v>153</v>
      </c>
      <c r="X95" s="116">
        <v>177</v>
      </c>
      <c r="Y95" s="116">
        <v>186</v>
      </c>
      <c r="Z95" s="116">
        <v>178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560</v>
      </c>
      <c r="W96" s="116">
        <v>580</v>
      </c>
      <c r="X96" s="116">
        <v>626</v>
      </c>
      <c r="Y96" s="116">
        <v>628</v>
      </c>
      <c r="Z96" s="116">
        <v>657</v>
      </c>
    </row>
    <row r="97" spans="1:32" ht="15" customHeight="1" x14ac:dyDescent="0.25">
      <c r="S97" s="119" t="s">
        <v>199</v>
      </c>
      <c r="T97" s="119"/>
      <c r="U97" s="116"/>
      <c r="V97" s="116">
        <v>519</v>
      </c>
      <c r="W97" s="116">
        <v>548</v>
      </c>
      <c r="X97" s="116">
        <v>589</v>
      </c>
      <c r="Y97" s="116">
        <v>588</v>
      </c>
      <c r="Z97" s="116">
        <v>584</v>
      </c>
    </row>
    <row r="98" spans="1:32" ht="15" customHeight="1" x14ac:dyDescent="0.25">
      <c r="S98" s="119" t="s">
        <v>200</v>
      </c>
      <c r="T98" s="119"/>
      <c r="U98" s="116"/>
      <c r="V98" s="116">
        <v>240</v>
      </c>
      <c r="W98" s="116">
        <v>283</v>
      </c>
      <c r="X98" s="116">
        <v>287</v>
      </c>
      <c r="Y98" s="116">
        <v>301</v>
      </c>
      <c r="Z98" s="116">
        <v>298</v>
      </c>
    </row>
    <row r="99" spans="1:32" ht="15" customHeight="1" x14ac:dyDescent="0.25">
      <c r="S99" s="119" t="s">
        <v>201</v>
      </c>
      <c r="T99" s="119"/>
      <c r="U99" s="116"/>
      <c r="V99" s="116">
        <v>29</v>
      </c>
      <c r="W99" s="116">
        <v>31</v>
      </c>
      <c r="X99" s="116">
        <v>26</v>
      </c>
      <c r="Y99" s="116">
        <v>38</v>
      </c>
      <c r="Z99" s="116">
        <v>39</v>
      </c>
    </row>
    <row r="100" spans="1:32" ht="15" customHeight="1" x14ac:dyDescent="0.25">
      <c r="S100" s="119" t="s">
        <v>59</v>
      </c>
      <c r="T100" s="119"/>
      <c r="U100" s="116"/>
      <c r="V100" s="116">
        <v>254</v>
      </c>
      <c r="W100" s="116">
        <v>254</v>
      </c>
      <c r="X100" s="116">
        <v>284</v>
      </c>
      <c r="Y100" s="116">
        <v>277</v>
      </c>
      <c r="Z100" s="116">
        <v>288</v>
      </c>
    </row>
    <row r="101" spans="1:32" x14ac:dyDescent="0.25">
      <c r="A101" s="20"/>
      <c r="S101" s="122" t="s">
        <v>54</v>
      </c>
      <c r="T101" s="122"/>
      <c r="U101" s="116"/>
      <c r="V101" s="116">
        <v>3377</v>
      </c>
      <c r="W101" s="116">
        <v>3538</v>
      </c>
      <c r="X101" s="116">
        <v>3715</v>
      </c>
      <c r="Y101" s="116">
        <v>3682</v>
      </c>
      <c r="Z101" s="116">
        <v>3841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6671</v>
      </c>
      <c r="W104" s="116">
        <v>7056</v>
      </c>
      <c r="X104" s="116">
        <v>7476</v>
      </c>
      <c r="Y104" s="116">
        <v>7380</v>
      </c>
      <c r="Z104" s="116">
        <v>7866</v>
      </c>
      <c r="AB104" s="113" t="str">
        <f>TEXT(Z104,"###,###")</f>
        <v>7,866</v>
      </c>
      <c r="AD104" s="134">
        <f>Z104/($Z$4)*100</f>
        <v>70.025816789815721</v>
      </c>
      <c r="AF104" s="113"/>
    </row>
    <row r="105" spans="1:32" x14ac:dyDescent="0.25">
      <c r="S105" s="119" t="s">
        <v>18</v>
      </c>
      <c r="T105" s="119"/>
      <c r="U105" s="116"/>
      <c r="V105" s="116">
        <v>1925</v>
      </c>
      <c r="W105" s="116">
        <v>2003</v>
      </c>
      <c r="X105" s="116">
        <v>1944</v>
      </c>
      <c r="Y105" s="116">
        <v>2036</v>
      </c>
      <c r="Z105" s="116">
        <v>1985</v>
      </c>
      <c r="AB105" s="113" t="str">
        <f>TEXT(Z105,"###,###")</f>
        <v>1,985</v>
      </c>
      <c r="AD105" s="134">
        <f>Z105/($Z$4)*100</f>
        <v>17.671147511795603</v>
      </c>
      <c r="AF105" s="113"/>
    </row>
    <row r="106" spans="1:32" x14ac:dyDescent="0.25">
      <c r="S106" s="122" t="s">
        <v>54</v>
      </c>
      <c r="T106" s="122"/>
      <c r="U106" s="124"/>
      <c r="V106" s="124">
        <v>8596</v>
      </c>
      <c r="W106" s="124">
        <v>9059</v>
      </c>
      <c r="X106" s="124">
        <v>9420</v>
      </c>
      <c r="Y106" s="124">
        <v>9416</v>
      </c>
      <c r="Z106" s="124">
        <v>9851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2115</v>
      </c>
      <c r="W108" s="116">
        <v>2261</v>
      </c>
      <c r="X108" s="116">
        <v>2541</v>
      </c>
      <c r="Y108" s="116">
        <v>2386</v>
      </c>
      <c r="Z108" s="116">
        <v>2536</v>
      </c>
      <c r="AB108" s="113" t="str">
        <f>TEXT(Z108,"###,###")</f>
        <v>2,536</v>
      </c>
      <c r="AD108" s="134">
        <f>Z108/($Z$4)*100</f>
        <v>22.576337576782691</v>
      </c>
      <c r="AF108" s="113"/>
    </row>
    <row r="109" spans="1:32" x14ac:dyDescent="0.25">
      <c r="S109" s="119" t="s">
        <v>21</v>
      </c>
      <c r="T109" s="119"/>
      <c r="U109" s="116"/>
      <c r="V109" s="116">
        <v>1764</v>
      </c>
      <c r="W109" s="116">
        <v>1844</v>
      </c>
      <c r="X109" s="116">
        <v>1788</v>
      </c>
      <c r="Y109" s="116">
        <v>1623</v>
      </c>
      <c r="Z109" s="116">
        <v>1771</v>
      </c>
      <c r="AB109" s="113" t="str">
        <f>TEXT(Z109,"###,###")</f>
        <v>1,771</v>
      </c>
      <c r="AD109" s="134">
        <f>Z109/($Z$4)*100</f>
        <v>15.766046470221667</v>
      </c>
      <c r="AF109" s="113"/>
    </row>
    <row r="110" spans="1:32" x14ac:dyDescent="0.25">
      <c r="S110" s="119" t="s">
        <v>22</v>
      </c>
      <c r="T110" s="119"/>
      <c r="U110" s="116"/>
      <c r="V110" s="116">
        <v>2278</v>
      </c>
      <c r="W110" s="116">
        <v>2415</v>
      </c>
      <c r="X110" s="116">
        <v>2565</v>
      </c>
      <c r="Y110" s="116">
        <v>2831</v>
      </c>
      <c r="Z110" s="116">
        <v>2912</v>
      </c>
      <c r="AB110" s="113" t="str">
        <f>TEXT(Z110,"###,###")</f>
        <v>2,912</v>
      </c>
      <c r="AD110" s="134">
        <f>Z110/($Z$4)*100</f>
        <v>25.923617911510728</v>
      </c>
      <c r="AF110" s="113"/>
    </row>
    <row r="111" spans="1:32" x14ac:dyDescent="0.25">
      <c r="S111" s="119" t="s">
        <v>23</v>
      </c>
      <c r="T111" s="119"/>
      <c r="U111" s="116"/>
      <c r="V111" s="116">
        <v>2437</v>
      </c>
      <c r="W111" s="116">
        <v>2539</v>
      </c>
      <c r="X111" s="116">
        <v>2531</v>
      </c>
      <c r="Y111" s="116">
        <v>2572</v>
      </c>
      <c r="Z111" s="116">
        <v>2579</v>
      </c>
      <c r="AB111" s="113" t="str">
        <f>TEXT(Z111,"###,###")</f>
        <v>2,579</v>
      </c>
      <c r="AD111" s="134">
        <f>Z111/($Z$4)*100</f>
        <v>22.959138253360635</v>
      </c>
      <c r="AF111" s="113"/>
    </row>
    <row r="112" spans="1:32" x14ac:dyDescent="0.25">
      <c r="S112" s="122" t="s">
        <v>54</v>
      </c>
      <c r="T112" s="122"/>
      <c r="U112" s="116"/>
      <c r="V112" s="116">
        <v>10119</v>
      </c>
      <c r="W112" s="116">
        <v>10478</v>
      </c>
      <c r="X112" s="116">
        <v>10997</v>
      </c>
      <c r="Y112" s="116">
        <v>10915</v>
      </c>
      <c r="Z112" s="116">
        <v>11234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43.37</v>
      </c>
      <c r="W118" s="135">
        <v>45.49</v>
      </c>
      <c r="X118" s="135">
        <v>45.48</v>
      </c>
      <c r="Y118" s="135">
        <v>45.47</v>
      </c>
      <c r="Z118" s="135">
        <v>45.72</v>
      </c>
      <c r="AB118" s="113" t="str">
        <f>TEXT(Z118,"##.0")</f>
        <v>45.7</v>
      </c>
    </row>
    <row r="120" spans="19:32" x14ac:dyDescent="0.25">
      <c r="S120" s="105" t="s">
        <v>102</v>
      </c>
      <c r="T120" s="116"/>
      <c r="U120" s="116"/>
      <c r="V120" s="116">
        <v>5301</v>
      </c>
      <c r="W120" s="116">
        <v>5493</v>
      </c>
      <c r="X120" s="116">
        <v>5845</v>
      </c>
      <c r="Y120" s="116">
        <v>5786</v>
      </c>
      <c r="Z120" s="116">
        <v>6000</v>
      </c>
      <c r="AB120" s="113" t="str">
        <f>TEXT(Z120,"###,###")</f>
        <v>6,000</v>
      </c>
    </row>
    <row r="121" spans="19:32" x14ac:dyDescent="0.25">
      <c r="S121" s="105" t="s">
        <v>103</v>
      </c>
      <c r="T121" s="116"/>
      <c r="U121" s="116"/>
      <c r="V121" s="116">
        <v>1091</v>
      </c>
      <c r="W121" s="116">
        <v>1144</v>
      </c>
      <c r="X121" s="116">
        <v>1206</v>
      </c>
      <c r="Y121" s="116">
        <v>1156</v>
      </c>
      <c r="Z121" s="116">
        <v>1223</v>
      </c>
      <c r="AB121" s="113" t="str">
        <f>TEXT(Z121,"###,###")</f>
        <v>1,223</v>
      </c>
    </row>
    <row r="122" spans="19:32" x14ac:dyDescent="0.25">
      <c r="S122" s="105" t="s">
        <v>104</v>
      </c>
      <c r="T122" s="116"/>
      <c r="U122" s="116"/>
      <c r="V122" s="116">
        <v>786</v>
      </c>
      <c r="W122" s="116">
        <v>803</v>
      </c>
      <c r="X122" s="116">
        <v>800</v>
      </c>
      <c r="Y122" s="116">
        <v>809</v>
      </c>
      <c r="Z122" s="116">
        <v>850</v>
      </c>
      <c r="AB122" s="113" t="str">
        <f>TEXT(Z122,"###,###")</f>
        <v>850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6087</v>
      </c>
      <c r="W124" s="116">
        <v>6296</v>
      </c>
      <c r="X124" s="116">
        <v>6645</v>
      </c>
      <c r="Y124" s="116">
        <v>6595</v>
      </c>
      <c r="Z124" s="116">
        <v>6850</v>
      </c>
      <c r="AB124" s="113" t="str">
        <f>TEXT(Z124,"###,###")</f>
        <v>6,850</v>
      </c>
      <c r="AD124" s="131">
        <f>Z124/$Z$7*100</f>
        <v>84.829721362229108</v>
      </c>
    </row>
    <row r="125" spans="19:32" x14ac:dyDescent="0.25">
      <c r="S125" s="105" t="s">
        <v>106</v>
      </c>
      <c r="T125" s="116"/>
      <c r="U125" s="116"/>
      <c r="V125" s="116">
        <v>1877</v>
      </c>
      <c r="W125" s="116">
        <v>1947</v>
      </c>
      <c r="X125" s="116">
        <v>2006</v>
      </c>
      <c r="Y125" s="116">
        <v>1965</v>
      </c>
      <c r="Z125" s="116">
        <v>2073</v>
      </c>
      <c r="AB125" s="113" t="str">
        <f>TEXT(Z125,"###,###")</f>
        <v>2,073</v>
      </c>
      <c r="AD125" s="131">
        <f>Z125/$Z$7*100</f>
        <v>25.671826625386995</v>
      </c>
    </row>
    <row r="127" spans="19:32" x14ac:dyDescent="0.25">
      <c r="S127" s="105" t="s">
        <v>107</v>
      </c>
      <c r="T127" s="116"/>
      <c r="U127" s="116"/>
      <c r="V127" s="116">
        <v>3797</v>
      </c>
      <c r="W127" s="116">
        <v>3902</v>
      </c>
      <c r="X127" s="116">
        <v>4136</v>
      </c>
      <c r="Y127" s="116">
        <v>4066</v>
      </c>
      <c r="Z127" s="116">
        <v>4232</v>
      </c>
      <c r="AB127" s="113" t="str">
        <f>TEXT(Z127,"###,###")</f>
        <v>4,232</v>
      </c>
      <c r="AD127" s="131">
        <f>Z127/$Z$7*100</f>
        <v>52.408668730650156</v>
      </c>
    </row>
    <row r="128" spans="19:32" x14ac:dyDescent="0.25">
      <c r="S128" s="105" t="s">
        <v>108</v>
      </c>
      <c r="T128" s="116"/>
      <c r="U128" s="116"/>
      <c r="V128" s="116">
        <v>3375</v>
      </c>
      <c r="W128" s="116">
        <v>3538</v>
      </c>
      <c r="X128" s="116">
        <v>3718</v>
      </c>
      <c r="Y128" s="116">
        <v>3681</v>
      </c>
      <c r="Z128" s="116">
        <v>3840</v>
      </c>
      <c r="AB128" s="113" t="str">
        <f>TEXT(Z128,"###,###")</f>
        <v>3,840</v>
      </c>
      <c r="AD128" s="131">
        <f>Z128/$Z$7*100</f>
        <v>47.554179566563462</v>
      </c>
    </row>
    <row r="130" spans="19:20" x14ac:dyDescent="0.25">
      <c r="S130" s="105" t="s">
        <v>286</v>
      </c>
      <c r="T130" s="131">
        <v>74.303405572755423</v>
      </c>
    </row>
    <row r="131" spans="19:20" x14ac:dyDescent="0.25">
      <c r="S131" s="105" t="s">
        <v>287</v>
      </c>
      <c r="T131" s="131">
        <v>15.145510835913312</v>
      </c>
    </row>
    <row r="132" spans="19:20" x14ac:dyDescent="0.25">
      <c r="S132" s="105" t="s">
        <v>288</v>
      </c>
      <c r="T132" s="131">
        <v>10.526315789473683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FD3F11-FDAE-4898-9CBE-B74DC6B390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FC992F-208A-4CD7-B099-93C3B6036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A248AE9-AC02-4286-8DF6-9E1CEE11C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B490E6-F3FC-4BAB-9B28-FAC298D9DC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99E77-5B32-4AB5-BDE1-52AA03BF0A9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170</v>
      </c>
      <c r="T1" s="103"/>
      <c r="U1" s="103"/>
      <c r="V1" s="103"/>
      <c r="W1" s="103"/>
      <c r="X1" s="103"/>
      <c r="Y1" s="104" t="s">
        <v>258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170</v>
      </c>
      <c r="Y3" s="109" t="s">
        <v>258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8.57 Nillumbik,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51191</v>
      </c>
      <c r="W4" s="112">
        <v>52118</v>
      </c>
      <c r="X4" s="112">
        <v>53076</v>
      </c>
      <c r="Y4" s="112">
        <v>53192</v>
      </c>
      <c r="Z4" s="112">
        <v>52182</v>
      </c>
      <c r="AB4" s="113" t="str">
        <f>TEXT(Z4,"###,###")</f>
        <v>52,182</v>
      </c>
      <c r="AD4" s="114">
        <f>Z4/Y4-1</f>
        <v>-1.8987817716949906E-2</v>
      </c>
      <c r="AF4" s="114">
        <f>Z4/V4-1</f>
        <v>1.9358871676661948E-2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24966</v>
      </c>
      <c r="W5" s="112">
        <v>25482</v>
      </c>
      <c r="X5" s="112">
        <v>25838</v>
      </c>
      <c r="Y5" s="112">
        <v>25744</v>
      </c>
      <c r="Z5" s="112">
        <v>25414</v>
      </c>
      <c r="AB5" s="113" t="str">
        <f>TEXT(Z5,"###,###")</f>
        <v>25,414</v>
      </c>
      <c r="AD5" s="114">
        <f t="shared" ref="AD5:AD9" si="0">Z5/Y5-1</f>
        <v>-1.2818520820385371E-2</v>
      </c>
      <c r="AF5" s="114">
        <f t="shared" ref="AF5:AF9" si="1">Z5/V5-1</f>
        <v>1.7944404389970359E-2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26225</v>
      </c>
      <c r="W6" s="112">
        <v>26636</v>
      </c>
      <c r="X6" s="112">
        <v>27238</v>
      </c>
      <c r="Y6" s="112">
        <v>27445</v>
      </c>
      <c r="Z6" s="112">
        <v>26760</v>
      </c>
      <c r="AB6" s="113" t="str">
        <f>TEXT(Z6,"###,###")</f>
        <v>26,760</v>
      </c>
      <c r="AD6" s="114">
        <f t="shared" si="0"/>
        <v>-2.4959008926944803E-2</v>
      </c>
      <c r="AF6" s="114">
        <f t="shared" si="1"/>
        <v>2.0400381315538674E-2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37585</v>
      </c>
      <c r="W7" s="112">
        <v>37844</v>
      </c>
      <c r="X7" s="112">
        <v>38534</v>
      </c>
      <c r="Y7" s="112">
        <v>38414</v>
      </c>
      <c r="Z7" s="112">
        <v>38346</v>
      </c>
      <c r="AB7" s="113" t="str">
        <f>TEXT(Z7,"###,###")</f>
        <v>38,346</v>
      </c>
      <c r="AD7" s="114">
        <f t="shared" si="0"/>
        <v>-1.7701879523090991E-3</v>
      </c>
      <c r="AF7" s="114">
        <f t="shared" si="1"/>
        <v>2.0247439137953904E-2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52,182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38,346</v>
      </c>
      <c r="P8" s="71"/>
      <c r="S8" s="111" t="s">
        <v>86</v>
      </c>
      <c r="T8" s="112"/>
      <c r="U8" s="112"/>
      <c r="V8" s="112">
        <v>44163.5</v>
      </c>
      <c r="W8" s="112">
        <v>45100</v>
      </c>
      <c r="X8" s="112">
        <v>46987</v>
      </c>
      <c r="Y8" s="112">
        <v>47754</v>
      </c>
      <c r="Z8" s="112">
        <v>49086.52</v>
      </c>
      <c r="AB8" s="113" t="str">
        <f>TEXT(Z8,"$###,###")</f>
        <v>$49,087</v>
      </c>
      <c r="AD8" s="114">
        <f t="shared" si="0"/>
        <v>2.7903840515977718E-2</v>
      </c>
      <c r="AF8" s="114">
        <f t="shared" si="1"/>
        <v>0.1114725961484031</v>
      </c>
    </row>
    <row r="9" spans="1:32" x14ac:dyDescent="0.25">
      <c r="A9" s="32" t="s">
        <v>15</v>
      </c>
      <c r="B9" s="75"/>
      <c r="C9" s="76"/>
      <c r="D9" s="77">
        <f>AD104</f>
        <v>73.987198650875783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50.495488447295678</v>
      </c>
      <c r="P9" s="78" t="s">
        <v>87</v>
      </c>
      <c r="S9" s="111" t="s">
        <v>7</v>
      </c>
      <c r="T9" s="112"/>
      <c r="U9" s="112"/>
      <c r="V9" s="112">
        <v>2391914832</v>
      </c>
      <c r="W9" s="112">
        <v>2479661629</v>
      </c>
      <c r="X9" s="112">
        <v>2625666377</v>
      </c>
      <c r="Y9" s="112">
        <v>2703277672</v>
      </c>
      <c r="Z9" s="112">
        <v>2761972721</v>
      </c>
      <c r="AB9" s="113" t="str">
        <f>TEXT(Z9/1000000,"$#,###.0")&amp;" mil"</f>
        <v>$2,762.0 mil</v>
      </c>
      <c r="AD9" s="114">
        <f t="shared" si="0"/>
        <v>2.1712549031847939E-2</v>
      </c>
      <c r="AF9" s="114">
        <f t="shared" si="1"/>
        <v>0.15471198390896546</v>
      </c>
    </row>
    <row r="10" spans="1:32" x14ac:dyDescent="0.25">
      <c r="A10" s="32" t="s">
        <v>18</v>
      </c>
      <c r="B10" s="75"/>
      <c r="C10" s="76"/>
      <c r="D10" s="77">
        <f>AD105</f>
        <v>18.816833390824421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49.504511552704322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85.158817086527932</v>
      </c>
      <c r="P11" s="78" t="s">
        <v>87</v>
      </c>
      <c r="S11" s="111" t="s">
        <v>30</v>
      </c>
      <c r="T11" s="116"/>
      <c r="U11" s="116"/>
      <c r="V11" s="116">
        <v>45723</v>
      </c>
      <c r="W11" s="116">
        <v>46552</v>
      </c>
      <c r="X11" s="116">
        <v>47365</v>
      </c>
      <c r="Y11" s="116">
        <v>47493</v>
      </c>
      <c r="Z11" s="116">
        <v>46481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7.3566995253742249</v>
      </c>
      <c r="P12" s="78" t="s">
        <v>87</v>
      </c>
      <c r="S12" s="111" t="s">
        <v>31</v>
      </c>
      <c r="T12" s="116"/>
      <c r="U12" s="116"/>
      <c r="V12" s="116">
        <v>5465</v>
      </c>
      <c r="W12" s="116">
        <v>5566</v>
      </c>
      <c r="X12" s="116">
        <v>5708</v>
      </c>
      <c r="Y12" s="116">
        <v>5691</v>
      </c>
      <c r="Z12" s="116">
        <v>5694</v>
      </c>
    </row>
    <row r="13" spans="1:32" ht="15" customHeight="1" x14ac:dyDescent="0.25">
      <c r="A13" s="32" t="s">
        <v>20</v>
      </c>
      <c r="B13" s="76"/>
      <c r="C13" s="76"/>
      <c r="D13" s="77">
        <f>AD108</f>
        <v>17.81073933540301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7.492306889897252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14.307615652907133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20.39017285654057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15.737867369024958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287</v>
      </c>
      <c r="Z15" s="116">
        <v>246</v>
      </c>
      <c r="AB15" s="121">
        <f t="shared" ref="AB15:AB34" si="2">IF(Z15="np",0,Z15/$Z$34)</f>
        <v>4.7147210456714647E-3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39.942892185044656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84.262132630975046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70</v>
      </c>
      <c r="Z16" s="116">
        <v>66</v>
      </c>
      <c r="AB16" s="121">
        <f t="shared" si="2"/>
        <v>1.2649251585947832E-3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2570</v>
      </c>
      <c r="Z17" s="116">
        <v>2421</v>
      </c>
      <c r="AB17" s="121">
        <f t="shared" si="2"/>
        <v>4.6399754681181363E-2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320</v>
      </c>
      <c r="Z18" s="116">
        <v>298</v>
      </c>
      <c r="AB18" s="121">
        <f t="shared" si="2"/>
        <v>5.711328746382506E-3</v>
      </c>
    </row>
    <row r="19" spans="1:28" x14ac:dyDescent="0.25">
      <c r="A19" s="67" t="str">
        <f>$S$1&amp;" ("&amp;$V$2&amp;" to "&amp;$Z$2&amp;")"</f>
        <v>Nillumbik (2015-16 to 2019-20)</v>
      </c>
      <c r="B19" s="67"/>
      <c r="C19" s="67"/>
      <c r="D19" s="67"/>
      <c r="E19" s="67"/>
      <c r="F19" s="67"/>
      <c r="G19" s="67" t="str">
        <f>$S$1&amp;" ("&amp;$V$2&amp;" to "&amp;$Z$2&amp;")"</f>
        <v>Nillumbik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5324</v>
      </c>
      <c r="Z19" s="116">
        <v>5272</v>
      </c>
      <c r="AB19" s="121">
        <f t="shared" si="2"/>
        <v>0.1010406884259348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2184</v>
      </c>
      <c r="Z20" s="116">
        <v>2061</v>
      </c>
      <c r="AB20" s="121">
        <f t="shared" si="2"/>
        <v>3.9500162907028E-2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4291</v>
      </c>
      <c r="Z21" s="116">
        <v>4395</v>
      </c>
      <c r="AB21" s="121">
        <f t="shared" si="2"/>
        <v>8.4232516242788963E-2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2436</v>
      </c>
      <c r="Z22" s="116">
        <v>2528</v>
      </c>
      <c r="AB22" s="121">
        <f t="shared" si="2"/>
        <v>4.8450466680721394E-2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1401</v>
      </c>
      <c r="Z23" s="116">
        <v>1312</v>
      </c>
      <c r="AB23" s="121">
        <f t="shared" si="2"/>
        <v>2.5145178910247812E-2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1036</v>
      </c>
      <c r="Z24" s="116">
        <v>978</v>
      </c>
      <c r="AB24" s="121">
        <f t="shared" si="2"/>
        <v>1.8743890986449969E-2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2243</v>
      </c>
      <c r="Z25" s="116">
        <v>2211</v>
      </c>
      <c r="AB25" s="121">
        <f t="shared" si="2"/>
        <v>4.2374992812925234E-2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952</v>
      </c>
      <c r="Z26" s="116">
        <v>899</v>
      </c>
      <c r="AB26" s="121">
        <f t="shared" si="2"/>
        <v>1.7229813902677426E-2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4958</v>
      </c>
      <c r="Z27" s="116">
        <v>4922</v>
      </c>
      <c r="AB27" s="121">
        <f t="shared" si="2"/>
        <v>9.4332751978841251E-2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3468</v>
      </c>
      <c r="Z28" s="116">
        <v>3568</v>
      </c>
      <c r="AB28" s="121">
        <f t="shared" si="2"/>
        <v>6.838262069494222E-2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4751</v>
      </c>
      <c r="Z29" s="116">
        <v>2725</v>
      </c>
      <c r="AB29" s="121">
        <f t="shared" si="2"/>
        <v>5.2226076623799758E-2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4778</v>
      </c>
      <c r="Z30" s="116">
        <v>6062</v>
      </c>
      <c r="AB30" s="121">
        <f t="shared" si="2"/>
        <v>0.11618145926366023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6298</v>
      </c>
      <c r="Z31" s="116">
        <v>6380</v>
      </c>
      <c r="AB31" s="121">
        <f t="shared" si="2"/>
        <v>0.12227609866416236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1806</v>
      </c>
      <c r="Z32" s="116">
        <v>1796</v>
      </c>
      <c r="AB32" s="121">
        <f t="shared" si="2"/>
        <v>3.4421296739942889E-2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1878</v>
      </c>
      <c r="Z33" s="116">
        <v>2000</v>
      </c>
      <c r="AB33" s="121">
        <f t="shared" si="2"/>
        <v>3.8331065411963128E-2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53188</v>
      </c>
      <c r="Z34" s="124">
        <v>52177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32312</v>
      </c>
      <c r="AB37" s="136">
        <f>Z37/Z40*100</f>
        <v>84.262132630975046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6035</v>
      </c>
      <c r="AB38" s="136">
        <f>Z38/Z40*100</f>
        <v>15.737867369024958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38347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15</v>
      </c>
      <c r="W44" s="116">
        <v>18</v>
      </c>
      <c r="X44" s="116">
        <v>9</v>
      </c>
      <c r="Y44" s="116">
        <v>9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443</v>
      </c>
      <c r="W45" s="116">
        <v>443</v>
      </c>
      <c r="X45" s="116">
        <v>480</v>
      </c>
      <c r="Y45" s="116">
        <v>459</v>
      </c>
      <c r="Z45" s="116">
        <v>463</v>
      </c>
    </row>
    <row r="46" spans="19:32" x14ac:dyDescent="0.25">
      <c r="S46" s="119" t="s">
        <v>39</v>
      </c>
      <c r="T46" s="119"/>
      <c r="U46" s="116"/>
      <c r="V46" s="116">
        <v>1601</v>
      </c>
      <c r="W46" s="116">
        <v>1708</v>
      </c>
      <c r="X46" s="116">
        <v>1635</v>
      </c>
      <c r="Y46" s="116">
        <v>1719</v>
      </c>
      <c r="Z46" s="116">
        <v>1612</v>
      </c>
    </row>
    <row r="47" spans="19:32" x14ac:dyDescent="0.25">
      <c r="S47" s="119" t="s">
        <v>40</v>
      </c>
      <c r="T47" s="119"/>
      <c r="U47" s="116"/>
      <c r="V47" s="116">
        <v>2464</v>
      </c>
      <c r="W47" s="116">
        <v>2525</v>
      </c>
      <c r="X47" s="116">
        <v>2614</v>
      </c>
      <c r="Y47" s="116">
        <v>2544</v>
      </c>
      <c r="Z47" s="116">
        <v>2544</v>
      </c>
    </row>
    <row r="48" spans="19:32" x14ac:dyDescent="0.25">
      <c r="S48" s="119" t="s">
        <v>41</v>
      </c>
      <c r="T48" s="119"/>
      <c r="U48" s="116"/>
      <c r="V48" s="116">
        <v>2374</v>
      </c>
      <c r="W48" s="116">
        <v>2463</v>
      </c>
      <c r="X48" s="116">
        <v>2483</v>
      </c>
      <c r="Y48" s="116">
        <v>2442</v>
      </c>
      <c r="Z48" s="116">
        <v>2378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1916</v>
      </c>
      <c r="W49" s="116">
        <v>1992</v>
      </c>
      <c r="X49" s="116">
        <v>2048</v>
      </c>
      <c r="Y49" s="116">
        <v>2125</v>
      </c>
      <c r="Z49" s="116">
        <v>2091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Nillumbik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2001</v>
      </c>
      <c r="W50" s="116">
        <v>2101</v>
      </c>
      <c r="X50" s="116">
        <v>2174</v>
      </c>
      <c r="Y50" s="116">
        <v>2150</v>
      </c>
      <c r="Z50" s="116">
        <v>2068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2566</v>
      </c>
      <c r="W51" s="116">
        <v>2541</v>
      </c>
      <c r="X51" s="116">
        <v>2501</v>
      </c>
      <c r="Y51" s="116">
        <v>2355</v>
      </c>
      <c r="Z51" s="116">
        <v>2390</v>
      </c>
    </row>
    <row r="52" spans="1:26" ht="15" customHeight="1" x14ac:dyDescent="0.25">
      <c r="S52" s="119" t="s">
        <v>45</v>
      </c>
      <c r="T52" s="119"/>
      <c r="U52" s="116"/>
      <c r="V52" s="116">
        <v>2842</v>
      </c>
      <c r="W52" s="116">
        <v>2905</v>
      </c>
      <c r="X52" s="116">
        <v>2885</v>
      </c>
      <c r="Y52" s="116">
        <v>2864</v>
      </c>
      <c r="Z52" s="116">
        <v>2716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2682</v>
      </c>
      <c r="W53" s="116">
        <v>2636</v>
      </c>
      <c r="X53" s="116">
        <v>2550</v>
      </c>
      <c r="Y53" s="116">
        <v>2614</v>
      </c>
      <c r="Z53" s="116">
        <v>2667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2584</v>
      </c>
      <c r="W54" s="116">
        <v>2570</v>
      </c>
      <c r="X54" s="116">
        <v>2661</v>
      </c>
      <c r="Y54" s="116">
        <v>2609</v>
      </c>
      <c r="Z54" s="116">
        <v>2511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1893</v>
      </c>
      <c r="W55" s="116">
        <v>1916</v>
      </c>
      <c r="X55" s="116">
        <v>1989</v>
      </c>
      <c r="Y55" s="116">
        <v>2048</v>
      </c>
      <c r="Z55" s="116">
        <v>2084</v>
      </c>
    </row>
    <row r="56" spans="1:26" ht="15" customHeight="1" x14ac:dyDescent="0.25">
      <c r="S56" s="119" t="s">
        <v>49</v>
      </c>
      <c r="T56" s="119"/>
      <c r="U56" s="116"/>
      <c r="V56" s="116">
        <v>1010</v>
      </c>
      <c r="W56" s="116">
        <v>1015</v>
      </c>
      <c r="X56" s="116">
        <v>1080</v>
      </c>
      <c r="Y56" s="116">
        <v>1089</v>
      </c>
      <c r="Z56" s="116">
        <v>1131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356</v>
      </c>
      <c r="W57" s="116">
        <v>411</v>
      </c>
      <c r="X57" s="116">
        <v>446</v>
      </c>
      <c r="Y57" s="116">
        <v>464</v>
      </c>
      <c r="Z57" s="116">
        <v>474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115</v>
      </c>
      <c r="W58" s="116">
        <v>147</v>
      </c>
      <c r="X58" s="116">
        <v>143</v>
      </c>
      <c r="Y58" s="116">
        <v>155</v>
      </c>
      <c r="Z58" s="116">
        <v>185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64</v>
      </c>
      <c r="W59" s="116">
        <v>61</v>
      </c>
      <c r="X59" s="116">
        <v>63</v>
      </c>
      <c r="Y59" s="116">
        <v>62</v>
      </c>
      <c r="Z59" s="116">
        <v>57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37</v>
      </c>
      <c r="W60" s="116">
        <v>28</v>
      </c>
      <c r="X60" s="116">
        <v>35</v>
      </c>
      <c r="Y60" s="116">
        <v>35</v>
      </c>
      <c r="Z60" s="116">
        <v>36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24966</v>
      </c>
      <c r="W61" s="116">
        <v>25482</v>
      </c>
      <c r="X61" s="116">
        <v>25838</v>
      </c>
      <c r="Y61" s="116">
        <v>25746</v>
      </c>
      <c r="Z61" s="116">
        <v>25416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</v>
      </c>
      <c r="W63" s="116">
        <v>10</v>
      </c>
      <c r="X63" s="116">
        <v>12</v>
      </c>
      <c r="Y63" s="116">
        <v>11</v>
      </c>
      <c r="Z63" s="116">
        <v>10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528</v>
      </c>
      <c r="W64" s="116">
        <v>539</v>
      </c>
      <c r="X64" s="116">
        <v>550</v>
      </c>
      <c r="Y64" s="116">
        <v>556</v>
      </c>
      <c r="Z64" s="116">
        <v>577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Nillumbik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1678</v>
      </c>
      <c r="W65" s="116">
        <v>1769</v>
      </c>
      <c r="X65" s="116">
        <v>1813</v>
      </c>
      <c r="Y65" s="116">
        <v>1813</v>
      </c>
      <c r="Z65" s="116">
        <v>1739</v>
      </c>
    </row>
    <row r="66" spans="1:26" x14ac:dyDescent="0.25">
      <c r="S66" s="119" t="s">
        <v>40</v>
      </c>
      <c r="T66" s="119"/>
      <c r="U66" s="116"/>
      <c r="V66" s="116">
        <v>2829</v>
      </c>
      <c r="W66" s="116">
        <v>2813</v>
      </c>
      <c r="X66" s="116">
        <v>2940</v>
      </c>
      <c r="Y66" s="116">
        <v>2905</v>
      </c>
      <c r="Z66" s="116">
        <v>2773</v>
      </c>
    </row>
    <row r="67" spans="1:26" x14ac:dyDescent="0.25">
      <c r="S67" s="119" t="s">
        <v>41</v>
      </c>
      <c r="T67" s="119"/>
      <c r="U67" s="116"/>
      <c r="V67" s="116">
        <v>2360</v>
      </c>
      <c r="W67" s="116">
        <v>2524</v>
      </c>
      <c r="X67" s="116">
        <v>2527</v>
      </c>
      <c r="Y67" s="116">
        <v>2588</v>
      </c>
      <c r="Z67" s="116">
        <v>2395</v>
      </c>
    </row>
    <row r="68" spans="1:26" x14ac:dyDescent="0.25">
      <c r="S68" s="119" t="s">
        <v>42</v>
      </c>
      <c r="T68" s="119"/>
      <c r="U68" s="116"/>
      <c r="V68" s="116">
        <v>1922</v>
      </c>
      <c r="W68" s="116">
        <v>2017</v>
      </c>
      <c r="X68" s="116">
        <v>2054</v>
      </c>
      <c r="Y68" s="116">
        <v>2087</v>
      </c>
      <c r="Z68" s="116">
        <v>2023</v>
      </c>
    </row>
    <row r="69" spans="1:26" x14ac:dyDescent="0.25">
      <c r="S69" s="119" t="s">
        <v>43</v>
      </c>
      <c r="T69" s="119"/>
      <c r="U69" s="116"/>
      <c r="V69" s="116">
        <v>2196</v>
      </c>
      <c r="W69" s="116">
        <v>2238</v>
      </c>
      <c r="X69" s="116">
        <v>2238</v>
      </c>
      <c r="Y69" s="116">
        <v>2303</v>
      </c>
      <c r="Z69" s="116">
        <v>2345</v>
      </c>
    </row>
    <row r="70" spans="1:26" x14ac:dyDescent="0.25">
      <c r="S70" s="119" t="s">
        <v>44</v>
      </c>
      <c r="T70" s="119"/>
      <c r="U70" s="116"/>
      <c r="V70" s="116">
        <v>2930</v>
      </c>
      <c r="W70" s="116">
        <v>2833</v>
      </c>
      <c r="X70" s="116">
        <v>2848</v>
      </c>
      <c r="Y70" s="116">
        <v>2775</v>
      </c>
      <c r="Z70" s="116">
        <v>2603</v>
      </c>
    </row>
    <row r="71" spans="1:26" x14ac:dyDescent="0.25">
      <c r="S71" s="119" t="s">
        <v>45</v>
      </c>
      <c r="T71" s="119"/>
      <c r="U71" s="116"/>
      <c r="V71" s="116">
        <v>3078</v>
      </c>
      <c r="W71" s="116">
        <v>3137</v>
      </c>
      <c r="X71" s="116">
        <v>3245</v>
      </c>
      <c r="Y71" s="116">
        <v>3259</v>
      </c>
      <c r="Z71" s="116">
        <v>3182</v>
      </c>
    </row>
    <row r="72" spans="1:26" x14ac:dyDescent="0.25">
      <c r="S72" s="119" t="s">
        <v>46</v>
      </c>
      <c r="T72" s="119"/>
      <c r="U72" s="116"/>
      <c r="V72" s="116">
        <v>3077</v>
      </c>
      <c r="W72" s="116">
        <v>3052</v>
      </c>
      <c r="X72" s="116">
        <v>3034</v>
      </c>
      <c r="Y72" s="116">
        <v>3058</v>
      </c>
      <c r="Z72" s="116">
        <v>2954</v>
      </c>
    </row>
    <row r="73" spans="1:26" x14ac:dyDescent="0.25">
      <c r="S73" s="119" t="s">
        <v>47</v>
      </c>
      <c r="T73" s="119"/>
      <c r="U73" s="116"/>
      <c r="V73" s="116">
        <v>2654</v>
      </c>
      <c r="W73" s="116">
        <v>2621</v>
      </c>
      <c r="X73" s="116">
        <v>2711</v>
      </c>
      <c r="Y73" s="116">
        <v>2757</v>
      </c>
      <c r="Z73" s="116">
        <v>2763</v>
      </c>
    </row>
    <row r="74" spans="1:26" x14ac:dyDescent="0.25">
      <c r="S74" s="119" t="s">
        <v>48</v>
      </c>
      <c r="T74" s="119"/>
      <c r="U74" s="116"/>
      <c r="V74" s="116">
        <v>1758</v>
      </c>
      <c r="W74" s="116">
        <v>1848</v>
      </c>
      <c r="X74" s="116">
        <v>1901</v>
      </c>
      <c r="Y74" s="116">
        <v>1948</v>
      </c>
      <c r="Z74" s="116">
        <v>1933</v>
      </c>
    </row>
    <row r="75" spans="1:26" x14ac:dyDescent="0.25">
      <c r="S75" s="119" t="s">
        <v>49</v>
      </c>
      <c r="T75" s="119"/>
      <c r="U75" s="116"/>
      <c r="V75" s="116">
        <v>748</v>
      </c>
      <c r="W75" s="116">
        <v>754</v>
      </c>
      <c r="X75" s="116">
        <v>818</v>
      </c>
      <c r="Y75" s="116">
        <v>852</v>
      </c>
      <c r="Z75" s="116">
        <v>879</v>
      </c>
    </row>
    <row r="76" spans="1:26" x14ac:dyDescent="0.25">
      <c r="S76" s="119" t="s">
        <v>50</v>
      </c>
      <c r="T76" s="119"/>
      <c r="U76" s="116"/>
      <c r="V76" s="116">
        <v>268</v>
      </c>
      <c r="W76" s="116">
        <v>301</v>
      </c>
      <c r="X76" s="116">
        <v>322</v>
      </c>
      <c r="Y76" s="116">
        <v>325</v>
      </c>
      <c r="Z76" s="116">
        <v>363</v>
      </c>
    </row>
    <row r="77" spans="1:26" x14ac:dyDescent="0.25">
      <c r="S77" s="119" t="s">
        <v>51</v>
      </c>
      <c r="T77" s="119"/>
      <c r="U77" s="116"/>
      <c r="V77" s="116">
        <v>96</v>
      </c>
      <c r="W77" s="116">
        <v>91</v>
      </c>
      <c r="X77" s="116">
        <v>117</v>
      </c>
      <c r="Y77" s="116">
        <v>117</v>
      </c>
      <c r="Z77" s="116">
        <v>124</v>
      </c>
    </row>
    <row r="78" spans="1:26" x14ac:dyDescent="0.25">
      <c r="S78" s="119" t="s">
        <v>52</v>
      </c>
      <c r="T78" s="119"/>
      <c r="U78" s="116"/>
      <c r="V78" s="116">
        <v>44</v>
      </c>
      <c r="W78" s="116">
        <v>40</v>
      </c>
      <c r="X78" s="116">
        <v>52</v>
      </c>
      <c r="Y78" s="116">
        <v>44</v>
      </c>
      <c r="Z78" s="116">
        <v>53</v>
      </c>
    </row>
    <row r="79" spans="1:26" x14ac:dyDescent="0.25">
      <c r="S79" s="119" t="s">
        <v>53</v>
      </c>
      <c r="T79" s="119"/>
      <c r="U79" s="116"/>
      <c r="V79" s="116">
        <v>51</v>
      </c>
      <c r="W79" s="116">
        <v>49</v>
      </c>
      <c r="X79" s="116">
        <v>48</v>
      </c>
      <c r="Y79" s="116">
        <v>40</v>
      </c>
      <c r="Z79" s="116">
        <v>50</v>
      </c>
    </row>
    <row r="80" spans="1:26" x14ac:dyDescent="0.25">
      <c r="S80" s="122" t="s">
        <v>54</v>
      </c>
      <c r="T80" s="122"/>
      <c r="U80" s="116"/>
      <c r="V80" s="116">
        <v>26225</v>
      </c>
      <c r="W80" s="116">
        <v>26636</v>
      </c>
      <c r="X80" s="116">
        <v>27238</v>
      </c>
      <c r="Y80" s="116">
        <v>27445</v>
      </c>
      <c r="Z80" s="116">
        <v>26759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Nillumbik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3321</v>
      </c>
      <c r="W83" s="116">
        <v>3397</v>
      </c>
      <c r="X83" s="116">
        <v>3527</v>
      </c>
      <c r="Y83" s="116">
        <v>3530</v>
      </c>
      <c r="Z83" s="116">
        <v>3635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3577</v>
      </c>
      <c r="W84" s="116">
        <v>3620</v>
      </c>
      <c r="X84" s="116">
        <v>3680</v>
      </c>
      <c r="Y84" s="116">
        <v>3701</v>
      </c>
      <c r="Z84" s="116">
        <v>3678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3372</v>
      </c>
      <c r="W85" s="116">
        <v>3420</v>
      </c>
      <c r="X85" s="116">
        <v>3571</v>
      </c>
      <c r="Y85" s="116">
        <v>3655</v>
      </c>
      <c r="Z85" s="116">
        <v>3601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52,182</v>
      </c>
      <c r="D86" s="100">
        <f t="shared" ref="D86:D91" si="4">AD4</f>
        <v>-1.8987817716949906E-2</v>
      </c>
      <c r="E86" s="101">
        <f t="shared" ref="E86:E91" si="5">AD4</f>
        <v>-1.8987817716949906E-2</v>
      </c>
      <c r="F86" s="100">
        <f t="shared" ref="F86:F91" si="6">AF4</f>
        <v>1.9358871676661948E-2</v>
      </c>
      <c r="G86" s="101">
        <f t="shared" ref="G86:G91" si="7">AF4</f>
        <v>1.9358871676661948E-2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961</v>
      </c>
      <c r="W86" s="116">
        <v>987</v>
      </c>
      <c r="X86" s="116">
        <v>1057</v>
      </c>
      <c r="Y86" s="116">
        <v>1034</v>
      </c>
      <c r="Z86" s="116">
        <v>1030</v>
      </c>
    </row>
    <row r="87" spans="1:30" ht="15" customHeight="1" x14ac:dyDescent="0.25">
      <c r="A87" s="102" t="s">
        <v>4</v>
      </c>
      <c r="B87" s="51"/>
      <c r="C87" s="61" t="str">
        <f t="shared" si="3"/>
        <v>25,414</v>
      </c>
      <c r="D87" s="100">
        <f t="shared" si="4"/>
        <v>-1.2818520820385371E-2</v>
      </c>
      <c r="E87" s="101">
        <f t="shared" si="5"/>
        <v>-1.2818520820385371E-2</v>
      </c>
      <c r="F87" s="100">
        <f t="shared" si="6"/>
        <v>1.7944404389970359E-2</v>
      </c>
      <c r="G87" s="101">
        <f t="shared" si="7"/>
        <v>1.7944404389970359E-2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1204</v>
      </c>
      <c r="W87" s="116">
        <v>1198</v>
      </c>
      <c r="X87" s="116">
        <v>1189</v>
      </c>
      <c r="Y87" s="116">
        <v>1134</v>
      </c>
      <c r="Z87" s="116">
        <v>1097</v>
      </c>
    </row>
    <row r="88" spans="1:30" ht="15" customHeight="1" x14ac:dyDescent="0.25">
      <c r="A88" s="102" t="s">
        <v>5</v>
      </c>
      <c r="B88" s="51"/>
      <c r="C88" s="61" t="str">
        <f t="shared" si="3"/>
        <v>26,760</v>
      </c>
      <c r="D88" s="100">
        <f t="shared" si="4"/>
        <v>-2.4959008926944803E-2</v>
      </c>
      <c r="E88" s="101">
        <f t="shared" si="5"/>
        <v>-2.4959008926944803E-2</v>
      </c>
      <c r="F88" s="100">
        <f t="shared" si="6"/>
        <v>2.0400381315538674E-2</v>
      </c>
      <c r="G88" s="101">
        <f t="shared" si="7"/>
        <v>2.0400381315538674E-2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998</v>
      </c>
      <c r="W88" s="116">
        <v>1019</v>
      </c>
      <c r="X88" s="116">
        <v>1064</v>
      </c>
      <c r="Y88" s="116">
        <v>1027</v>
      </c>
      <c r="Z88" s="116">
        <v>1008</v>
      </c>
    </row>
    <row r="89" spans="1:30" ht="15" customHeight="1" x14ac:dyDescent="0.25">
      <c r="A89" s="51" t="s">
        <v>6</v>
      </c>
      <c r="B89" s="51"/>
      <c r="C89" s="61" t="str">
        <f t="shared" si="3"/>
        <v>38,346</v>
      </c>
      <c r="D89" s="100">
        <f t="shared" si="4"/>
        <v>-1.7701879523090991E-3</v>
      </c>
      <c r="E89" s="101">
        <f t="shared" si="5"/>
        <v>-1.7701879523090991E-3</v>
      </c>
      <c r="F89" s="100">
        <f t="shared" si="6"/>
        <v>2.0247439137953904E-2</v>
      </c>
      <c r="G89" s="101">
        <f t="shared" si="7"/>
        <v>2.0247439137953904E-2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732</v>
      </c>
      <c r="W89" s="116">
        <v>734</v>
      </c>
      <c r="X89" s="116">
        <v>755</v>
      </c>
      <c r="Y89" s="116">
        <v>762</v>
      </c>
      <c r="Z89" s="116">
        <v>755</v>
      </c>
    </row>
    <row r="90" spans="1:30" ht="15" customHeight="1" x14ac:dyDescent="0.25">
      <c r="A90" s="51" t="s">
        <v>100</v>
      </c>
      <c r="B90" s="51"/>
      <c r="C90" s="61" t="str">
        <f t="shared" si="3"/>
        <v>$49,087</v>
      </c>
      <c r="D90" s="100">
        <f t="shared" si="4"/>
        <v>2.7903840515977718E-2</v>
      </c>
      <c r="E90" s="101">
        <f t="shared" si="5"/>
        <v>2.7903840515977718E-2</v>
      </c>
      <c r="F90" s="100">
        <f t="shared" si="6"/>
        <v>0.1114725961484031</v>
      </c>
      <c r="G90" s="101">
        <f t="shared" si="7"/>
        <v>0.1114725961484031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1018</v>
      </c>
      <c r="W90" s="116">
        <v>1047</v>
      </c>
      <c r="X90" s="116">
        <v>1112</v>
      </c>
      <c r="Y90" s="116">
        <v>1108</v>
      </c>
      <c r="Z90" s="116">
        <v>1112</v>
      </c>
    </row>
    <row r="91" spans="1:30" ht="15" customHeight="1" x14ac:dyDescent="0.25">
      <c r="A91" s="51" t="s">
        <v>7</v>
      </c>
      <c r="B91" s="51"/>
      <c r="C91" s="61" t="str">
        <f t="shared" si="3"/>
        <v>$2,762.0 mil</v>
      </c>
      <c r="D91" s="100">
        <f t="shared" si="4"/>
        <v>2.1712549031847939E-2</v>
      </c>
      <c r="E91" s="101">
        <f t="shared" si="5"/>
        <v>2.1712549031847939E-2</v>
      </c>
      <c r="F91" s="100">
        <f t="shared" si="6"/>
        <v>0.15471198390896546</v>
      </c>
      <c r="G91" s="101">
        <f t="shared" si="7"/>
        <v>0.15471198390896546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19054</v>
      </c>
      <c r="W91" s="116">
        <v>19182</v>
      </c>
      <c r="X91" s="116">
        <v>19535</v>
      </c>
      <c r="Y91" s="116">
        <v>19400</v>
      </c>
      <c r="Z91" s="116">
        <v>19367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1640</v>
      </c>
      <c r="W93" s="116">
        <v>1772</v>
      </c>
      <c r="X93" s="116">
        <v>1867</v>
      </c>
      <c r="Y93" s="116">
        <v>1914</v>
      </c>
      <c r="Z93" s="116">
        <v>1990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4851</v>
      </c>
      <c r="W94" s="116">
        <v>4923</v>
      </c>
      <c r="X94" s="116">
        <v>5056</v>
      </c>
      <c r="Y94" s="116">
        <v>5126</v>
      </c>
      <c r="Z94" s="116">
        <v>5112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534</v>
      </c>
      <c r="W95" s="116">
        <v>534</v>
      </c>
      <c r="X95" s="116">
        <v>557</v>
      </c>
      <c r="Y95" s="116">
        <v>553</v>
      </c>
      <c r="Z95" s="116">
        <v>560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1983</v>
      </c>
      <c r="W96" s="116">
        <v>2060</v>
      </c>
      <c r="X96" s="116">
        <v>2198</v>
      </c>
      <c r="Y96" s="116">
        <v>2230</v>
      </c>
      <c r="Z96" s="116">
        <v>2253</v>
      </c>
    </row>
    <row r="97" spans="1:32" ht="15" customHeight="1" x14ac:dyDescent="0.25">
      <c r="S97" s="119" t="s">
        <v>199</v>
      </c>
      <c r="T97" s="119"/>
      <c r="U97" s="116"/>
      <c r="V97" s="116">
        <v>4055</v>
      </c>
      <c r="W97" s="116">
        <v>4101</v>
      </c>
      <c r="X97" s="116">
        <v>4104</v>
      </c>
      <c r="Y97" s="116">
        <v>4042</v>
      </c>
      <c r="Z97" s="116">
        <v>3925</v>
      </c>
    </row>
    <row r="98" spans="1:32" ht="15" customHeight="1" x14ac:dyDescent="0.25">
      <c r="S98" s="119" t="s">
        <v>200</v>
      </c>
      <c r="T98" s="119"/>
      <c r="U98" s="116"/>
      <c r="V98" s="116">
        <v>1678</v>
      </c>
      <c r="W98" s="116">
        <v>1691</v>
      </c>
      <c r="X98" s="116">
        <v>1716</v>
      </c>
      <c r="Y98" s="116">
        <v>1726</v>
      </c>
      <c r="Z98" s="116">
        <v>1713</v>
      </c>
    </row>
    <row r="99" spans="1:32" ht="15" customHeight="1" x14ac:dyDescent="0.25">
      <c r="S99" s="119" t="s">
        <v>201</v>
      </c>
      <c r="T99" s="119"/>
      <c r="U99" s="116"/>
      <c r="V99" s="116">
        <v>73</v>
      </c>
      <c r="W99" s="116">
        <v>64</v>
      </c>
      <c r="X99" s="116">
        <v>78</v>
      </c>
      <c r="Y99" s="116">
        <v>81</v>
      </c>
      <c r="Z99" s="116">
        <v>89</v>
      </c>
    </row>
    <row r="100" spans="1:32" ht="15" customHeight="1" x14ac:dyDescent="0.25">
      <c r="S100" s="119" t="s">
        <v>59</v>
      </c>
      <c r="T100" s="119"/>
      <c r="U100" s="116"/>
      <c r="V100" s="116">
        <v>309</v>
      </c>
      <c r="W100" s="116">
        <v>342</v>
      </c>
      <c r="X100" s="116">
        <v>384</v>
      </c>
      <c r="Y100" s="116">
        <v>382</v>
      </c>
      <c r="Z100" s="116">
        <v>398</v>
      </c>
    </row>
    <row r="101" spans="1:32" x14ac:dyDescent="0.25">
      <c r="A101" s="20"/>
      <c r="S101" s="122" t="s">
        <v>54</v>
      </c>
      <c r="T101" s="122"/>
      <c r="U101" s="116"/>
      <c r="V101" s="116">
        <v>18531</v>
      </c>
      <c r="W101" s="116">
        <v>18662</v>
      </c>
      <c r="X101" s="116">
        <v>18999</v>
      </c>
      <c r="Y101" s="116">
        <v>19015</v>
      </c>
      <c r="Z101" s="116">
        <v>18985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35471</v>
      </c>
      <c r="W104" s="116">
        <v>37796</v>
      </c>
      <c r="X104" s="116">
        <v>38934</v>
      </c>
      <c r="Y104" s="116">
        <v>38798</v>
      </c>
      <c r="Z104" s="116">
        <v>38608</v>
      </c>
      <c r="AB104" s="113" t="str">
        <f>TEXT(Z104,"###,###")</f>
        <v>38,608</v>
      </c>
      <c r="AD104" s="134">
        <f>Z104/($Z$4)*100</f>
        <v>73.987198650875783</v>
      </c>
      <c r="AF104" s="113"/>
    </row>
    <row r="105" spans="1:32" x14ac:dyDescent="0.25">
      <c r="S105" s="119" t="s">
        <v>18</v>
      </c>
      <c r="T105" s="119"/>
      <c r="U105" s="116"/>
      <c r="V105" s="116">
        <v>10855</v>
      </c>
      <c r="W105" s="116">
        <v>10348</v>
      </c>
      <c r="X105" s="116">
        <v>10048</v>
      </c>
      <c r="Y105" s="116">
        <v>10460</v>
      </c>
      <c r="Z105" s="116">
        <v>9819</v>
      </c>
      <c r="AB105" s="113" t="str">
        <f>TEXT(Z105,"###,###")</f>
        <v>9,819</v>
      </c>
      <c r="AD105" s="134">
        <f>Z105/($Z$4)*100</f>
        <v>18.816833390824421</v>
      </c>
      <c r="AF105" s="113"/>
    </row>
    <row r="106" spans="1:32" x14ac:dyDescent="0.25">
      <c r="S106" s="122" t="s">
        <v>54</v>
      </c>
      <c r="T106" s="122"/>
      <c r="U106" s="124"/>
      <c r="V106" s="124">
        <v>46326</v>
      </c>
      <c r="W106" s="124">
        <v>48144</v>
      </c>
      <c r="X106" s="124">
        <v>48982</v>
      </c>
      <c r="Y106" s="124">
        <v>49258</v>
      </c>
      <c r="Z106" s="124">
        <v>48427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8112</v>
      </c>
      <c r="W108" s="116">
        <v>8928</v>
      </c>
      <c r="X108" s="116">
        <v>10106</v>
      </c>
      <c r="Y108" s="116">
        <v>9427</v>
      </c>
      <c r="Z108" s="116">
        <v>9294</v>
      </c>
      <c r="AB108" s="113" t="str">
        <f>TEXT(Z108,"###,###")</f>
        <v>9,294</v>
      </c>
      <c r="AD108" s="134">
        <f>Z108/($Z$4)*100</f>
        <v>17.81073933540301</v>
      </c>
      <c r="AF108" s="113"/>
    </row>
    <row r="109" spans="1:32" x14ac:dyDescent="0.25">
      <c r="S109" s="119" t="s">
        <v>21</v>
      </c>
      <c r="T109" s="119"/>
      <c r="U109" s="116"/>
      <c r="V109" s="116">
        <v>7368</v>
      </c>
      <c r="W109" s="116">
        <v>7694</v>
      </c>
      <c r="X109" s="116">
        <v>7847</v>
      </c>
      <c r="Y109" s="116">
        <v>7483</v>
      </c>
      <c r="Z109" s="116">
        <v>7466</v>
      </c>
      <c r="AB109" s="113" t="str">
        <f>TEXT(Z109,"###,###")</f>
        <v>7,466</v>
      </c>
      <c r="AD109" s="134">
        <f>Z109/($Z$4)*100</f>
        <v>14.307615652907133</v>
      </c>
      <c r="AF109" s="113"/>
    </row>
    <row r="110" spans="1:32" x14ac:dyDescent="0.25">
      <c r="S110" s="119" t="s">
        <v>22</v>
      </c>
      <c r="T110" s="119"/>
      <c r="U110" s="116"/>
      <c r="V110" s="116">
        <v>10470</v>
      </c>
      <c r="W110" s="116">
        <v>10684</v>
      </c>
      <c r="X110" s="116">
        <v>10324</v>
      </c>
      <c r="Y110" s="116">
        <v>11288</v>
      </c>
      <c r="Z110" s="116">
        <v>10640</v>
      </c>
      <c r="AB110" s="113" t="str">
        <f>TEXT(Z110,"###,###")</f>
        <v>10,640</v>
      </c>
      <c r="AD110" s="134">
        <f>Z110/($Z$4)*100</f>
        <v>20.39017285654057</v>
      </c>
      <c r="AF110" s="113"/>
    </row>
    <row r="111" spans="1:32" x14ac:dyDescent="0.25">
      <c r="S111" s="119" t="s">
        <v>23</v>
      </c>
      <c r="T111" s="119"/>
      <c r="U111" s="116"/>
      <c r="V111" s="116">
        <v>20379</v>
      </c>
      <c r="W111" s="116">
        <v>20838</v>
      </c>
      <c r="X111" s="116">
        <v>20707</v>
      </c>
      <c r="Y111" s="116">
        <v>21065</v>
      </c>
      <c r="Z111" s="116">
        <v>20843</v>
      </c>
      <c r="AB111" s="113" t="str">
        <f>TEXT(Z111,"###,###")</f>
        <v>20,843</v>
      </c>
      <c r="AD111" s="134">
        <f>Z111/($Z$4)*100</f>
        <v>39.942892185044656</v>
      </c>
      <c r="AF111" s="113"/>
    </row>
    <row r="112" spans="1:32" x14ac:dyDescent="0.25">
      <c r="S112" s="122" t="s">
        <v>54</v>
      </c>
      <c r="T112" s="122"/>
      <c r="U112" s="116"/>
      <c r="V112" s="116">
        <v>51191</v>
      </c>
      <c r="W112" s="116">
        <v>52118</v>
      </c>
      <c r="X112" s="116">
        <v>53076</v>
      </c>
      <c r="Y112" s="116">
        <v>53189</v>
      </c>
      <c r="Z112" s="116">
        <v>52179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41.74</v>
      </c>
      <c r="W118" s="135">
        <v>42.74</v>
      </c>
      <c r="X118" s="135">
        <v>42.88</v>
      </c>
      <c r="Y118" s="135">
        <v>42.89</v>
      </c>
      <c r="Z118" s="135">
        <v>43.18</v>
      </c>
      <c r="AB118" s="113" t="str">
        <f>TEXT(Z118,"##.0")</f>
        <v>43.2</v>
      </c>
    </row>
    <row r="120" spans="19:32" x14ac:dyDescent="0.25">
      <c r="S120" s="105" t="s">
        <v>102</v>
      </c>
      <c r="T120" s="116"/>
      <c r="U120" s="116"/>
      <c r="V120" s="116">
        <v>32117</v>
      </c>
      <c r="W120" s="116">
        <v>32278</v>
      </c>
      <c r="X120" s="116">
        <v>32823</v>
      </c>
      <c r="Y120" s="116">
        <v>32721</v>
      </c>
      <c r="Z120" s="116">
        <v>32655</v>
      </c>
      <c r="AB120" s="113" t="str">
        <f>TEXT(Z120,"###,###")</f>
        <v>32,655</v>
      </c>
    </row>
    <row r="121" spans="19:32" x14ac:dyDescent="0.25">
      <c r="S121" s="105" t="s">
        <v>103</v>
      </c>
      <c r="T121" s="116"/>
      <c r="U121" s="116"/>
      <c r="V121" s="116">
        <v>2795</v>
      </c>
      <c r="W121" s="116">
        <v>2806</v>
      </c>
      <c r="X121" s="116">
        <v>2867</v>
      </c>
      <c r="Y121" s="116">
        <v>2808</v>
      </c>
      <c r="Z121" s="116">
        <v>2821</v>
      </c>
      <c r="AB121" s="113" t="str">
        <f>TEXT(Z121,"###,###")</f>
        <v>2,821</v>
      </c>
    </row>
    <row r="122" spans="19:32" x14ac:dyDescent="0.25">
      <c r="S122" s="105" t="s">
        <v>104</v>
      </c>
      <c r="T122" s="116"/>
      <c r="U122" s="116"/>
      <c r="V122" s="116">
        <v>2672</v>
      </c>
      <c r="W122" s="116">
        <v>2760</v>
      </c>
      <c r="X122" s="116">
        <v>2845</v>
      </c>
      <c r="Y122" s="116">
        <v>2887</v>
      </c>
      <c r="Z122" s="116">
        <v>2873</v>
      </c>
      <c r="AB122" s="113" t="str">
        <f>TEXT(Z122,"###,###")</f>
        <v>2,873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34789</v>
      </c>
      <c r="W124" s="116">
        <v>35038</v>
      </c>
      <c r="X124" s="116">
        <v>35668</v>
      </c>
      <c r="Y124" s="116">
        <v>35608</v>
      </c>
      <c r="Z124" s="116">
        <v>35528</v>
      </c>
      <c r="AB124" s="113" t="str">
        <f>TEXT(Z124,"###,###")</f>
        <v>35,528</v>
      </c>
      <c r="AD124" s="131">
        <f>Z124/$Z$7*100</f>
        <v>92.651123976425183</v>
      </c>
    </row>
    <row r="125" spans="19:32" x14ac:dyDescent="0.25">
      <c r="S125" s="105" t="s">
        <v>106</v>
      </c>
      <c r="T125" s="116"/>
      <c r="U125" s="116"/>
      <c r="V125" s="116">
        <v>5467</v>
      </c>
      <c r="W125" s="116">
        <v>5566</v>
      </c>
      <c r="X125" s="116">
        <v>5712</v>
      </c>
      <c r="Y125" s="116">
        <v>5695</v>
      </c>
      <c r="Z125" s="116">
        <v>5694</v>
      </c>
      <c r="AB125" s="113" t="str">
        <f>TEXT(Z125,"###,###")</f>
        <v>5,694</v>
      </c>
      <c r="AD125" s="131">
        <f>Z125/$Z$7*100</f>
        <v>14.849006415271477</v>
      </c>
    </row>
    <row r="127" spans="19:32" x14ac:dyDescent="0.25">
      <c r="S127" s="105" t="s">
        <v>107</v>
      </c>
      <c r="T127" s="116"/>
      <c r="U127" s="116"/>
      <c r="V127" s="116">
        <v>19054</v>
      </c>
      <c r="W127" s="116">
        <v>19182</v>
      </c>
      <c r="X127" s="116">
        <v>19535</v>
      </c>
      <c r="Y127" s="116">
        <v>19399</v>
      </c>
      <c r="Z127" s="116">
        <v>19363</v>
      </c>
      <c r="AB127" s="113" t="str">
        <f>TEXT(Z127,"###,###")</f>
        <v>19,363</v>
      </c>
      <c r="AD127" s="131">
        <f>Z127/$Z$7*100</f>
        <v>50.495488447295678</v>
      </c>
    </row>
    <row r="128" spans="19:32" x14ac:dyDescent="0.25">
      <c r="S128" s="105" t="s">
        <v>108</v>
      </c>
      <c r="T128" s="116"/>
      <c r="U128" s="116"/>
      <c r="V128" s="116">
        <v>18531</v>
      </c>
      <c r="W128" s="116">
        <v>18662</v>
      </c>
      <c r="X128" s="116">
        <v>18999</v>
      </c>
      <c r="Y128" s="116">
        <v>19017</v>
      </c>
      <c r="Z128" s="116">
        <v>18983</v>
      </c>
      <c r="AB128" s="113" t="str">
        <f>TEXT(Z128,"###,###")</f>
        <v>18,983</v>
      </c>
      <c r="AD128" s="131">
        <f>Z128/$Z$7*100</f>
        <v>49.504511552704322</v>
      </c>
    </row>
    <row r="130" spans="19:20" x14ac:dyDescent="0.25">
      <c r="S130" s="105" t="s">
        <v>286</v>
      </c>
      <c r="T130" s="131">
        <v>85.158817086527932</v>
      </c>
    </row>
    <row r="131" spans="19:20" x14ac:dyDescent="0.25">
      <c r="S131" s="105" t="s">
        <v>287</v>
      </c>
      <c r="T131" s="131">
        <v>7.3566995253742249</v>
      </c>
    </row>
    <row r="132" spans="19:20" x14ac:dyDescent="0.25">
      <c r="S132" s="105" t="s">
        <v>288</v>
      </c>
      <c r="T132" s="131">
        <v>7.492306889897252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2C62E5C-5A59-4D45-AE44-665FE21294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6AA6C37-2CF4-44C5-961A-665B97EF1B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2DED84-E6B0-4297-8EA2-2B69AF2A30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D8DFDD9-C236-4BBB-9AC6-F5BA4CE2B4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8082-006F-409F-AE96-2396AC2CBEA2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171</v>
      </c>
      <c r="T1" s="103"/>
      <c r="U1" s="103"/>
      <c r="V1" s="103"/>
      <c r="W1" s="103"/>
      <c r="X1" s="103"/>
      <c r="Y1" s="104" t="s">
        <v>259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171</v>
      </c>
      <c r="Y3" s="109" t="s">
        <v>259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8.58 Northern Grampians,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8186</v>
      </c>
      <c r="W4" s="112">
        <v>8696</v>
      </c>
      <c r="X4" s="112">
        <v>9298</v>
      </c>
      <c r="Y4" s="112">
        <v>9323</v>
      </c>
      <c r="Z4" s="112">
        <v>9251</v>
      </c>
      <c r="AB4" s="113" t="str">
        <f>TEXT(Z4,"###,###")</f>
        <v>9,251</v>
      </c>
      <c r="AD4" s="114">
        <f>Z4/Y4-1</f>
        <v>-7.7228359969966354E-3</v>
      </c>
      <c r="AF4" s="114">
        <f>Z4/V4-1</f>
        <v>0.13010017102369908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4250</v>
      </c>
      <c r="W5" s="112">
        <v>4558</v>
      </c>
      <c r="X5" s="112">
        <v>4786</v>
      </c>
      <c r="Y5" s="112">
        <v>4798</v>
      </c>
      <c r="Z5" s="112">
        <v>4710</v>
      </c>
      <c r="AB5" s="113" t="str">
        <f>TEXT(Z5,"###,###")</f>
        <v>4,710</v>
      </c>
      <c r="AD5" s="114">
        <f t="shared" ref="AD5:AD9" si="0">Z5/Y5-1</f>
        <v>-1.8340975406419324E-2</v>
      </c>
      <c r="AF5" s="114">
        <f t="shared" ref="AF5:AF9" si="1">Z5/V5-1</f>
        <v>0.10823529411764699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3941</v>
      </c>
      <c r="W6" s="112">
        <v>4138</v>
      </c>
      <c r="X6" s="112">
        <v>4516</v>
      </c>
      <c r="Y6" s="112">
        <v>4520</v>
      </c>
      <c r="Z6" s="112">
        <v>4538</v>
      </c>
      <c r="AB6" s="113" t="str">
        <f>TEXT(Z6,"###,###")</f>
        <v>4,538</v>
      </c>
      <c r="AD6" s="114">
        <f t="shared" si="0"/>
        <v>3.9823008849557695E-3</v>
      </c>
      <c r="AF6" s="114">
        <f t="shared" si="1"/>
        <v>0.15148439482364884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5795</v>
      </c>
      <c r="W7" s="112">
        <v>5968</v>
      </c>
      <c r="X7" s="112">
        <v>6337</v>
      </c>
      <c r="Y7" s="112">
        <v>6273</v>
      </c>
      <c r="Z7" s="112">
        <v>6401</v>
      </c>
      <c r="AB7" s="113" t="str">
        <f>TEXT(Z7,"###,###")</f>
        <v>6,401</v>
      </c>
      <c r="AD7" s="114">
        <f t="shared" si="0"/>
        <v>2.0404909931452275E-2</v>
      </c>
      <c r="AF7" s="114">
        <f t="shared" si="1"/>
        <v>0.1045729076790336</v>
      </c>
    </row>
    <row r="8" spans="1:32" ht="17.25" customHeight="1" x14ac:dyDescent="0.25">
      <c r="A8" s="68" t="s">
        <v>13</v>
      </c>
      <c r="B8" s="69"/>
      <c r="C8" s="31"/>
      <c r="D8" s="70" t="str">
        <f>AB4</f>
        <v>9,251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6,401</v>
      </c>
      <c r="P8" s="71"/>
      <c r="S8" s="111" t="s">
        <v>86</v>
      </c>
      <c r="T8" s="112"/>
      <c r="U8" s="112"/>
      <c r="V8" s="112">
        <v>34132</v>
      </c>
      <c r="W8" s="112">
        <v>33926.550000000003</v>
      </c>
      <c r="X8" s="112">
        <v>35316</v>
      </c>
      <c r="Y8" s="112">
        <v>36769</v>
      </c>
      <c r="Z8" s="112">
        <v>35128.76</v>
      </c>
      <c r="AB8" s="113" t="str">
        <f>TEXT(Z8,"$###,###")</f>
        <v>$35,129</v>
      </c>
      <c r="AD8" s="114">
        <f t="shared" si="0"/>
        <v>-4.4609317631700507E-2</v>
      </c>
      <c r="AF8" s="114">
        <f t="shared" si="1"/>
        <v>2.9203093870854291E-2</v>
      </c>
    </row>
    <row r="9" spans="1:32" x14ac:dyDescent="0.25">
      <c r="A9" s="32" t="s">
        <v>15</v>
      </c>
      <c r="B9" s="75"/>
      <c r="C9" s="76"/>
      <c r="D9" s="77">
        <f>AD104</f>
        <v>67.019781645227539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52.569910951413846</v>
      </c>
      <c r="P9" s="78" t="s">
        <v>87</v>
      </c>
      <c r="S9" s="111" t="s">
        <v>7</v>
      </c>
      <c r="T9" s="112"/>
      <c r="U9" s="112"/>
      <c r="V9" s="112">
        <v>237314485</v>
      </c>
      <c r="W9" s="112">
        <v>260124166</v>
      </c>
      <c r="X9" s="112">
        <v>291356684</v>
      </c>
      <c r="Y9" s="112">
        <v>308449005</v>
      </c>
      <c r="Z9" s="112">
        <v>325240385</v>
      </c>
      <c r="AB9" s="113" t="str">
        <f>TEXT(Z9/1000000,"$#,###.0")&amp;" mil"</f>
        <v>$325.2 mil</v>
      </c>
      <c r="AD9" s="114">
        <f t="shared" si="0"/>
        <v>5.4438107200248442E-2</v>
      </c>
      <c r="AF9" s="114">
        <f t="shared" si="1"/>
        <v>0.37050372209686233</v>
      </c>
    </row>
    <row r="10" spans="1:32" x14ac:dyDescent="0.25">
      <c r="A10" s="32" t="s">
        <v>18</v>
      </c>
      <c r="B10" s="75"/>
      <c r="C10" s="76"/>
      <c r="D10" s="77">
        <f>AD105</f>
        <v>19.176305264295753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47.430089048586161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77.706608342446486</v>
      </c>
      <c r="P11" s="78" t="s">
        <v>87</v>
      </c>
      <c r="S11" s="111" t="s">
        <v>30</v>
      </c>
      <c r="T11" s="116"/>
      <c r="U11" s="116"/>
      <c r="V11" s="116">
        <v>6874</v>
      </c>
      <c r="W11" s="116">
        <v>7351</v>
      </c>
      <c r="X11" s="116">
        <v>7813</v>
      </c>
      <c r="Y11" s="116">
        <v>7905</v>
      </c>
      <c r="Z11" s="116">
        <v>7822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12.904233713482268</v>
      </c>
      <c r="P12" s="78" t="s">
        <v>87</v>
      </c>
      <c r="S12" s="111" t="s">
        <v>31</v>
      </c>
      <c r="T12" s="116"/>
      <c r="U12" s="116"/>
      <c r="V12" s="116">
        <v>1310</v>
      </c>
      <c r="W12" s="116">
        <v>1345</v>
      </c>
      <c r="X12" s="116">
        <v>1486</v>
      </c>
      <c r="Y12" s="116">
        <v>1414</v>
      </c>
      <c r="Z12" s="116">
        <v>1431</v>
      </c>
    </row>
    <row r="13" spans="1:32" ht="15" customHeight="1" x14ac:dyDescent="0.25">
      <c r="A13" s="32" t="s">
        <v>20</v>
      </c>
      <c r="B13" s="76"/>
      <c r="C13" s="76"/>
      <c r="D13" s="77">
        <f>AD108</f>
        <v>16.441465787482436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9.4516481799718797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14.106583072100312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21.273375851259324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18.550905683947533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872</v>
      </c>
      <c r="Z15" s="116">
        <v>881</v>
      </c>
      <c r="AB15" s="121">
        <f t="shared" ref="AB15:AB34" si="2">IF(Z15="np",0,Z15/$Z$34)</f>
        <v>9.5243243243243236E-2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34.126040428061835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81.449094316052467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162</v>
      </c>
      <c r="Z16" s="116">
        <v>172</v>
      </c>
      <c r="AB16" s="121">
        <f t="shared" si="2"/>
        <v>1.8594594594594595E-2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1042</v>
      </c>
      <c r="Z17" s="116">
        <v>920</v>
      </c>
      <c r="AB17" s="121">
        <f t="shared" si="2"/>
        <v>9.9459459459459457E-2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77</v>
      </c>
      <c r="Z18" s="116">
        <v>68</v>
      </c>
      <c r="AB18" s="121">
        <f t="shared" si="2"/>
        <v>7.3513513513513516E-3</v>
      </c>
    </row>
    <row r="19" spans="1:28" x14ac:dyDescent="0.25">
      <c r="A19" s="67" t="str">
        <f>$S$1&amp;" ("&amp;$V$2&amp;" to "&amp;$Z$2&amp;")"</f>
        <v>Northern Grampians (2015-16 to 2019-20)</v>
      </c>
      <c r="B19" s="67"/>
      <c r="C19" s="67"/>
      <c r="D19" s="67"/>
      <c r="E19" s="67"/>
      <c r="F19" s="67"/>
      <c r="G19" s="67" t="str">
        <f>$S$1&amp;" ("&amp;$V$2&amp;" to "&amp;$Z$2&amp;")"</f>
        <v>Northern Grampians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459</v>
      </c>
      <c r="Z19" s="116">
        <v>411</v>
      </c>
      <c r="AB19" s="121">
        <f t="shared" si="2"/>
        <v>4.4432432432432431E-2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198</v>
      </c>
      <c r="Z20" s="116">
        <v>246</v>
      </c>
      <c r="AB20" s="121">
        <f t="shared" si="2"/>
        <v>2.6594594594594595E-2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632</v>
      </c>
      <c r="Z21" s="116">
        <v>686</v>
      </c>
      <c r="AB21" s="121">
        <f t="shared" si="2"/>
        <v>7.4162162162162162E-2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590</v>
      </c>
      <c r="Z22" s="116">
        <v>569</v>
      </c>
      <c r="AB22" s="121">
        <f t="shared" si="2"/>
        <v>6.1513513513513515E-2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277</v>
      </c>
      <c r="Z23" s="116">
        <v>264</v>
      </c>
      <c r="AB23" s="121">
        <f t="shared" si="2"/>
        <v>2.8540540540540539E-2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37</v>
      </c>
      <c r="Z24" s="116">
        <v>32</v>
      </c>
      <c r="AB24" s="121">
        <f t="shared" si="2"/>
        <v>3.4594594594594594E-3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209</v>
      </c>
      <c r="Z25" s="116">
        <v>207</v>
      </c>
      <c r="AB25" s="121">
        <f t="shared" si="2"/>
        <v>2.2378378378378378E-2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92</v>
      </c>
      <c r="Z26" s="116">
        <v>116</v>
      </c>
      <c r="AB26" s="121">
        <f t="shared" si="2"/>
        <v>1.254054054054054E-2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243</v>
      </c>
      <c r="Z27" s="116">
        <v>236</v>
      </c>
      <c r="AB27" s="121">
        <f t="shared" si="2"/>
        <v>2.5513513513513515E-2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477</v>
      </c>
      <c r="Z28" s="116">
        <v>469</v>
      </c>
      <c r="AB28" s="121">
        <f t="shared" si="2"/>
        <v>5.0702702702702704E-2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1008</v>
      </c>
      <c r="Z29" s="116">
        <v>704</v>
      </c>
      <c r="AB29" s="121">
        <f t="shared" si="2"/>
        <v>7.6108108108108113E-2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307</v>
      </c>
      <c r="Z30" s="116">
        <v>490</v>
      </c>
      <c r="AB30" s="121">
        <f t="shared" si="2"/>
        <v>5.2972972972972973E-2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1224</v>
      </c>
      <c r="Z31" s="116">
        <v>1407</v>
      </c>
      <c r="AB31" s="121">
        <f t="shared" si="2"/>
        <v>0.1521081081081081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283</v>
      </c>
      <c r="Z32" s="116">
        <v>269</v>
      </c>
      <c r="AB32" s="121">
        <f t="shared" si="2"/>
        <v>2.9081081081081081E-2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229</v>
      </c>
      <c r="Z33" s="116">
        <v>230</v>
      </c>
      <c r="AB33" s="121">
        <f t="shared" si="2"/>
        <v>2.4864864864864864E-2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9319</v>
      </c>
      <c r="Z34" s="124">
        <v>9250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5216</v>
      </c>
      <c r="AB37" s="136">
        <f>Z37/Z40*100</f>
        <v>81.449094316052467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1188</v>
      </c>
      <c r="AB38" s="136">
        <f>Z38/Z40*100</f>
        <v>18.550905683947533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6404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12</v>
      </c>
      <c r="W44" s="116">
        <v>11</v>
      </c>
      <c r="X44" s="116">
        <v>9</v>
      </c>
      <c r="Y44" s="116">
        <v>9</v>
      </c>
      <c r="Z44" s="116">
        <v>11</v>
      </c>
    </row>
    <row r="45" spans="19:32" x14ac:dyDescent="0.25">
      <c r="S45" s="119" t="s">
        <v>38</v>
      </c>
      <c r="T45" s="119"/>
      <c r="U45" s="116"/>
      <c r="V45" s="116">
        <v>139</v>
      </c>
      <c r="W45" s="116">
        <v>160</v>
      </c>
      <c r="X45" s="116">
        <v>170</v>
      </c>
      <c r="Y45" s="116">
        <v>138</v>
      </c>
      <c r="Z45" s="116">
        <v>125</v>
      </c>
    </row>
    <row r="46" spans="19:32" x14ac:dyDescent="0.25">
      <c r="S46" s="119" t="s">
        <v>39</v>
      </c>
      <c r="T46" s="119"/>
      <c r="U46" s="116"/>
      <c r="V46" s="116">
        <v>246</v>
      </c>
      <c r="W46" s="116">
        <v>309</v>
      </c>
      <c r="X46" s="116">
        <v>311</v>
      </c>
      <c r="Y46" s="116">
        <v>320</v>
      </c>
      <c r="Z46" s="116">
        <v>330</v>
      </c>
    </row>
    <row r="47" spans="19:32" x14ac:dyDescent="0.25">
      <c r="S47" s="119" t="s">
        <v>40</v>
      </c>
      <c r="T47" s="119"/>
      <c r="U47" s="116"/>
      <c r="V47" s="116">
        <v>345</v>
      </c>
      <c r="W47" s="116">
        <v>391</v>
      </c>
      <c r="X47" s="116">
        <v>429</v>
      </c>
      <c r="Y47" s="116">
        <v>433</v>
      </c>
      <c r="Z47" s="116">
        <v>384</v>
      </c>
    </row>
    <row r="48" spans="19:32" x14ac:dyDescent="0.25">
      <c r="S48" s="119" t="s">
        <v>41</v>
      </c>
      <c r="T48" s="119"/>
      <c r="U48" s="116"/>
      <c r="V48" s="116">
        <v>494</v>
      </c>
      <c r="W48" s="116">
        <v>505</v>
      </c>
      <c r="X48" s="116">
        <v>490</v>
      </c>
      <c r="Y48" s="116">
        <v>542</v>
      </c>
      <c r="Z48" s="116">
        <v>525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318</v>
      </c>
      <c r="W49" s="116">
        <v>379</v>
      </c>
      <c r="X49" s="116">
        <v>396</v>
      </c>
      <c r="Y49" s="116">
        <v>478</v>
      </c>
      <c r="Z49" s="116">
        <v>443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Northern Grampians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288</v>
      </c>
      <c r="W50" s="116">
        <v>288</v>
      </c>
      <c r="X50" s="116">
        <v>286</v>
      </c>
      <c r="Y50" s="116">
        <v>328</v>
      </c>
      <c r="Z50" s="116">
        <v>344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325</v>
      </c>
      <c r="W51" s="116">
        <v>357</v>
      </c>
      <c r="X51" s="116">
        <v>349</v>
      </c>
      <c r="Y51" s="116">
        <v>328</v>
      </c>
      <c r="Z51" s="116">
        <v>317</v>
      </c>
    </row>
    <row r="52" spans="1:26" ht="15" customHeight="1" x14ac:dyDescent="0.25">
      <c r="S52" s="119" t="s">
        <v>45</v>
      </c>
      <c r="T52" s="119"/>
      <c r="U52" s="116"/>
      <c r="V52" s="116">
        <v>449</v>
      </c>
      <c r="W52" s="116">
        <v>456</v>
      </c>
      <c r="X52" s="116">
        <v>442</v>
      </c>
      <c r="Y52" s="116">
        <v>402</v>
      </c>
      <c r="Z52" s="116">
        <v>363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448</v>
      </c>
      <c r="W53" s="116">
        <v>421</v>
      </c>
      <c r="X53" s="116">
        <v>418</v>
      </c>
      <c r="Y53" s="116">
        <v>468</v>
      </c>
      <c r="Z53" s="116">
        <v>470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448</v>
      </c>
      <c r="W54" s="116">
        <v>446</v>
      </c>
      <c r="X54" s="116">
        <v>493</v>
      </c>
      <c r="Y54" s="116">
        <v>471</v>
      </c>
      <c r="Z54" s="116">
        <v>437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337</v>
      </c>
      <c r="W55" s="116">
        <v>378</v>
      </c>
      <c r="X55" s="116">
        <v>383</v>
      </c>
      <c r="Y55" s="116">
        <v>394</v>
      </c>
      <c r="Z55" s="116">
        <v>433</v>
      </c>
    </row>
    <row r="56" spans="1:26" ht="15" customHeight="1" x14ac:dyDescent="0.25">
      <c r="S56" s="119" t="s">
        <v>49</v>
      </c>
      <c r="T56" s="119"/>
      <c r="U56" s="116"/>
      <c r="V56" s="116">
        <v>214</v>
      </c>
      <c r="W56" s="116">
        <v>228</v>
      </c>
      <c r="X56" s="116">
        <v>236</v>
      </c>
      <c r="Y56" s="116">
        <v>276</v>
      </c>
      <c r="Z56" s="116">
        <v>268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98</v>
      </c>
      <c r="W57" s="116">
        <v>130</v>
      </c>
      <c r="X57" s="116">
        <v>124</v>
      </c>
      <c r="Y57" s="116">
        <v>123</v>
      </c>
      <c r="Z57" s="116">
        <v>150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50</v>
      </c>
      <c r="W58" s="116">
        <v>65</v>
      </c>
      <c r="X58" s="116">
        <v>66</v>
      </c>
      <c r="Y58" s="116">
        <v>57</v>
      </c>
      <c r="Z58" s="116">
        <v>67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12</v>
      </c>
      <c r="W59" s="116">
        <v>14</v>
      </c>
      <c r="X59" s="116">
        <v>21</v>
      </c>
      <c r="Y59" s="116">
        <v>18</v>
      </c>
      <c r="Z59" s="116">
        <v>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19</v>
      </c>
      <c r="W60" s="116">
        <v>20</v>
      </c>
      <c r="X60" s="116">
        <v>15</v>
      </c>
      <c r="Y60" s="116">
        <v>13</v>
      </c>
      <c r="Z60" s="116">
        <v>16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4245</v>
      </c>
      <c r="W61" s="116">
        <v>4558</v>
      </c>
      <c r="X61" s="116">
        <v>4785</v>
      </c>
      <c r="Y61" s="116">
        <v>4798</v>
      </c>
      <c r="Z61" s="116">
        <v>4707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9</v>
      </c>
      <c r="X63" s="116">
        <v>11</v>
      </c>
      <c r="Y63" s="116">
        <v>6</v>
      </c>
      <c r="Z63" s="116">
        <v>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127</v>
      </c>
      <c r="W64" s="116">
        <v>124</v>
      </c>
      <c r="X64" s="116">
        <v>121</v>
      </c>
      <c r="Y64" s="116">
        <v>108</v>
      </c>
      <c r="Z64" s="116">
        <v>106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Northern Grampians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285</v>
      </c>
      <c r="W65" s="116">
        <v>306</v>
      </c>
      <c r="X65" s="116">
        <v>311</v>
      </c>
      <c r="Y65" s="116">
        <v>335</v>
      </c>
      <c r="Z65" s="116">
        <v>316</v>
      </c>
    </row>
    <row r="66" spans="1:26" x14ac:dyDescent="0.25">
      <c r="S66" s="119" t="s">
        <v>40</v>
      </c>
      <c r="T66" s="119"/>
      <c r="U66" s="116"/>
      <c r="V66" s="116">
        <v>341</v>
      </c>
      <c r="W66" s="116">
        <v>386</v>
      </c>
      <c r="X66" s="116">
        <v>446</v>
      </c>
      <c r="Y66" s="116">
        <v>401</v>
      </c>
      <c r="Z66" s="116">
        <v>430</v>
      </c>
    </row>
    <row r="67" spans="1:26" x14ac:dyDescent="0.25">
      <c r="S67" s="119" t="s">
        <v>41</v>
      </c>
      <c r="T67" s="119"/>
      <c r="U67" s="116"/>
      <c r="V67" s="116">
        <v>398</v>
      </c>
      <c r="W67" s="116">
        <v>436</v>
      </c>
      <c r="X67" s="116">
        <v>467</v>
      </c>
      <c r="Y67" s="116">
        <v>517</v>
      </c>
      <c r="Z67" s="116">
        <v>477</v>
      </c>
    </row>
    <row r="68" spans="1:26" x14ac:dyDescent="0.25">
      <c r="S68" s="119" t="s">
        <v>42</v>
      </c>
      <c r="T68" s="119"/>
      <c r="U68" s="116"/>
      <c r="V68" s="116">
        <v>266</v>
      </c>
      <c r="W68" s="116">
        <v>315</v>
      </c>
      <c r="X68" s="116">
        <v>364</v>
      </c>
      <c r="Y68" s="116">
        <v>382</v>
      </c>
      <c r="Z68" s="116">
        <v>422</v>
      </c>
    </row>
    <row r="69" spans="1:26" x14ac:dyDescent="0.25">
      <c r="S69" s="119" t="s">
        <v>43</v>
      </c>
      <c r="T69" s="119"/>
      <c r="U69" s="116"/>
      <c r="V69" s="116">
        <v>282</v>
      </c>
      <c r="W69" s="116">
        <v>309</v>
      </c>
      <c r="X69" s="116">
        <v>301</v>
      </c>
      <c r="Y69" s="116">
        <v>288</v>
      </c>
      <c r="Z69" s="116">
        <v>293</v>
      </c>
    </row>
    <row r="70" spans="1:26" x14ac:dyDescent="0.25">
      <c r="S70" s="119" t="s">
        <v>44</v>
      </c>
      <c r="T70" s="119"/>
      <c r="U70" s="116"/>
      <c r="V70" s="116">
        <v>317</v>
      </c>
      <c r="W70" s="116">
        <v>323</v>
      </c>
      <c r="X70" s="116">
        <v>291</v>
      </c>
      <c r="Y70" s="116">
        <v>321</v>
      </c>
      <c r="Z70" s="116">
        <v>324</v>
      </c>
    </row>
    <row r="71" spans="1:26" x14ac:dyDescent="0.25">
      <c r="S71" s="119" t="s">
        <v>45</v>
      </c>
      <c r="T71" s="119"/>
      <c r="U71" s="116"/>
      <c r="V71" s="116">
        <v>423</v>
      </c>
      <c r="W71" s="116">
        <v>413</v>
      </c>
      <c r="X71" s="116">
        <v>491</v>
      </c>
      <c r="Y71" s="116">
        <v>432</v>
      </c>
      <c r="Z71" s="116">
        <v>419</v>
      </c>
    </row>
    <row r="72" spans="1:26" x14ac:dyDescent="0.25">
      <c r="S72" s="119" t="s">
        <v>46</v>
      </c>
      <c r="T72" s="119"/>
      <c r="U72" s="116"/>
      <c r="V72" s="116">
        <v>475</v>
      </c>
      <c r="W72" s="116">
        <v>459</v>
      </c>
      <c r="X72" s="116">
        <v>519</v>
      </c>
      <c r="Y72" s="116">
        <v>503</v>
      </c>
      <c r="Z72" s="116">
        <v>502</v>
      </c>
    </row>
    <row r="73" spans="1:26" x14ac:dyDescent="0.25">
      <c r="S73" s="119" t="s">
        <v>47</v>
      </c>
      <c r="T73" s="119"/>
      <c r="U73" s="116"/>
      <c r="V73" s="116">
        <v>399</v>
      </c>
      <c r="W73" s="116">
        <v>423</v>
      </c>
      <c r="X73" s="116">
        <v>473</v>
      </c>
      <c r="Y73" s="116">
        <v>504</v>
      </c>
      <c r="Z73" s="116">
        <v>486</v>
      </c>
    </row>
    <row r="74" spans="1:26" x14ac:dyDescent="0.25">
      <c r="S74" s="119" t="s">
        <v>48</v>
      </c>
      <c r="T74" s="119"/>
      <c r="U74" s="116"/>
      <c r="V74" s="116">
        <v>348</v>
      </c>
      <c r="W74" s="116">
        <v>344</v>
      </c>
      <c r="X74" s="116">
        <v>352</v>
      </c>
      <c r="Y74" s="116">
        <v>353</v>
      </c>
      <c r="Z74" s="116">
        <v>372</v>
      </c>
    </row>
    <row r="75" spans="1:26" x14ac:dyDescent="0.25">
      <c r="S75" s="119" t="s">
        <v>49</v>
      </c>
      <c r="T75" s="119"/>
      <c r="U75" s="116"/>
      <c r="V75" s="116">
        <v>142</v>
      </c>
      <c r="W75" s="116">
        <v>153</v>
      </c>
      <c r="X75" s="116">
        <v>189</v>
      </c>
      <c r="Y75" s="116">
        <v>202</v>
      </c>
      <c r="Z75" s="116">
        <v>224</v>
      </c>
    </row>
    <row r="76" spans="1:26" x14ac:dyDescent="0.25">
      <c r="S76" s="119" t="s">
        <v>50</v>
      </c>
      <c r="T76" s="119"/>
      <c r="U76" s="116"/>
      <c r="V76" s="116">
        <v>72</v>
      </c>
      <c r="W76" s="116">
        <v>62</v>
      </c>
      <c r="X76" s="116">
        <v>65</v>
      </c>
      <c r="Y76" s="116">
        <v>79</v>
      </c>
      <c r="Z76" s="116">
        <v>84</v>
      </c>
    </row>
    <row r="77" spans="1:26" x14ac:dyDescent="0.25">
      <c r="S77" s="119" t="s">
        <v>51</v>
      </c>
      <c r="T77" s="119"/>
      <c r="U77" s="116"/>
      <c r="V77" s="116">
        <v>28</v>
      </c>
      <c r="W77" s="116">
        <v>41</v>
      </c>
      <c r="X77" s="116">
        <v>44</v>
      </c>
      <c r="Y77" s="116">
        <v>43</v>
      </c>
      <c r="Z77" s="116">
        <v>43</v>
      </c>
    </row>
    <row r="78" spans="1:26" x14ac:dyDescent="0.25">
      <c r="S78" s="119" t="s">
        <v>52</v>
      </c>
      <c r="T78" s="119"/>
      <c r="U78" s="116"/>
      <c r="V78" s="116">
        <v>16</v>
      </c>
      <c r="W78" s="116">
        <v>18</v>
      </c>
      <c r="X78" s="116">
        <v>16</v>
      </c>
      <c r="Y78" s="116">
        <v>16</v>
      </c>
      <c r="Z78" s="116">
        <v>21</v>
      </c>
    </row>
    <row r="79" spans="1:26" x14ac:dyDescent="0.25">
      <c r="S79" s="119" t="s">
        <v>53</v>
      </c>
      <c r="T79" s="119"/>
      <c r="U79" s="116"/>
      <c r="V79" s="116">
        <v>27</v>
      </c>
      <c r="W79" s="116">
        <v>18</v>
      </c>
      <c r="X79" s="116">
        <v>20</v>
      </c>
      <c r="Y79" s="116">
        <v>20</v>
      </c>
      <c r="Z79" s="116">
        <v>17</v>
      </c>
    </row>
    <row r="80" spans="1:26" x14ac:dyDescent="0.25">
      <c r="S80" s="122" t="s">
        <v>54</v>
      </c>
      <c r="T80" s="122"/>
      <c r="U80" s="116"/>
      <c r="V80" s="116">
        <v>3939</v>
      </c>
      <c r="W80" s="116">
        <v>4138</v>
      </c>
      <c r="X80" s="116">
        <v>4511</v>
      </c>
      <c r="Y80" s="116">
        <v>4525</v>
      </c>
      <c r="Z80" s="116">
        <v>4540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Northern Grampians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269</v>
      </c>
      <c r="W83" s="116">
        <v>280</v>
      </c>
      <c r="X83" s="116">
        <v>293</v>
      </c>
      <c r="Y83" s="116">
        <v>311</v>
      </c>
      <c r="Z83" s="116">
        <v>331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195</v>
      </c>
      <c r="W84" s="116">
        <v>192</v>
      </c>
      <c r="X84" s="116">
        <v>199</v>
      </c>
      <c r="Y84" s="116">
        <v>210</v>
      </c>
      <c r="Z84" s="116">
        <v>209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463</v>
      </c>
      <c r="W85" s="116">
        <v>448</v>
      </c>
      <c r="X85" s="116">
        <v>456</v>
      </c>
      <c r="Y85" s="116">
        <v>485</v>
      </c>
      <c r="Z85" s="116">
        <v>462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9,251</v>
      </c>
      <c r="D86" s="100">
        <f t="shared" ref="D86:D91" si="4">AD4</f>
        <v>-7.7228359969966354E-3</v>
      </c>
      <c r="E86" s="101">
        <f t="shared" ref="E86:E91" si="5">AD4</f>
        <v>-7.7228359969966354E-3</v>
      </c>
      <c r="F86" s="100">
        <f t="shared" ref="F86:F91" si="6">AF4</f>
        <v>0.13010017102369908</v>
      </c>
      <c r="G86" s="101">
        <f t="shared" ref="G86:G91" si="7">AF4</f>
        <v>0.13010017102369908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190</v>
      </c>
      <c r="W86" s="116">
        <v>189</v>
      </c>
      <c r="X86" s="116">
        <v>219</v>
      </c>
      <c r="Y86" s="116">
        <v>234</v>
      </c>
      <c r="Z86" s="116">
        <v>257</v>
      </c>
    </row>
    <row r="87" spans="1:30" ht="15" customHeight="1" x14ac:dyDescent="0.25">
      <c r="A87" s="102" t="s">
        <v>4</v>
      </c>
      <c r="B87" s="51"/>
      <c r="C87" s="61" t="str">
        <f t="shared" si="3"/>
        <v>4,710</v>
      </c>
      <c r="D87" s="100">
        <f t="shared" si="4"/>
        <v>-1.8340975406419324E-2</v>
      </c>
      <c r="E87" s="101">
        <f t="shared" si="5"/>
        <v>-1.8340975406419324E-2</v>
      </c>
      <c r="F87" s="100">
        <f t="shared" si="6"/>
        <v>0.10823529411764699</v>
      </c>
      <c r="G87" s="101">
        <f t="shared" si="7"/>
        <v>0.10823529411764699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84</v>
      </c>
      <c r="W87" s="116">
        <v>86</v>
      </c>
      <c r="X87" s="116">
        <v>83</v>
      </c>
      <c r="Y87" s="116">
        <v>86</v>
      </c>
      <c r="Z87" s="116">
        <v>80</v>
      </c>
    </row>
    <row r="88" spans="1:30" ht="15" customHeight="1" x14ac:dyDescent="0.25">
      <c r="A88" s="102" t="s">
        <v>5</v>
      </c>
      <c r="B88" s="51"/>
      <c r="C88" s="61" t="str">
        <f t="shared" si="3"/>
        <v>4,538</v>
      </c>
      <c r="D88" s="100">
        <f t="shared" si="4"/>
        <v>3.9823008849557695E-3</v>
      </c>
      <c r="E88" s="101">
        <f t="shared" si="5"/>
        <v>3.9823008849557695E-3</v>
      </c>
      <c r="F88" s="100">
        <f t="shared" si="6"/>
        <v>0.15148439482364884</v>
      </c>
      <c r="G88" s="101">
        <f t="shared" si="7"/>
        <v>0.15148439482364884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141</v>
      </c>
      <c r="W88" s="116">
        <v>131</v>
      </c>
      <c r="X88" s="116">
        <v>124</v>
      </c>
      <c r="Y88" s="116">
        <v>133</v>
      </c>
      <c r="Z88" s="116">
        <v>142</v>
      </c>
    </row>
    <row r="89" spans="1:30" ht="15" customHeight="1" x14ac:dyDescent="0.25">
      <c r="A89" s="51" t="s">
        <v>6</v>
      </c>
      <c r="B89" s="51"/>
      <c r="C89" s="61" t="str">
        <f t="shared" si="3"/>
        <v>6,401</v>
      </c>
      <c r="D89" s="100">
        <f t="shared" si="4"/>
        <v>2.0404909931452275E-2</v>
      </c>
      <c r="E89" s="101">
        <f t="shared" si="5"/>
        <v>2.0404909931452275E-2</v>
      </c>
      <c r="F89" s="100">
        <f t="shared" si="6"/>
        <v>0.1045729076790336</v>
      </c>
      <c r="G89" s="101">
        <f t="shared" si="7"/>
        <v>0.1045729076790336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315</v>
      </c>
      <c r="W89" s="116">
        <v>338</v>
      </c>
      <c r="X89" s="116">
        <v>325</v>
      </c>
      <c r="Y89" s="116">
        <v>313</v>
      </c>
      <c r="Z89" s="116">
        <v>326</v>
      </c>
    </row>
    <row r="90" spans="1:30" ht="15" customHeight="1" x14ac:dyDescent="0.25">
      <c r="A90" s="51" t="s">
        <v>100</v>
      </c>
      <c r="B90" s="51"/>
      <c r="C90" s="61" t="str">
        <f t="shared" si="3"/>
        <v>$35,129</v>
      </c>
      <c r="D90" s="100">
        <f t="shared" si="4"/>
        <v>-4.4609317631700507E-2</v>
      </c>
      <c r="E90" s="101">
        <f t="shared" si="5"/>
        <v>-4.4609317631700507E-2</v>
      </c>
      <c r="F90" s="100">
        <f t="shared" si="6"/>
        <v>2.9203093870854291E-2</v>
      </c>
      <c r="G90" s="101">
        <f t="shared" si="7"/>
        <v>2.9203093870854291E-2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602</v>
      </c>
      <c r="W90" s="116">
        <v>658</v>
      </c>
      <c r="X90" s="116">
        <v>698</v>
      </c>
      <c r="Y90" s="116">
        <v>691</v>
      </c>
      <c r="Z90" s="116">
        <v>705</v>
      </c>
    </row>
    <row r="91" spans="1:30" ht="15" customHeight="1" x14ac:dyDescent="0.25">
      <c r="A91" s="51" t="s">
        <v>7</v>
      </c>
      <c r="B91" s="51"/>
      <c r="C91" s="61" t="str">
        <f t="shared" si="3"/>
        <v>$325.2 mil</v>
      </c>
      <c r="D91" s="100">
        <f t="shared" si="4"/>
        <v>5.4438107200248442E-2</v>
      </c>
      <c r="E91" s="101">
        <f t="shared" si="5"/>
        <v>5.4438107200248442E-2</v>
      </c>
      <c r="F91" s="100">
        <f t="shared" si="6"/>
        <v>0.37050372209686233</v>
      </c>
      <c r="G91" s="101">
        <f t="shared" si="7"/>
        <v>0.37050372209686233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3067</v>
      </c>
      <c r="W91" s="116">
        <v>3186</v>
      </c>
      <c r="X91" s="116">
        <v>3321</v>
      </c>
      <c r="Y91" s="116">
        <v>3295</v>
      </c>
      <c r="Z91" s="116">
        <v>3361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156</v>
      </c>
      <c r="W93" s="116">
        <v>166</v>
      </c>
      <c r="X93" s="116">
        <v>188</v>
      </c>
      <c r="Y93" s="116">
        <v>200</v>
      </c>
      <c r="Z93" s="116">
        <v>210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489</v>
      </c>
      <c r="W94" s="116">
        <v>472</v>
      </c>
      <c r="X94" s="116">
        <v>500</v>
      </c>
      <c r="Y94" s="116">
        <v>537</v>
      </c>
      <c r="Z94" s="116">
        <v>526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69</v>
      </c>
      <c r="W95" s="116">
        <v>76</v>
      </c>
      <c r="X95" s="116">
        <v>76</v>
      </c>
      <c r="Y95" s="116">
        <v>69</v>
      </c>
      <c r="Z95" s="116">
        <v>75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455</v>
      </c>
      <c r="W96" s="116">
        <v>471</v>
      </c>
      <c r="X96" s="116">
        <v>542</v>
      </c>
      <c r="Y96" s="116">
        <v>550</v>
      </c>
      <c r="Z96" s="116">
        <v>565</v>
      </c>
    </row>
    <row r="97" spans="1:32" ht="15" customHeight="1" x14ac:dyDescent="0.25">
      <c r="S97" s="119" t="s">
        <v>199</v>
      </c>
      <c r="T97" s="119"/>
      <c r="U97" s="116"/>
      <c r="V97" s="116">
        <v>368</v>
      </c>
      <c r="W97" s="116">
        <v>386</v>
      </c>
      <c r="X97" s="116">
        <v>366</v>
      </c>
      <c r="Y97" s="116">
        <v>387</v>
      </c>
      <c r="Z97" s="116">
        <v>379</v>
      </c>
    </row>
    <row r="98" spans="1:32" ht="15" customHeight="1" x14ac:dyDescent="0.25">
      <c r="S98" s="119" t="s">
        <v>200</v>
      </c>
      <c r="T98" s="119"/>
      <c r="U98" s="116"/>
      <c r="V98" s="116">
        <v>254</v>
      </c>
      <c r="W98" s="116">
        <v>246</v>
      </c>
      <c r="X98" s="116">
        <v>259</v>
      </c>
      <c r="Y98" s="116">
        <v>249</v>
      </c>
      <c r="Z98" s="116">
        <v>251</v>
      </c>
    </row>
    <row r="99" spans="1:32" ht="15" customHeight="1" x14ac:dyDescent="0.25">
      <c r="S99" s="119" t="s">
        <v>201</v>
      </c>
      <c r="T99" s="119"/>
      <c r="U99" s="116"/>
      <c r="V99" s="116">
        <v>17</v>
      </c>
      <c r="W99" s="116">
        <v>20</v>
      </c>
      <c r="X99" s="116">
        <v>22</v>
      </c>
      <c r="Y99" s="116">
        <v>13</v>
      </c>
      <c r="Z99" s="116">
        <v>19</v>
      </c>
    </row>
    <row r="100" spans="1:32" ht="15" customHeight="1" x14ac:dyDescent="0.25">
      <c r="S100" s="119" t="s">
        <v>59</v>
      </c>
      <c r="T100" s="119"/>
      <c r="U100" s="116"/>
      <c r="V100" s="116">
        <v>299</v>
      </c>
      <c r="W100" s="116">
        <v>342</v>
      </c>
      <c r="X100" s="116">
        <v>402</v>
      </c>
      <c r="Y100" s="116">
        <v>398</v>
      </c>
      <c r="Z100" s="116">
        <v>403</v>
      </c>
    </row>
    <row r="101" spans="1:32" x14ac:dyDescent="0.25">
      <c r="A101" s="20"/>
      <c r="S101" s="122" t="s">
        <v>54</v>
      </c>
      <c r="T101" s="122"/>
      <c r="U101" s="116"/>
      <c r="V101" s="116">
        <v>2730</v>
      </c>
      <c r="W101" s="116">
        <v>2782</v>
      </c>
      <c r="X101" s="116">
        <v>3015</v>
      </c>
      <c r="Y101" s="116">
        <v>2981</v>
      </c>
      <c r="Z101" s="116">
        <v>3042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5253</v>
      </c>
      <c r="W104" s="116">
        <v>5866</v>
      </c>
      <c r="X104" s="116">
        <v>6134</v>
      </c>
      <c r="Y104" s="116">
        <v>6020</v>
      </c>
      <c r="Z104" s="116">
        <v>6200</v>
      </c>
      <c r="AB104" s="113" t="str">
        <f>TEXT(Z104,"###,###")</f>
        <v>6,200</v>
      </c>
      <c r="AD104" s="134">
        <f>Z104/($Z$4)*100</f>
        <v>67.019781645227539</v>
      </c>
      <c r="AF104" s="113"/>
    </row>
    <row r="105" spans="1:32" x14ac:dyDescent="0.25">
      <c r="S105" s="119" t="s">
        <v>18</v>
      </c>
      <c r="T105" s="119"/>
      <c r="U105" s="116"/>
      <c r="V105" s="116">
        <v>1711</v>
      </c>
      <c r="W105" s="116">
        <v>1614</v>
      </c>
      <c r="X105" s="116">
        <v>1762</v>
      </c>
      <c r="Y105" s="116">
        <v>1965</v>
      </c>
      <c r="Z105" s="116">
        <v>1774</v>
      </c>
      <c r="AB105" s="113" t="str">
        <f>TEXT(Z105,"###,###")</f>
        <v>1,774</v>
      </c>
      <c r="AD105" s="134">
        <f>Z105/($Z$4)*100</f>
        <v>19.176305264295753</v>
      </c>
      <c r="AF105" s="113"/>
    </row>
    <row r="106" spans="1:32" x14ac:dyDescent="0.25">
      <c r="S106" s="122" t="s">
        <v>54</v>
      </c>
      <c r="T106" s="122"/>
      <c r="U106" s="124"/>
      <c r="V106" s="124">
        <v>6964</v>
      </c>
      <c r="W106" s="124">
        <v>7480</v>
      </c>
      <c r="X106" s="124">
        <v>7896</v>
      </c>
      <c r="Y106" s="124">
        <v>7985</v>
      </c>
      <c r="Z106" s="124">
        <v>7974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1292</v>
      </c>
      <c r="W108" s="116">
        <v>1404</v>
      </c>
      <c r="X108" s="116">
        <v>1556</v>
      </c>
      <c r="Y108" s="116">
        <v>1421</v>
      </c>
      <c r="Z108" s="116">
        <v>1521</v>
      </c>
      <c r="AB108" s="113" t="str">
        <f>TEXT(Z108,"###,###")</f>
        <v>1,521</v>
      </c>
      <c r="AD108" s="134">
        <f>Z108/($Z$4)*100</f>
        <v>16.441465787482436</v>
      </c>
      <c r="AF108" s="113"/>
    </row>
    <row r="109" spans="1:32" x14ac:dyDescent="0.25">
      <c r="S109" s="119" t="s">
        <v>21</v>
      </c>
      <c r="T109" s="119"/>
      <c r="U109" s="116"/>
      <c r="V109" s="116">
        <v>1281</v>
      </c>
      <c r="W109" s="116">
        <v>1578</v>
      </c>
      <c r="X109" s="116">
        <v>1495</v>
      </c>
      <c r="Y109" s="116">
        <v>1364</v>
      </c>
      <c r="Z109" s="116">
        <v>1305</v>
      </c>
      <c r="AB109" s="113" t="str">
        <f>TEXT(Z109,"###,###")</f>
        <v>1,305</v>
      </c>
      <c r="AD109" s="134">
        <f>Z109/($Z$4)*100</f>
        <v>14.106583072100312</v>
      </c>
      <c r="AF109" s="113"/>
    </row>
    <row r="110" spans="1:32" x14ac:dyDescent="0.25">
      <c r="S110" s="119" t="s">
        <v>22</v>
      </c>
      <c r="T110" s="119"/>
      <c r="U110" s="116"/>
      <c r="V110" s="116">
        <v>1582</v>
      </c>
      <c r="W110" s="116">
        <v>1579</v>
      </c>
      <c r="X110" s="116">
        <v>1711</v>
      </c>
      <c r="Y110" s="116">
        <v>1888</v>
      </c>
      <c r="Z110" s="116">
        <v>1968</v>
      </c>
      <c r="AB110" s="113" t="str">
        <f>TEXT(Z110,"###,###")</f>
        <v>1,968</v>
      </c>
      <c r="AD110" s="134">
        <f>Z110/($Z$4)*100</f>
        <v>21.273375851259324</v>
      </c>
      <c r="AF110" s="113"/>
    </row>
    <row r="111" spans="1:32" x14ac:dyDescent="0.25">
      <c r="S111" s="119" t="s">
        <v>23</v>
      </c>
      <c r="T111" s="119"/>
      <c r="U111" s="116"/>
      <c r="V111" s="116">
        <v>2809</v>
      </c>
      <c r="W111" s="116">
        <v>2919</v>
      </c>
      <c r="X111" s="116">
        <v>3140</v>
      </c>
      <c r="Y111" s="116">
        <v>3317</v>
      </c>
      <c r="Z111" s="116">
        <v>3157</v>
      </c>
      <c r="AB111" s="113" t="str">
        <f>TEXT(Z111,"###,###")</f>
        <v>3,157</v>
      </c>
      <c r="AD111" s="134">
        <f>Z111/($Z$4)*100</f>
        <v>34.126040428061835</v>
      </c>
      <c r="AF111" s="113"/>
    </row>
    <row r="112" spans="1:32" x14ac:dyDescent="0.25">
      <c r="S112" s="122" t="s">
        <v>54</v>
      </c>
      <c r="T112" s="122"/>
      <c r="U112" s="116"/>
      <c r="V112" s="116">
        <v>8187</v>
      </c>
      <c r="W112" s="116">
        <v>8696</v>
      </c>
      <c r="X112" s="116">
        <v>9301</v>
      </c>
      <c r="Y112" s="116">
        <v>9325</v>
      </c>
      <c r="Z112" s="116">
        <v>9252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46.74</v>
      </c>
      <c r="W118" s="135">
        <v>43.62</v>
      </c>
      <c r="X118" s="135">
        <v>43.86</v>
      </c>
      <c r="Y118" s="135">
        <v>43.68</v>
      </c>
      <c r="Z118" s="135">
        <v>44.08</v>
      </c>
      <c r="AB118" s="113" t="str">
        <f>TEXT(Z118,"##.0")</f>
        <v>44.1</v>
      </c>
    </row>
    <row r="120" spans="19:32" x14ac:dyDescent="0.25">
      <c r="S120" s="105" t="s">
        <v>102</v>
      </c>
      <c r="T120" s="116"/>
      <c r="U120" s="116"/>
      <c r="V120" s="116">
        <v>4478</v>
      </c>
      <c r="W120" s="116">
        <v>4623</v>
      </c>
      <c r="X120" s="116">
        <v>4853</v>
      </c>
      <c r="Y120" s="116">
        <v>4861</v>
      </c>
      <c r="Z120" s="116">
        <v>4974</v>
      </c>
      <c r="AB120" s="113" t="str">
        <f>TEXT(Z120,"###,###")</f>
        <v>4,974</v>
      </c>
    </row>
    <row r="121" spans="19:32" x14ac:dyDescent="0.25">
      <c r="S121" s="105" t="s">
        <v>103</v>
      </c>
      <c r="T121" s="116"/>
      <c r="U121" s="116"/>
      <c r="V121" s="116">
        <v>725</v>
      </c>
      <c r="W121" s="116">
        <v>733</v>
      </c>
      <c r="X121" s="116">
        <v>841</v>
      </c>
      <c r="Y121" s="116">
        <v>771</v>
      </c>
      <c r="Z121" s="116">
        <v>826</v>
      </c>
      <c r="AB121" s="113" t="str">
        <f>TEXT(Z121,"###,###")</f>
        <v>826</v>
      </c>
    </row>
    <row r="122" spans="19:32" x14ac:dyDescent="0.25">
      <c r="S122" s="105" t="s">
        <v>104</v>
      </c>
      <c r="T122" s="116"/>
      <c r="U122" s="116"/>
      <c r="V122" s="116">
        <v>592</v>
      </c>
      <c r="W122" s="116">
        <v>612</v>
      </c>
      <c r="X122" s="116">
        <v>642</v>
      </c>
      <c r="Y122" s="116">
        <v>639</v>
      </c>
      <c r="Z122" s="116">
        <v>605</v>
      </c>
      <c r="AB122" s="113" t="str">
        <f>TEXT(Z122,"###,###")</f>
        <v>605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5070</v>
      </c>
      <c r="W124" s="116">
        <v>5235</v>
      </c>
      <c r="X124" s="116">
        <v>5495</v>
      </c>
      <c r="Y124" s="116">
        <v>5500</v>
      </c>
      <c r="Z124" s="116">
        <v>5579</v>
      </c>
      <c r="AB124" s="113" t="str">
        <f>TEXT(Z124,"###,###")</f>
        <v>5,579</v>
      </c>
      <c r="AD124" s="131">
        <f>Z124/$Z$7*100</f>
        <v>87.15825652241837</v>
      </c>
    </row>
    <row r="125" spans="19:32" x14ac:dyDescent="0.25">
      <c r="S125" s="105" t="s">
        <v>106</v>
      </c>
      <c r="T125" s="116"/>
      <c r="U125" s="116"/>
      <c r="V125" s="116">
        <v>1317</v>
      </c>
      <c r="W125" s="116">
        <v>1345</v>
      </c>
      <c r="X125" s="116">
        <v>1483</v>
      </c>
      <c r="Y125" s="116">
        <v>1410</v>
      </c>
      <c r="Z125" s="116">
        <v>1431</v>
      </c>
      <c r="AB125" s="113" t="str">
        <f>TEXT(Z125,"###,###")</f>
        <v>1,431</v>
      </c>
      <c r="AD125" s="131">
        <f>Z125/$Z$7*100</f>
        <v>22.355881893454146</v>
      </c>
    </row>
    <row r="127" spans="19:32" x14ac:dyDescent="0.25">
      <c r="S127" s="105" t="s">
        <v>107</v>
      </c>
      <c r="T127" s="116"/>
      <c r="U127" s="116"/>
      <c r="V127" s="116">
        <v>3064</v>
      </c>
      <c r="W127" s="116">
        <v>3186</v>
      </c>
      <c r="X127" s="116">
        <v>3320</v>
      </c>
      <c r="Y127" s="116">
        <v>3290</v>
      </c>
      <c r="Z127" s="116">
        <v>3365</v>
      </c>
      <c r="AB127" s="113" t="str">
        <f>TEXT(Z127,"###,###")</f>
        <v>3,365</v>
      </c>
      <c r="AD127" s="131">
        <f>Z127/$Z$7*100</f>
        <v>52.569910951413846</v>
      </c>
    </row>
    <row r="128" spans="19:32" x14ac:dyDescent="0.25">
      <c r="S128" s="105" t="s">
        <v>108</v>
      </c>
      <c r="T128" s="116"/>
      <c r="U128" s="116"/>
      <c r="V128" s="116">
        <v>2729</v>
      </c>
      <c r="W128" s="116">
        <v>2782</v>
      </c>
      <c r="X128" s="116">
        <v>3016</v>
      </c>
      <c r="Y128" s="116">
        <v>2982</v>
      </c>
      <c r="Z128" s="116">
        <v>3036</v>
      </c>
      <c r="AB128" s="113" t="str">
        <f>TEXT(Z128,"###,###")</f>
        <v>3,036</v>
      </c>
      <c r="AD128" s="131">
        <f>Z128/$Z$7*100</f>
        <v>47.430089048586161</v>
      </c>
    </row>
    <row r="130" spans="19:20" x14ac:dyDescent="0.25">
      <c r="S130" s="105" t="s">
        <v>286</v>
      </c>
      <c r="T130" s="131">
        <v>77.706608342446486</v>
      </c>
    </row>
    <row r="131" spans="19:20" x14ac:dyDescent="0.25">
      <c r="S131" s="105" t="s">
        <v>287</v>
      </c>
      <c r="T131" s="131">
        <v>12.904233713482268</v>
      </c>
    </row>
    <row r="132" spans="19:20" x14ac:dyDescent="0.25">
      <c r="S132" s="105" t="s">
        <v>288</v>
      </c>
      <c r="T132" s="131">
        <v>9.4516481799718797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E7DFF6A-B1AE-4D74-9B43-3343E3CC4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390B4E-5C97-4A32-A786-A8877BC014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E3D7E6-3BCB-492F-B0DD-1FC24883C8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A52B8A-4C64-4BC0-BDB1-1FA8FB47A0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ECF6-08BE-4D8B-8C65-468CCCE7410D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114</v>
      </c>
      <c r="T1" s="103"/>
      <c r="U1" s="103"/>
      <c r="V1" s="103"/>
      <c r="W1" s="103"/>
      <c r="X1" s="103"/>
      <c r="Y1" s="104" t="s">
        <v>211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114</v>
      </c>
      <c r="Y3" s="109" t="s">
        <v>211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 Bass Coast,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21014</v>
      </c>
      <c r="W4" s="112">
        <v>22533</v>
      </c>
      <c r="X4" s="112">
        <v>23996</v>
      </c>
      <c r="Y4" s="112">
        <v>24821</v>
      </c>
      <c r="Z4" s="112">
        <v>26043</v>
      </c>
      <c r="AB4" s="113" t="str">
        <f>TEXT(Z4,"###,###")</f>
        <v>26,043</v>
      </c>
      <c r="AD4" s="114">
        <f>Z4/Y4-1</f>
        <v>4.9232504733894622E-2</v>
      </c>
      <c r="AF4" s="114">
        <f>Z4/V4-1</f>
        <v>0.23931664604549341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10314</v>
      </c>
      <c r="W5" s="112">
        <v>10990</v>
      </c>
      <c r="X5" s="112">
        <v>11809</v>
      </c>
      <c r="Y5" s="112">
        <v>11925</v>
      </c>
      <c r="Z5" s="112">
        <v>12631</v>
      </c>
      <c r="AB5" s="113" t="str">
        <f>TEXT(Z5,"###,###")</f>
        <v>12,631</v>
      </c>
      <c r="AD5" s="114">
        <f t="shared" ref="AD5:AD9" si="0">Z5/Y5-1</f>
        <v>5.9203354297693966E-2</v>
      </c>
      <c r="AF5" s="114">
        <f t="shared" ref="AF5:AF9" si="1">Z5/V5-1</f>
        <v>0.22464611208066709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10700</v>
      </c>
      <c r="W6" s="112">
        <v>11543</v>
      </c>
      <c r="X6" s="112">
        <v>12187</v>
      </c>
      <c r="Y6" s="112">
        <v>12897</v>
      </c>
      <c r="Z6" s="112">
        <v>13411</v>
      </c>
      <c r="AB6" s="113" t="str">
        <f>TEXT(Z6,"###,###")</f>
        <v>13,411</v>
      </c>
      <c r="AD6" s="114">
        <f t="shared" si="0"/>
        <v>3.9854229665813756E-2</v>
      </c>
      <c r="AF6" s="114">
        <f t="shared" si="1"/>
        <v>0.25336448598130845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15361</v>
      </c>
      <c r="W7" s="112">
        <v>16263</v>
      </c>
      <c r="X7" s="112">
        <v>17295</v>
      </c>
      <c r="Y7" s="112">
        <v>17682</v>
      </c>
      <c r="Z7" s="112">
        <v>18786</v>
      </c>
      <c r="AB7" s="113" t="str">
        <f>TEXT(Z7,"###,###")</f>
        <v>18,786</v>
      </c>
      <c r="AD7" s="114">
        <f t="shared" si="0"/>
        <v>6.2436375975568392E-2</v>
      </c>
      <c r="AF7" s="114">
        <f t="shared" si="1"/>
        <v>0.22296725473601975</v>
      </c>
    </row>
    <row r="8" spans="1:32" ht="17.25" customHeight="1" x14ac:dyDescent="0.25">
      <c r="A8" s="68" t="s">
        <v>13</v>
      </c>
      <c r="B8" s="69"/>
      <c r="C8" s="31"/>
      <c r="D8" s="70" t="str">
        <f>AB4</f>
        <v>26,043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18,786</v>
      </c>
      <c r="P8" s="71"/>
      <c r="S8" s="111" t="s">
        <v>86</v>
      </c>
      <c r="T8" s="112"/>
      <c r="U8" s="112"/>
      <c r="V8" s="112">
        <v>32346</v>
      </c>
      <c r="W8" s="112">
        <v>32132</v>
      </c>
      <c r="X8" s="112">
        <v>34105.9</v>
      </c>
      <c r="Y8" s="112">
        <v>34587</v>
      </c>
      <c r="Z8" s="112">
        <v>35353.14</v>
      </c>
      <c r="AB8" s="113" t="str">
        <f>TEXT(Z8,"$###,###")</f>
        <v>$35,353</v>
      </c>
      <c r="AD8" s="114">
        <f t="shared" si="0"/>
        <v>2.2151097233064521E-2</v>
      </c>
      <c r="AF8" s="114">
        <f t="shared" si="1"/>
        <v>9.2967909478760991E-2</v>
      </c>
    </row>
    <row r="9" spans="1:32" x14ac:dyDescent="0.25">
      <c r="A9" s="32" t="s">
        <v>15</v>
      </c>
      <c r="B9" s="75"/>
      <c r="C9" s="76"/>
      <c r="D9" s="77">
        <f>AD104</f>
        <v>71.639212072341891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50.260832534866395</v>
      </c>
      <c r="P9" s="78" t="s">
        <v>87</v>
      </c>
      <c r="S9" s="111" t="s">
        <v>7</v>
      </c>
      <c r="T9" s="112"/>
      <c r="U9" s="112"/>
      <c r="V9" s="112">
        <v>646268929</v>
      </c>
      <c r="W9" s="112">
        <v>704146295</v>
      </c>
      <c r="X9" s="112">
        <v>778444661</v>
      </c>
      <c r="Y9" s="112">
        <v>816267679</v>
      </c>
      <c r="Z9" s="112">
        <v>917372068</v>
      </c>
      <c r="AB9" s="113" t="str">
        <f>TEXT(Z9/1000000,"$#,###.0")&amp;" mil"</f>
        <v>$917.4 mil</v>
      </c>
      <c r="AD9" s="114">
        <f t="shared" si="0"/>
        <v>0.12386180612205777</v>
      </c>
      <c r="AF9" s="114">
        <f t="shared" si="1"/>
        <v>0.41948966882794392</v>
      </c>
    </row>
    <row r="10" spans="1:32" x14ac:dyDescent="0.25">
      <c r="A10" s="32" t="s">
        <v>18</v>
      </c>
      <c r="B10" s="75"/>
      <c r="C10" s="76"/>
      <c r="D10" s="77">
        <f>AD105</f>
        <v>17.720692700533732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49.75513680400298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76.386670925157034</v>
      </c>
      <c r="P11" s="78" t="s">
        <v>87</v>
      </c>
      <c r="S11" s="111" t="s">
        <v>30</v>
      </c>
      <c r="T11" s="116"/>
      <c r="U11" s="116"/>
      <c r="V11" s="116">
        <v>17324</v>
      </c>
      <c r="W11" s="116">
        <v>18666</v>
      </c>
      <c r="X11" s="116">
        <v>19877</v>
      </c>
      <c r="Y11" s="116">
        <v>20683</v>
      </c>
      <c r="Z11" s="116">
        <v>21600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13.88267859043969</v>
      </c>
      <c r="P12" s="78" t="s">
        <v>87</v>
      </c>
      <c r="S12" s="111" t="s">
        <v>31</v>
      </c>
      <c r="T12" s="116"/>
      <c r="U12" s="116"/>
      <c r="V12" s="116">
        <v>3689</v>
      </c>
      <c r="W12" s="116">
        <v>3867</v>
      </c>
      <c r="X12" s="116">
        <v>4120</v>
      </c>
      <c r="Y12" s="116">
        <v>4144</v>
      </c>
      <c r="Z12" s="116">
        <v>4442</v>
      </c>
    </row>
    <row r="13" spans="1:32" ht="15" customHeight="1" x14ac:dyDescent="0.25">
      <c r="A13" s="32" t="s">
        <v>20</v>
      </c>
      <c r="B13" s="76"/>
      <c r="C13" s="76"/>
      <c r="D13" s="77">
        <f>AD108</f>
        <v>19.644434204968704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9.7572660491855636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16.115654878470224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21.276350650846677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16.155647822846799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766</v>
      </c>
      <c r="Z15" s="116">
        <v>714</v>
      </c>
      <c r="AB15" s="121">
        <f t="shared" ref="AB15:AB34" si="2">IF(Z15="np",0,Z15/$Z$34)</f>
        <v>2.7418301908528859E-2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31.839649809929732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83.844352177153198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91</v>
      </c>
      <c r="Z16" s="116">
        <v>97</v>
      </c>
      <c r="AB16" s="121">
        <f t="shared" si="2"/>
        <v>3.7248953573211473E-3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1123</v>
      </c>
      <c r="Z17" s="116">
        <v>1062</v>
      </c>
      <c r="AB17" s="121">
        <f t="shared" si="2"/>
        <v>4.0781844015206792E-2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349</v>
      </c>
      <c r="Z18" s="116">
        <v>360</v>
      </c>
      <c r="AB18" s="121">
        <f t="shared" si="2"/>
        <v>1.3824353903459929E-2</v>
      </c>
    </row>
    <row r="19" spans="1:28" x14ac:dyDescent="0.25">
      <c r="A19" s="67" t="str">
        <f>$S$1&amp;" ("&amp;$V$2&amp;" to "&amp;$Z$2&amp;")"</f>
        <v>Bass Coast (2015-16 to 2019-20)</v>
      </c>
      <c r="B19" s="67"/>
      <c r="C19" s="67"/>
      <c r="D19" s="67"/>
      <c r="E19" s="67"/>
      <c r="F19" s="67"/>
      <c r="G19" s="67" t="str">
        <f>$S$1&amp;" ("&amp;$V$2&amp;" to "&amp;$Z$2&amp;")"</f>
        <v>Bass Coast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2549</v>
      </c>
      <c r="Z19" s="116">
        <v>2600</v>
      </c>
      <c r="AB19" s="121">
        <f t="shared" si="2"/>
        <v>9.9842555969432811E-2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681</v>
      </c>
      <c r="Z20" s="116">
        <v>711</v>
      </c>
      <c r="AB20" s="121">
        <f t="shared" si="2"/>
        <v>2.7303098959333361E-2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2409</v>
      </c>
      <c r="Z21" s="116">
        <v>2448</v>
      </c>
      <c r="AB21" s="121">
        <f t="shared" si="2"/>
        <v>9.400560654352752E-2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2325</v>
      </c>
      <c r="Z22" s="116">
        <v>2671</v>
      </c>
      <c r="AB22" s="121">
        <f t="shared" si="2"/>
        <v>0.10256902576705963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711</v>
      </c>
      <c r="Z23" s="116">
        <v>764</v>
      </c>
      <c r="AB23" s="121">
        <f t="shared" si="2"/>
        <v>2.9338351061787182E-2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149</v>
      </c>
      <c r="Z24" s="116">
        <v>216</v>
      </c>
      <c r="AB24" s="121">
        <f t="shared" si="2"/>
        <v>8.2946123420759577E-3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619</v>
      </c>
      <c r="Z25" s="116">
        <v>787</v>
      </c>
      <c r="AB25" s="121">
        <f t="shared" si="2"/>
        <v>3.022157367228601E-2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612</v>
      </c>
      <c r="Z26" s="116">
        <v>660</v>
      </c>
      <c r="AB26" s="121">
        <f t="shared" si="2"/>
        <v>2.5344648823009869E-2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1236</v>
      </c>
      <c r="Z27" s="116">
        <v>1338</v>
      </c>
      <c r="AB27" s="121">
        <f t="shared" si="2"/>
        <v>5.1380515341192735E-2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1421</v>
      </c>
      <c r="Z28" s="116">
        <v>1660</v>
      </c>
      <c r="AB28" s="121">
        <f t="shared" si="2"/>
        <v>6.3745631888176335E-2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1871</v>
      </c>
      <c r="Z29" s="116">
        <v>1044</v>
      </c>
      <c r="AB29" s="121">
        <f t="shared" si="2"/>
        <v>4.0090626320033795E-2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1401</v>
      </c>
      <c r="Z30" s="116">
        <v>2048</v>
      </c>
      <c r="AB30" s="121">
        <f t="shared" si="2"/>
        <v>7.8645213317460924E-2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2894</v>
      </c>
      <c r="Z31" s="116">
        <v>3352</v>
      </c>
      <c r="AB31" s="121">
        <f t="shared" si="2"/>
        <v>0.128720095234438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985</v>
      </c>
      <c r="Z32" s="116">
        <v>1021</v>
      </c>
      <c r="AB32" s="121">
        <f t="shared" si="2"/>
        <v>3.9207403709534967E-2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944</v>
      </c>
      <c r="Z33" s="116">
        <v>968</v>
      </c>
      <c r="AB33" s="121">
        <f t="shared" si="2"/>
        <v>3.7172151607081143E-2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24820</v>
      </c>
      <c r="Z34" s="124">
        <v>26041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15751</v>
      </c>
      <c r="AB37" s="136">
        <f>Z37/Z40*100</f>
        <v>83.844352177153198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3035</v>
      </c>
      <c r="AB38" s="136">
        <f>Z38/Z40*100</f>
        <v>16.155647822846799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18786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</v>
      </c>
      <c r="W44" s="116">
        <v>8</v>
      </c>
      <c r="X44" s="116">
        <v>7</v>
      </c>
      <c r="Y44" s="116">
        <v>6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242</v>
      </c>
      <c r="W45" s="116">
        <v>253</v>
      </c>
      <c r="X45" s="116">
        <v>235</v>
      </c>
      <c r="Y45" s="116">
        <v>244</v>
      </c>
      <c r="Z45" s="116">
        <v>331</v>
      </c>
    </row>
    <row r="46" spans="19:32" x14ac:dyDescent="0.25">
      <c r="S46" s="119" t="s">
        <v>39</v>
      </c>
      <c r="T46" s="119"/>
      <c r="U46" s="116"/>
      <c r="V46" s="116">
        <v>515</v>
      </c>
      <c r="W46" s="116">
        <v>543</v>
      </c>
      <c r="X46" s="116">
        <v>616</v>
      </c>
      <c r="Y46" s="116">
        <v>648</v>
      </c>
      <c r="Z46" s="116">
        <v>608</v>
      </c>
    </row>
    <row r="47" spans="19:32" x14ac:dyDescent="0.25">
      <c r="S47" s="119" t="s">
        <v>40</v>
      </c>
      <c r="T47" s="119"/>
      <c r="U47" s="116"/>
      <c r="V47" s="116">
        <v>783</v>
      </c>
      <c r="W47" s="116">
        <v>818</v>
      </c>
      <c r="X47" s="116">
        <v>822</v>
      </c>
      <c r="Y47" s="116">
        <v>821</v>
      </c>
      <c r="Z47" s="116">
        <v>823</v>
      </c>
    </row>
    <row r="48" spans="19:32" x14ac:dyDescent="0.25">
      <c r="S48" s="119" t="s">
        <v>41</v>
      </c>
      <c r="T48" s="119"/>
      <c r="U48" s="116"/>
      <c r="V48" s="116">
        <v>946</v>
      </c>
      <c r="W48" s="116">
        <v>991</v>
      </c>
      <c r="X48" s="116">
        <v>1168</v>
      </c>
      <c r="Y48" s="116">
        <v>1130</v>
      </c>
      <c r="Z48" s="116">
        <v>1236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955</v>
      </c>
      <c r="W49" s="116">
        <v>1074</v>
      </c>
      <c r="X49" s="116">
        <v>1054</v>
      </c>
      <c r="Y49" s="116">
        <v>1127</v>
      </c>
      <c r="Z49" s="116">
        <v>1166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Bass Coast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900</v>
      </c>
      <c r="W50" s="116">
        <v>972</v>
      </c>
      <c r="X50" s="116">
        <v>1048</v>
      </c>
      <c r="Y50" s="116">
        <v>1047</v>
      </c>
      <c r="Z50" s="116">
        <v>1211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981</v>
      </c>
      <c r="W51" s="116">
        <v>993</v>
      </c>
      <c r="X51" s="116">
        <v>1019</v>
      </c>
      <c r="Y51" s="116">
        <v>975</v>
      </c>
      <c r="Z51" s="116">
        <v>1068</v>
      </c>
    </row>
    <row r="52" spans="1:26" ht="15" customHeight="1" x14ac:dyDescent="0.25">
      <c r="S52" s="119" t="s">
        <v>45</v>
      </c>
      <c r="T52" s="119"/>
      <c r="U52" s="116"/>
      <c r="V52" s="116">
        <v>1090</v>
      </c>
      <c r="W52" s="116">
        <v>1147</v>
      </c>
      <c r="X52" s="116">
        <v>1234</v>
      </c>
      <c r="Y52" s="116">
        <v>1236</v>
      </c>
      <c r="Z52" s="116">
        <v>1191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947</v>
      </c>
      <c r="W53" s="116">
        <v>1002</v>
      </c>
      <c r="X53" s="116">
        <v>1103</v>
      </c>
      <c r="Y53" s="116">
        <v>1076</v>
      </c>
      <c r="Z53" s="116">
        <v>1219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1076</v>
      </c>
      <c r="W54" s="116">
        <v>1196</v>
      </c>
      <c r="X54" s="116">
        <v>1324</v>
      </c>
      <c r="Y54" s="116">
        <v>1278</v>
      </c>
      <c r="Z54" s="116">
        <v>1319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940</v>
      </c>
      <c r="W55" s="116">
        <v>988</v>
      </c>
      <c r="X55" s="116">
        <v>1083</v>
      </c>
      <c r="Y55" s="116">
        <v>1136</v>
      </c>
      <c r="Z55" s="116">
        <v>1190</v>
      </c>
    </row>
    <row r="56" spans="1:26" ht="15" customHeight="1" x14ac:dyDescent="0.25">
      <c r="S56" s="119" t="s">
        <v>49</v>
      </c>
      <c r="T56" s="119"/>
      <c r="U56" s="116"/>
      <c r="V56" s="116">
        <v>535</v>
      </c>
      <c r="W56" s="116">
        <v>581</v>
      </c>
      <c r="X56" s="116">
        <v>604</v>
      </c>
      <c r="Y56" s="116">
        <v>708</v>
      </c>
      <c r="Z56" s="116">
        <v>722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210</v>
      </c>
      <c r="W57" s="116">
        <v>236</v>
      </c>
      <c r="X57" s="116">
        <v>291</v>
      </c>
      <c r="Y57" s="116">
        <v>309</v>
      </c>
      <c r="Z57" s="116">
        <v>327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100</v>
      </c>
      <c r="W58" s="116">
        <v>102</v>
      </c>
      <c r="X58" s="116">
        <v>111</v>
      </c>
      <c r="Y58" s="116">
        <v>97</v>
      </c>
      <c r="Z58" s="116">
        <v>120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52</v>
      </c>
      <c r="W59" s="116">
        <v>62</v>
      </c>
      <c r="X59" s="116">
        <v>63</v>
      </c>
      <c r="Y59" s="116">
        <v>64</v>
      </c>
      <c r="Z59" s="116">
        <v>65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28</v>
      </c>
      <c r="W60" s="116">
        <v>25</v>
      </c>
      <c r="X60" s="116">
        <v>31</v>
      </c>
      <c r="Y60" s="116">
        <v>25</v>
      </c>
      <c r="Z60" s="116">
        <v>25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10314</v>
      </c>
      <c r="W61" s="116">
        <v>10990</v>
      </c>
      <c r="X61" s="116">
        <v>11809</v>
      </c>
      <c r="Y61" s="116">
        <v>11922</v>
      </c>
      <c r="Z61" s="116">
        <v>12628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11</v>
      </c>
      <c r="W63" s="116">
        <v>12</v>
      </c>
      <c r="X63" s="116">
        <v>7</v>
      </c>
      <c r="Y63" s="116">
        <v>8</v>
      </c>
      <c r="Z63" s="116">
        <v>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280</v>
      </c>
      <c r="W64" s="116">
        <v>249</v>
      </c>
      <c r="X64" s="116">
        <v>289</v>
      </c>
      <c r="Y64" s="116">
        <v>313</v>
      </c>
      <c r="Z64" s="116">
        <v>350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Bass Coast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595</v>
      </c>
      <c r="W65" s="116">
        <v>661</v>
      </c>
      <c r="X65" s="116">
        <v>700</v>
      </c>
      <c r="Y65" s="116">
        <v>752</v>
      </c>
      <c r="Z65" s="116">
        <v>688</v>
      </c>
    </row>
    <row r="66" spans="1:26" x14ac:dyDescent="0.25">
      <c r="S66" s="119" t="s">
        <v>40</v>
      </c>
      <c r="T66" s="119"/>
      <c r="U66" s="116"/>
      <c r="V66" s="116">
        <v>781</v>
      </c>
      <c r="W66" s="116">
        <v>818</v>
      </c>
      <c r="X66" s="116">
        <v>860</v>
      </c>
      <c r="Y66" s="116">
        <v>927</v>
      </c>
      <c r="Z66" s="116">
        <v>1002</v>
      </c>
    </row>
    <row r="67" spans="1:26" x14ac:dyDescent="0.25">
      <c r="S67" s="119" t="s">
        <v>41</v>
      </c>
      <c r="T67" s="119"/>
      <c r="U67" s="116"/>
      <c r="V67" s="116">
        <v>977</v>
      </c>
      <c r="W67" s="116">
        <v>1039</v>
      </c>
      <c r="X67" s="116">
        <v>1052</v>
      </c>
      <c r="Y67" s="116">
        <v>1135</v>
      </c>
      <c r="Z67" s="116">
        <v>1126</v>
      </c>
    </row>
    <row r="68" spans="1:26" x14ac:dyDescent="0.25">
      <c r="S68" s="119" t="s">
        <v>42</v>
      </c>
      <c r="T68" s="119"/>
      <c r="U68" s="116"/>
      <c r="V68" s="116">
        <v>904</v>
      </c>
      <c r="W68" s="116">
        <v>964</v>
      </c>
      <c r="X68" s="116">
        <v>1015</v>
      </c>
      <c r="Y68" s="116">
        <v>1106</v>
      </c>
      <c r="Z68" s="116">
        <v>1215</v>
      </c>
    </row>
    <row r="69" spans="1:26" x14ac:dyDescent="0.25">
      <c r="S69" s="119" t="s">
        <v>43</v>
      </c>
      <c r="T69" s="119"/>
      <c r="U69" s="116"/>
      <c r="V69" s="116">
        <v>914</v>
      </c>
      <c r="W69" s="116">
        <v>961</v>
      </c>
      <c r="X69" s="116">
        <v>1033</v>
      </c>
      <c r="Y69" s="116">
        <v>1145</v>
      </c>
      <c r="Z69" s="116">
        <v>1282</v>
      </c>
    </row>
    <row r="70" spans="1:26" x14ac:dyDescent="0.25">
      <c r="S70" s="119" t="s">
        <v>44</v>
      </c>
      <c r="T70" s="119"/>
      <c r="U70" s="116"/>
      <c r="V70" s="116">
        <v>1089</v>
      </c>
      <c r="W70" s="116">
        <v>1129</v>
      </c>
      <c r="X70" s="116">
        <v>1172</v>
      </c>
      <c r="Y70" s="116">
        <v>1178</v>
      </c>
      <c r="Z70" s="116">
        <v>1217</v>
      </c>
    </row>
    <row r="71" spans="1:26" x14ac:dyDescent="0.25">
      <c r="S71" s="119" t="s">
        <v>45</v>
      </c>
      <c r="T71" s="119"/>
      <c r="U71" s="116"/>
      <c r="V71" s="116">
        <v>1053</v>
      </c>
      <c r="W71" s="116">
        <v>1166</v>
      </c>
      <c r="X71" s="116">
        <v>1290</v>
      </c>
      <c r="Y71" s="116">
        <v>1279</v>
      </c>
      <c r="Z71" s="116">
        <v>1300</v>
      </c>
    </row>
    <row r="72" spans="1:26" x14ac:dyDescent="0.25">
      <c r="S72" s="119" t="s">
        <v>46</v>
      </c>
      <c r="T72" s="119"/>
      <c r="U72" s="116"/>
      <c r="V72" s="116">
        <v>1221</v>
      </c>
      <c r="W72" s="116">
        <v>1303</v>
      </c>
      <c r="X72" s="116">
        <v>1360</v>
      </c>
      <c r="Y72" s="116">
        <v>1326</v>
      </c>
      <c r="Z72" s="116">
        <v>1331</v>
      </c>
    </row>
    <row r="73" spans="1:26" x14ac:dyDescent="0.25">
      <c r="S73" s="119" t="s">
        <v>47</v>
      </c>
      <c r="T73" s="119"/>
      <c r="U73" s="116"/>
      <c r="V73" s="116">
        <v>1160</v>
      </c>
      <c r="W73" s="116">
        <v>1331</v>
      </c>
      <c r="X73" s="116">
        <v>1370</v>
      </c>
      <c r="Y73" s="116">
        <v>1512</v>
      </c>
      <c r="Z73" s="116">
        <v>1553</v>
      </c>
    </row>
    <row r="74" spans="1:26" x14ac:dyDescent="0.25">
      <c r="S74" s="119" t="s">
        <v>48</v>
      </c>
      <c r="T74" s="119"/>
      <c r="U74" s="116"/>
      <c r="V74" s="116">
        <v>931</v>
      </c>
      <c r="W74" s="116">
        <v>1063</v>
      </c>
      <c r="X74" s="116">
        <v>1142</v>
      </c>
      <c r="Y74" s="116">
        <v>1235</v>
      </c>
      <c r="Z74" s="116">
        <v>1290</v>
      </c>
    </row>
    <row r="75" spans="1:26" x14ac:dyDescent="0.25">
      <c r="S75" s="119" t="s">
        <v>49</v>
      </c>
      <c r="T75" s="119"/>
      <c r="U75" s="116"/>
      <c r="V75" s="116">
        <v>436</v>
      </c>
      <c r="W75" s="116">
        <v>477</v>
      </c>
      <c r="X75" s="116">
        <v>497</v>
      </c>
      <c r="Y75" s="116">
        <v>569</v>
      </c>
      <c r="Z75" s="116">
        <v>615</v>
      </c>
    </row>
    <row r="76" spans="1:26" x14ac:dyDescent="0.25">
      <c r="S76" s="119" t="s">
        <v>50</v>
      </c>
      <c r="T76" s="119"/>
      <c r="U76" s="116"/>
      <c r="V76" s="116">
        <v>162</v>
      </c>
      <c r="W76" s="116">
        <v>190</v>
      </c>
      <c r="X76" s="116">
        <v>205</v>
      </c>
      <c r="Y76" s="116">
        <v>234</v>
      </c>
      <c r="Z76" s="116">
        <v>236</v>
      </c>
    </row>
    <row r="77" spans="1:26" x14ac:dyDescent="0.25">
      <c r="S77" s="119" t="s">
        <v>51</v>
      </c>
      <c r="T77" s="119"/>
      <c r="U77" s="116"/>
      <c r="V77" s="116">
        <v>89</v>
      </c>
      <c r="W77" s="116">
        <v>89</v>
      </c>
      <c r="X77" s="116">
        <v>90</v>
      </c>
      <c r="Y77" s="116">
        <v>84</v>
      </c>
      <c r="Z77" s="116">
        <v>78</v>
      </c>
    </row>
    <row r="78" spans="1:26" x14ac:dyDescent="0.25">
      <c r="S78" s="119" t="s">
        <v>52</v>
      </c>
      <c r="T78" s="119"/>
      <c r="U78" s="116"/>
      <c r="V78" s="116">
        <v>46</v>
      </c>
      <c r="W78" s="116">
        <v>44</v>
      </c>
      <c r="X78" s="116">
        <v>49</v>
      </c>
      <c r="Y78" s="116">
        <v>43</v>
      </c>
      <c r="Z78" s="116">
        <v>63</v>
      </c>
    </row>
    <row r="79" spans="1:26" x14ac:dyDescent="0.25">
      <c r="S79" s="119" t="s">
        <v>53</v>
      </c>
      <c r="T79" s="119"/>
      <c r="U79" s="116"/>
      <c r="V79" s="116">
        <v>51</v>
      </c>
      <c r="W79" s="116">
        <v>47</v>
      </c>
      <c r="X79" s="116">
        <v>60</v>
      </c>
      <c r="Y79" s="116">
        <v>50</v>
      </c>
      <c r="Z79" s="116">
        <v>55</v>
      </c>
    </row>
    <row r="80" spans="1:26" x14ac:dyDescent="0.25">
      <c r="S80" s="122" t="s">
        <v>54</v>
      </c>
      <c r="T80" s="122"/>
      <c r="U80" s="116"/>
      <c r="V80" s="116">
        <v>10700</v>
      </c>
      <c r="W80" s="116">
        <v>11543</v>
      </c>
      <c r="X80" s="116">
        <v>12187</v>
      </c>
      <c r="Y80" s="116">
        <v>12896</v>
      </c>
      <c r="Z80" s="116">
        <v>13411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Bass Coast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861</v>
      </c>
      <c r="W83" s="116">
        <v>943</v>
      </c>
      <c r="X83" s="116">
        <v>1018</v>
      </c>
      <c r="Y83" s="116">
        <v>1032</v>
      </c>
      <c r="Z83" s="116">
        <v>1133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769</v>
      </c>
      <c r="W84" s="116">
        <v>790</v>
      </c>
      <c r="X84" s="116">
        <v>847</v>
      </c>
      <c r="Y84" s="116">
        <v>879</v>
      </c>
      <c r="Z84" s="116">
        <v>962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1254</v>
      </c>
      <c r="W85" s="116">
        <v>1362</v>
      </c>
      <c r="X85" s="116">
        <v>1506</v>
      </c>
      <c r="Y85" s="116">
        <v>1622</v>
      </c>
      <c r="Z85" s="116">
        <v>1710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26,043</v>
      </c>
      <c r="D86" s="100">
        <f t="shared" ref="D86:D91" si="4">AD4</f>
        <v>4.9232504733894622E-2</v>
      </c>
      <c r="E86" s="101">
        <f t="shared" ref="E86:E91" si="5">AD4</f>
        <v>4.9232504733894622E-2</v>
      </c>
      <c r="F86" s="100">
        <f t="shared" ref="F86:F91" si="6">AF4</f>
        <v>0.23931664604549341</v>
      </c>
      <c r="G86" s="101">
        <f t="shared" ref="G86:G91" si="7">AF4</f>
        <v>0.23931664604549341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451</v>
      </c>
      <c r="W86" s="116">
        <v>481</v>
      </c>
      <c r="X86" s="116">
        <v>489</v>
      </c>
      <c r="Y86" s="116">
        <v>531</v>
      </c>
      <c r="Z86" s="116">
        <v>563</v>
      </c>
    </row>
    <row r="87" spans="1:30" ht="15" customHeight="1" x14ac:dyDescent="0.25">
      <c r="A87" s="102" t="s">
        <v>4</v>
      </c>
      <c r="B87" s="51"/>
      <c r="C87" s="61" t="str">
        <f t="shared" si="3"/>
        <v>12,631</v>
      </c>
      <c r="D87" s="100">
        <f t="shared" si="4"/>
        <v>5.9203354297693966E-2</v>
      </c>
      <c r="E87" s="101">
        <f t="shared" si="5"/>
        <v>5.9203354297693966E-2</v>
      </c>
      <c r="F87" s="100">
        <f t="shared" si="6"/>
        <v>0.22464611208066709</v>
      </c>
      <c r="G87" s="101">
        <f t="shared" si="7"/>
        <v>0.22464611208066709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193</v>
      </c>
      <c r="W87" s="116">
        <v>226</v>
      </c>
      <c r="X87" s="116">
        <v>249</v>
      </c>
      <c r="Y87" s="116">
        <v>247</v>
      </c>
      <c r="Z87" s="116">
        <v>259</v>
      </c>
    </row>
    <row r="88" spans="1:30" ht="15" customHeight="1" x14ac:dyDescent="0.25">
      <c r="A88" s="102" t="s">
        <v>5</v>
      </c>
      <c r="B88" s="51"/>
      <c r="C88" s="61" t="str">
        <f t="shared" si="3"/>
        <v>13,411</v>
      </c>
      <c r="D88" s="100">
        <f t="shared" si="4"/>
        <v>3.9854229665813756E-2</v>
      </c>
      <c r="E88" s="101">
        <f t="shared" si="5"/>
        <v>3.9854229665813756E-2</v>
      </c>
      <c r="F88" s="100">
        <f t="shared" si="6"/>
        <v>0.25336448598130845</v>
      </c>
      <c r="G88" s="101">
        <f t="shared" si="7"/>
        <v>0.25336448598130845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432</v>
      </c>
      <c r="W88" s="116">
        <v>462</v>
      </c>
      <c r="X88" s="116">
        <v>517</v>
      </c>
      <c r="Y88" s="116">
        <v>507</v>
      </c>
      <c r="Z88" s="116">
        <v>574</v>
      </c>
    </row>
    <row r="89" spans="1:30" ht="15" customHeight="1" x14ac:dyDescent="0.25">
      <c r="A89" s="51" t="s">
        <v>6</v>
      </c>
      <c r="B89" s="51"/>
      <c r="C89" s="61" t="str">
        <f t="shared" si="3"/>
        <v>18,786</v>
      </c>
      <c r="D89" s="100">
        <f t="shared" si="4"/>
        <v>6.2436375975568392E-2</v>
      </c>
      <c r="E89" s="101">
        <f t="shared" si="5"/>
        <v>6.2436375975568392E-2</v>
      </c>
      <c r="F89" s="100">
        <f t="shared" si="6"/>
        <v>0.22296725473601975</v>
      </c>
      <c r="G89" s="101">
        <f t="shared" si="7"/>
        <v>0.22296725473601975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497</v>
      </c>
      <c r="W89" s="116">
        <v>545</v>
      </c>
      <c r="X89" s="116">
        <v>584</v>
      </c>
      <c r="Y89" s="116">
        <v>601</v>
      </c>
      <c r="Z89" s="116">
        <v>636</v>
      </c>
    </row>
    <row r="90" spans="1:30" ht="15" customHeight="1" x14ac:dyDescent="0.25">
      <c r="A90" s="51" t="s">
        <v>100</v>
      </c>
      <c r="B90" s="51"/>
      <c r="C90" s="61" t="str">
        <f t="shared" si="3"/>
        <v>$35,353</v>
      </c>
      <c r="D90" s="100">
        <f t="shared" si="4"/>
        <v>2.2151097233064521E-2</v>
      </c>
      <c r="E90" s="101">
        <f t="shared" si="5"/>
        <v>2.2151097233064521E-2</v>
      </c>
      <c r="F90" s="100">
        <f t="shared" si="6"/>
        <v>9.2967909478760991E-2</v>
      </c>
      <c r="G90" s="101">
        <f t="shared" si="7"/>
        <v>9.2967909478760991E-2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895</v>
      </c>
      <c r="W90" s="116">
        <v>910</v>
      </c>
      <c r="X90" s="116">
        <v>972</v>
      </c>
      <c r="Y90" s="116">
        <v>965</v>
      </c>
      <c r="Z90" s="116">
        <v>1008</v>
      </c>
    </row>
    <row r="91" spans="1:30" ht="15" customHeight="1" x14ac:dyDescent="0.25">
      <c r="A91" s="51" t="s">
        <v>7</v>
      </c>
      <c r="B91" s="51"/>
      <c r="C91" s="61" t="str">
        <f t="shared" si="3"/>
        <v>$917.4 mil</v>
      </c>
      <c r="D91" s="100">
        <f t="shared" si="4"/>
        <v>0.12386180612205777</v>
      </c>
      <c r="E91" s="101">
        <f t="shared" si="5"/>
        <v>0.12386180612205777</v>
      </c>
      <c r="F91" s="100">
        <f t="shared" si="6"/>
        <v>0.41948966882794392</v>
      </c>
      <c r="G91" s="101">
        <f t="shared" si="7"/>
        <v>0.41948966882794392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7769</v>
      </c>
      <c r="W91" s="116">
        <v>8190</v>
      </c>
      <c r="X91" s="116">
        <v>8751</v>
      </c>
      <c r="Y91" s="116">
        <v>8819</v>
      </c>
      <c r="Z91" s="116">
        <v>9442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552</v>
      </c>
      <c r="W93" s="116">
        <v>661</v>
      </c>
      <c r="X93" s="116">
        <v>726</v>
      </c>
      <c r="Y93" s="116">
        <v>768</v>
      </c>
      <c r="Z93" s="116">
        <v>846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1348</v>
      </c>
      <c r="W94" s="116">
        <v>1489</v>
      </c>
      <c r="X94" s="116">
        <v>1541</v>
      </c>
      <c r="Y94" s="116">
        <v>1589</v>
      </c>
      <c r="Z94" s="116">
        <v>1696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263</v>
      </c>
      <c r="W95" s="116">
        <v>259</v>
      </c>
      <c r="X95" s="116">
        <v>295</v>
      </c>
      <c r="Y95" s="116">
        <v>317</v>
      </c>
      <c r="Z95" s="116">
        <v>334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1061</v>
      </c>
      <c r="W96" s="116">
        <v>1119</v>
      </c>
      <c r="X96" s="116">
        <v>1283</v>
      </c>
      <c r="Y96" s="116">
        <v>1432</v>
      </c>
      <c r="Z96" s="116">
        <v>1522</v>
      </c>
    </row>
    <row r="97" spans="1:32" ht="15" customHeight="1" x14ac:dyDescent="0.25">
      <c r="S97" s="119" t="s">
        <v>199</v>
      </c>
      <c r="T97" s="119"/>
      <c r="U97" s="116"/>
      <c r="V97" s="116">
        <v>1116</v>
      </c>
      <c r="W97" s="116">
        <v>1232</v>
      </c>
      <c r="X97" s="116">
        <v>1238</v>
      </c>
      <c r="Y97" s="116">
        <v>1285</v>
      </c>
      <c r="Z97" s="116">
        <v>1260</v>
      </c>
    </row>
    <row r="98" spans="1:32" ht="15" customHeight="1" x14ac:dyDescent="0.25">
      <c r="S98" s="119" t="s">
        <v>200</v>
      </c>
      <c r="T98" s="119"/>
      <c r="U98" s="116"/>
      <c r="V98" s="116">
        <v>863</v>
      </c>
      <c r="W98" s="116">
        <v>913</v>
      </c>
      <c r="X98" s="116">
        <v>1011</v>
      </c>
      <c r="Y98" s="116">
        <v>1035</v>
      </c>
      <c r="Z98" s="116">
        <v>1087</v>
      </c>
    </row>
    <row r="99" spans="1:32" ht="15" customHeight="1" x14ac:dyDescent="0.25">
      <c r="S99" s="119" t="s">
        <v>201</v>
      </c>
      <c r="T99" s="119"/>
      <c r="U99" s="116"/>
      <c r="V99" s="116">
        <v>42</v>
      </c>
      <c r="W99" s="116">
        <v>53</v>
      </c>
      <c r="X99" s="116">
        <v>58</v>
      </c>
      <c r="Y99" s="116">
        <v>64</v>
      </c>
      <c r="Z99" s="116">
        <v>63</v>
      </c>
    </row>
    <row r="100" spans="1:32" ht="15" customHeight="1" x14ac:dyDescent="0.25">
      <c r="S100" s="119" t="s">
        <v>59</v>
      </c>
      <c r="T100" s="119"/>
      <c r="U100" s="116"/>
      <c r="V100" s="116">
        <v>540</v>
      </c>
      <c r="W100" s="116">
        <v>582</v>
      </c>
      <c r="X100" s="116">
        <v>612</v>
      </c>
      <c r="Y100" s="116">
        <v>625</v>
      </c>
      <c r="Z100" s="116">
        <v>666</v>
      </c>
    </row>
    <row r="101" spans="1:32" x14ac:dyDescent="0.25">
      <c r="A101" s="20"/>
      <c r="S101" s="122" t="s">
        <v>54</v>
      </c>
      <c r="T101" s="122"/>
      <c r="U101" s="116"/>
      <c r="V101" s="116">
        <v>7589</v>
      </c>
      <c r="W101" s="116">
        <v>8073</v>
      </c>
      <c r="X101" s="116">
        <v>8540</v>
      </c>
      <c r="Y101" s="116">
        <v>8862</v>
      </c>
      <c r="Z101" s="116">
        <v>9347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14006</v>
      </c>
      <c r="W104" s="116">
        <v>15477</v>
      </c>
      <c r="X104" s="116">
        <v>16734</v>
      </c>
      <c r="Y104" s="116">
        <v>17374</v>
      </c>
      <c r="Z104" s="116">
        <v>18657</v>
      </c>
      <c r="AB104" s="113" t="str">
        <f>TEXT(Z104,"###,###")</f>
        <v>18,657</v>
      </c>
      <c r="AD104" s="134">
        <f>Z104/($Z$4)*100</f>
        <v>71.639212072341891</v>
      </c>
      <c r="AF104" s="113"/>
    </row>
    <row r="105" spans="1:32" x14ac:dyDescent="0.25">
      <c r="S105" s="119" t="s">
        <v>18</v>
      </c>
      <c r="T105" s="119"/>
      <c r="U105" s="116"/>
      <c r="V105" s="116">
        <v>3938</v>
      </c>
      <c r="W105" s="116">
        <v>4279</v>
      </c>
      <c r="X105" s="116">
        <v>4264</v>
      </c>
      <c r="Y105" s="116">
        <v>4620</v>
      </c>
      <c r="Z105" s="116">
        <v>4615</v>
      </c>
      <c r="AB105" s="113" t="str">
        <f>TEXT(Z105,"###,###")</f>
        <v>4,615</v>
      </c>
      <c r="AD105" s="134">
        <f>Z105/($Z$4)*100</f>
        <v>17.720692700533732</v>
      </c>
      <c r="AF105" s="113"/>
    </row>
    <row r="106" spans="1:32" x14ac:dyDescent="0.25">
      <c r="S106" s="122" t="s">
        <v>54</v>
      </c>
      <c r="T106" s="122"/>
      <c r="U106" s="124"/>
      <c r="V106" s="124">
        <v>17944</v>
      </c>
      <c r="W106" s="124">
        <v>19756</v>
      </c>
      <c r="X106" s="124">
        <v>20998</v>
      </c>
      <c r="Y106" s="124">
        <v>21994</v>
      </c>
      <c r="Z106" s="124">
        <v>23272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3674</v>
      </c>
      <c r="W108" s="116">
        <v>4168</v>
      </c>
      <c r="X108" s="116">
        <v>4888</v>
      </c>
      <c r="Y108" s="116">
        <v>5029</v>
      </c>
      <c r="Z108" s="116">
        <v>5116</v>
      </c>
      <c r="AB108" s="113" t="str">
        <f>TEXT(Z108,"###,###")</f>
        <v>5,116</v>
      </c>
      <c r="AD108" s="134">
        <f>Z108/($Z$4)*100</f>
        <v>19.644434204968704</v>
      </c>
      <c r="AF108" s="113"/>
    </row>
    <row r="109" spans="1:32" x14ac:dyDescent="0.25">
      <c r="S109" s="119" t="s">
        <v>21</v>
      </c>
      <c r="T109" s="119"/>
      <c r="U109" s="116"/>
      <c r="V109" s="116">
        <v>3161</v>
      </c>
      <c r="W109" s="116">
        <v>3581</v>
      </c>
      <c r="X109" s="116">
        <v>3834</v>
      </c>
      <c r="Y109" s="116">
        <v>3952</v>
      </c>
      <c r="Z109" s="116">
        <v>4197</v>
      </c>
      <c r="AB109" s="113" t="str">
        <f>TEXT(Z109,"###,###")</f>
        <v>4,197</v>
      </c>
      <c r="AD109" s="134">
        <f>Z109/($Z$4)*100</f>
        <v>16.115654878470224</v>
      </c>
      <c r="AF109" s="113"/>
    </row>
    <row r="110" spans="1:32" x14ac:dyDescent="0.25">
      <c r="S110" s="119" t="s">
        <v>22</v>
      </c>
      <c r="T110" s="119"/>
      <c r="U110" s="116"/>
      <c r="V110" s="116">
        <v>4446</v>
      </c>
      <c r="W110" s="116">
        <v>4728</v>
      </c>
      <c r="X110" s="116">
        <v>4781</v>
      </c>
      <c r="Y110" s="116">
        <v>5170</v>
      </c>
      <c r="Z110" s="116">
        <v>5541</v>
      </c>
      <c r="AB110" s="113" t="str">
        <f>TEXT(Z110,"###,###")</f>
        <v>5,541</v>
      </c>
      <c r="AD110" s="134">
        <f>Z110/($Z$4)*100</f>
        <v>21.276350650846677</v>
      </c>
      <c r="AF110" s="113"/>
    </row>
    <row r="111" spans="1:32" x14ac:dyDescent="0.25">
      <c r="S111" s="119" t="s">
        <v>23</v>
      </c>
      <c r="T111" s="119"/>
      <c r="U111" s="116"/>
      <c r="V111" s="116">
        <v>6663</v>
      </c>
      <c r="W111" s="116">
        <v>7279</v>
      </c>
      <c r="X111" s="116">
        <v>7489</v>
      </c>
      <c r="Y111" s="116">
        <v>7845</v>
      </c>
      <c r="Z111" s="116">
        <v>8292</v>
      </c>
      <c r="AB111" s="113" t="str">
        <f>TEXT(Z111,"###,###")</f>
        <v>8,292</v>
      </c>
      <c r="AD111" s="134">
        <f>Z111/($Z$4)*100</f>
        <v>31.839649809929732</v>
      </c>
      <c r="AF111" s="113"/>
    </row>
    <row r="112" spans="1:32" x14ac:dyDescent="0.25">
      <c r="S112" s="122" t="s">
        <v>54</v>
      </c>
      <c r="T112" s="122"/>
      <c r="U112" s="116"/>
      <c r="V112" s="116">
        <v>21014</v>
      </c>
      <c r="W112" s="116">
        <v>22533</v>
      </c>
      <c r="X112" s="116">
        <v>23996</v>
      </c>
      <c r="Y112" s="116">
        <v>24826</v>
      </c>
      <c r="Z112" s="116">
        <v>26043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47.35</v>
      </c>
      <c r="W118" s="135">
        <v>44.65</v>
      </c>
      <c r="X118" s="135">
        <v>44.83</v>
      </c>
      <c r="Y118" s="135">
        <v>44.78</v>
      </c>
      <c r="Z118" s="135">
        <v>44.81</v>
      </c>
      <c r="AB118" s="113" t="str">
        <f>TEXT(Z118,"##.0")</f>
        <v>44.8</v>
      </c>
    </row>
    <row r="120" spans="19:32" x14ac:dyDescent="0.25">
      <c r="S120" s="105" t="s">
        <v>102</v>
      </c>
      <c r="T120" s="116"/>
      <c r="U120" s="116"/>
      <c r="V120" s="116">
        <v>11671</v>
      </c>
      <c r="W120" s="116">
        <v>12396</v>
      </c>
      <c r="X120" s="116">
        <v>13176</v>
      </c>
      <c r="Y120" s="116">
        <v>13539</v>
      </c>
      <c r="Z120" s="116">
        <v>14350</v>
      </c>
      <c r="AB120" s="113" t="str">
        <f>TEXT(Z120,"###,###")</f>
        <v>14,350</v>
      </c>
    </row>
    <row r="121" spans="19:32" x14ac:dyDescent="0.25">
      <c r="S121" s="105" t="s">
        <v>103</v>
      </c>
      <c r="T121" s="116"/>
      <c r="U121" s="116"/>
      <c r="V121" s="116">
        <v>2307</v>
      </c>
      <c r="W121" s="116">
        <v>2356</v>
      </c>
      <c r="X121" s="116">
        <v>2510</v>
      </c>
      <c r="Y121" s="116">
        <v>2483</v>
      </c>
      <c r="Z121" s="116">
        <v>2608</v>
      </c>
      <c r="AB121" s="113" t="str">
        <f>TEXT(Z121,"###,###")</f>
        <v>2,608</v>
      </c>
    </row>
    <row r="122" spans="19:32" x14ac:dyDescent="0.25">
      <c r="S122" s="105" t="s">
        <v>104</v>
      </c>
      <c r="T122" s="116"/>
      <c r="U122" s="116"/>
      <c r="V122" s="116">
        <v>1383</v>
      </c>
      <c r="W122" s="116">
        <v>1511</v>
      </c>
      <c r="X122" s="116">
        <v>1609</v>
      </c>
      <c r="Y122" s="116">
        <v>1661</v>
      </c>
      <c r="Z122" s="116">
        <v>1833</v>
      </c>
      <c r="AB122" s="113" t="str">
        <f>TEXT(Z122,"###,###")</f>
        <v>1,833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13054</v>
      </c>
      <c r="W124" s="116">
        <v>13907</v>
      </c>
      <c r="X124" s="116">
        <v>14785</v>
      </c>
      <c r="Y124" s="116">
        <v>15200</v>
      </c>
      <c r="Z124" s="116">
        <v>16183</v>
      </c>
      <c r="AB124" s="113" t="str">
        <f>TEXT(Z124,"###,###")</f>
        <v>16,183</v>
      </c>
      <c r="AD124" s="131">
        <f>Z124/$Z$7*100</f>
        <v>86.143936974342594</v>
      </c>
    </row>
    <row r="125" spans="19:32" x14ac:dyDescent="0.25">
      <c r="S125" s="105" t="s">
        <v>106</v>
      </c>
      <c r="T125" s="116"/>
      <c r="U125" s="116"/>
      <c r="V125" s="116">
        <v>3690</v>
      </c>
      <c r="W125" s="116">
        <v>3867</v>
      </c>
      <c r="X125" s="116">
        <v>4119</v>
      </c>
      <c r="Y125" s="116">
        <v>4144</v>
      </c>
      <c r="Z125" s="116">
        <v>4441</v>
      </c>
      <c r="AB125" s="113" t="str">
        <f>TEXT(Z125,"###,###")</f>
        <v>4,441</v>
      </c>
      <c r="AD125" s="131">
        <f>Z125/$Z$7*100</f>
        <v>23.639944639625252</v>
      </c>
    </row>
    <row r="127" spans="19:32" x14ac:dyDescent="0.25">
      <c r="S127" s="105" t="s">
        <v>107</v>
      </c>
      <c r="T127" s="116"/>
      <c r="U127" s="116"/>
      <c r="V127" s="116">
        <v>7774</v>
      </c>
      <c r="W127" s="116">
        <v>8190</v>
      </c>
      <c r="X127" s="116">
        <v>8750</v>
      </c>
      <c r="Y127" s="116">
        <v>8817</v>
      </c>
      <c r="Z127" s="116">
        <v>9442</v>
      </c>
      <c r="AB127" s="113" t="str">
        <f>TEXT(Z127,"###,###")</f>
        <v>9,442</v>
      </c>
      <c r="AD127" s="131">
        <f>Z127/$Z$7*100</f>
        <v>50.260832534866395</v>
      </c>
    </row>
    <row r="128" spans="19:32" x14ac:dyDescent="0.25">
      <c r="S128" s="105" t="s">
        <v>108</v>
      </c>
      <c r="T128" s="116"/>
      <c r="U128" s="116"/>
      <c r="V128" s="116">
        <v>7587</v>
      </c>
      <c r="W128" s="116">
        <v>8073</v>
      </c>
      <c r="X128" s="116">
        <v>8543</v>
      </c>
      <c r="Y128" s="116">
        <v>8863</v>
      </c>
      <c r="Z128" s="116">
        <v>9347</v>
      </c>
      <c r="AB128" s="113" t="str">
        <f>TEXT(Z128,"###,###")</f>
        <v>9,347</v>
      </c>
      <c r="AD128" s="131">
        <f>Z128/$Z$7*100</f>
        <v>49.75513680400298</v>
      </c>
    </row>
    <row r="130" spans="19:20" x14ac:dyDescent="0.25">
      <c r="S130" s="105" t="s">
        <v>286</v>
      </c>
      <c r="T130" s="131">
        <v>76.386670925157034</v>
      </c>
    </row>
    <row r="131" spans="19:20" x14ac:dyDescent="0.25">
      <c r="S131" s="105" t="s">
        <v>287</v>
      </c>
      <c r="T131" s="131">
        <v>13.88267859043969</v>
      </c>
    </row>
    <row r="132" spans="19:20" x14ac:dyDescent="0.25">
      <c r="S132" s="105" t="s">
        <v>288</v>
      </c>
      <c r="T132" s="131">
        <v>9.7572660491855636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3EA5C86-F208-45CB-BC14-AB9C4B0A4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1F43A5B-7D25-433E-9C7C-CF1C1AF101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4982CC-DFA4-4B01-9A43-2C5A711CC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332DA24-140A-47F8-B5E0-81D0D41F26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F6A4-6850-41CB-8192-EBA538A8140C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172</v>
      </c>
      <c r="T1" s="103"/>
      <c r="U1" s="103"/>
      <c r="V1" s="103"/>
      <c r="W1" s="103"/>
      <c r="X1" s="103"/>
      <c r="Y1" s="104" t="s">
        <v>260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172</v>
      </c>
      <c r="Y3" s="109" t="s">
        <v>260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8.59 Port Phillip,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106500</v>
      </c>
      <c r="W4" s="112">
        <v>112891</v>
      </c>
      <c r="X4" s="112">
        <v>116911</v>
      </c>
      <c r="Y4" s="112">
        <v>120487</v>
      </c>
      <c r="Z4" s="112">
        <v>117286</v>
      </c>
      <c r="AB4" s="113" t="str">
        <f>TEXT(Z4,"###,###")</f>
        <v>117,286</v>
      </c>
      <c r="AD4" s="114">
        <f>Z4/Y4-1</f>
        <v>-2.6567181521657934E-2</v>
      </c>
      <c r="AF4" s="114">
        <f>Z4/V4-1</f>
        <v>0.10127699530516443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52322</v>
      </c>
      <c r="W5" s="112">
        <v>55195</v>
      </c>
      <c r="X5" s="112">
        <v>57164</v>
      </c>
      <c r="Y5" s="112">
        <v>58925</v>
      </c>
      <c r="Z5" s="112">
        <v>57204</v>
      </c>
      <c r="AB5" s="113" t="str">
        <f>TEXT(Z5,"###,###")</f>
        <v>57,204</v>
      </c>
      <c r="AD5" s="114">
        <f t="shared" ref="AD5:AD9" si="0">Z5/Y5-1</f>
        <v>-2.9206618582944377E-2</v>
      </c>
      <c r="AF5" s="114">
        <f t="shared" ref="AF5:AF9" si="1">Z5/V5-1</f>
        <v>9.3306830778639993E-2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54178</v>
      </c>
      <c r="W6" s="112">
        <v>57696</v>
      </c>
      <c r="X6" s="112">
        <v>59743</v>
      </c>
      <c r="Y6" s="112">
        <v>61564</v>
      </c>
      <c r="Z6" s="112">
        <v>60080</v>
      </c>
      <c r="AB6" s="113" t="str">
        <f>TEXT(Z6,"###,###")</f>
        <v>60,080</v>
      </c>
      <c r="AD6" s="114">
        <f t="shared" si="0"/>
        <v>-2.4104996426483005E-2</v>
      </c>
      <c r="AF6" s="114">
        <f t="shared" si="1"/>
        <v>0.1089372069843848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71482</v>
      </c>
      <c r="W7" s="112">
        <v>74133</v>
      </c>
      <c r="X7" s="112">
        <v>76654</v>
      </c>
      <c r="Y7" s="112">
        <v>78205</v>
      </c>
      <c r="Z7" s="112">
        <v>77764</v>
      </c>
      <c r="AB7" s="113" t="str">
        <f>TEXT(Z7,"###,###")</f>
        <v>77,764</v>
      </c>
      <c r="AD7" s="114">
        <f t="shared" si="0"/>
        <v>-5.6390256377469861E-3</v>
      </c>
      <c r="AF7" s="114">
        <f t="shared" si="1"/>
        <v>8.7882264066478255E-2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117,286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77,764</v>
      </c>
      <c r="P8" s="71"/>
      <c r="S8" s="111" t="s">
        <v>86</v>
      </c>
      <c r="T8" s="112"/>
      <c r="U8" s="112"/>
      <c r="V8" s="112">
        <v>50020</v>
      </c>
      <c r="W8" s="112">
        <v>49903.58</v>
      </c>
      <c r="X8" s="112">
        <v>51558.78</v>
      </c>
      <c r="Y8" s="112">
        <v>51394</v>
      </c>
      <c r="Z8" s="112">
        <v>51160.33</v>
      </c>
      <c r="AB8" s="113" t="str">
        <f>TEXT(Z8,"$###,###")</f>
        <v>$51,160</v>
      </c>
      <c r="AD8" s="114">
        <f t="shared" si="0"/>
        <v>-4.5466396855663449E-3</v>
      </c>
      <c r="AF8" s="114">
        <f t="shared" si="1"/>
        <v>2.2797481007597042E-2</v>
      </c>
    </row>
    <row r="9" spans="1:32" x14ac:dyDescent="0.25">
      <c r="A9" s="32" t="s">
        <v>15</v>
      </c>
      <c r="B9" s="75"/>
      <c r="C9" s="76"/>
      <c r="D9" s="77">
        <f>AD104</f>
        <v>81.035247173575712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49.621933028136411</v>
      </c>
      <c r="P9" s="78" t="s">
        <v>87</v>
      </c>
      <c r="S9" s="111" t="s">
        <v>7</v>
      </c>
      <c r="T9" s="112"/>
      <c r="U9" s="112"/>
      <c r="V9" s="112">
        <v>5415934540</v>
      </c>
      <c r="W9" s="112">
        <v>5699543168</v>
      </c>
      <c r="X9" s="112">
        <v>6128868511</v>
      </c>
      <c r="Y9" s="112">
        <v>6383763460</v>
      </c>
      <c r="Z9" s="112">
        <v>6513661515</v>
      </c>
      <c r="AB9" s="113" t="str">
        <f>TEXT(Z9/1000000,"$#,###.0")&amp;" mil"</f>
        <v>$6,513.7 mil</v>
      </c>
      <c r="AD9" s="114">
        <f t="shared" si="0"/>
        <v>2.0348193634355027E-2</v>
      </c>
      <c r="AF9" s="114">
        <f t="shared" si="1"/>
        <v>0.20268468292823938</v>
      </c>
    </row>
    <row r="10" spans="1:32" x14ac:dyDescent="0.25">
      <c r="A10" s="32" t="s">
        <v>18</v>
      </c>
      <c r="B10" s="75"/>
      <c r="C10" s="76"/>
      <c r="D10" s="77">
        <f>AD105</f>
        <v>12.603379772521869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50.37935291394475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84.765444164394836</v>
      </c>
      <c r="P11" s="78" t="s">
        <v>87</v>
      </c>
      <c r="S11" s="111" t="s">
        <v>30</v>
      </c>
      <c r="T11" s="116"/>
      <c r="U11" s="116"/>
      <c r="V11" s="116">
        <v>96214</v>
      </c>
      <c r="W11" s="116">
        <v>102159</v>
      </c>
      <c r="X11" s="116">
        <v>105650</v>
      </c>
      <c r="Y11" s="116">
        <v>108708</v>
      </c>
      <c r="Z11" s="116">
        <v>105430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6.1339437271745281</v>
      </c>
      <c r="P12" s="78" t="s">
        <v>87</v>
      </c>
      <c r="S12" s="111" t="s">
        <v>31</v>
      </c>
      <c r="T12" s="116"/>
      <c r="U12" s="116"/>
      <c r="V12" s="116">
        <v>10286</v>
      </c>
      <c r="W12" s="116">
        <v>10732</v>
      </c>
      <c r="X12" s="116">
        <v>11261</v>
      </c>
      <c r="Y12" s="116">
        <v>11774</v>
      </c>
      <c r="Z12" s="116">
        <v>11850</v>
      </c>
    </row>
    <row r="13" spans="1:32" ht="15" customHeight="1" x14ac:dyDescent="0.25">
      <c r="A13" s="32" t="s">
        <v>20</v>
      </c>
      <c r="B13" s="76"/>
      <c r="C13" s="76"/>
      <c r="D13" s="77">
        <f>AD108</f>
        <v>15.257575499207066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9.1031839925929745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13.206179765700938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24.005422642088568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18.669632753831912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1752</v>
      </c>
      <c r="Z15" s="116">
        <v>1686</v>
      </c>
      <c r="AB15" s="121">
        <f t="shared" ref="AB15:AB34" si="2">IF(Z15="np",0,Z15/$Z$34)</f>
        <v>1.4375730084156855E-2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40.664699964190099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81.330367246168095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221</v>
      </c>
      <c r="Z16" s="116">
        <v>285</v>
      </c>
      <c r="AB16" s="121">
        <f t="shared" si="2"/>
        <v>2.4300611352222438E-3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3959</v>
      </c>
      <c r="Z17" s="116">
        <v>3600</v>
      </c>
      <c r="AB17" s="121">
        <f t="shared" si="2"/>
        <v>3.0695509076491503E-2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718</v>
      </c>
      <c r="Z18" s="116">
        <v>732</v>
      </c>
      <c r="AB18" s="121">
        <f t="shared" si="2"/>
        <v>6.2414201788866053E-3</v>
      </c>
    </row>
    <row r="19" spans="1:28" x14ac:dyDescent="0.25">
      <c r="A19" s="67" t="str">
        <f>$S$1&amp;" ("&amp;$V$2&amp;" to "&amp;$Z$2&amp;")"</f>
        <v>Port Phillip (2015-16 to 2019-20)</v>
      </c>
      <c r="B19" s="67"/>
      <c r="C19" s="67"/>
      <c r="D19" s="67"/>
      <c r="E19" s="67"/>
      <c r="F19" s="67"/>
      <c r="G19" s="67" t="str">
        <f>$S$1&amp;" ("&amp;$V$2&amp;" to "&amp;$Z$2&amp;")"</f>
        <v>Port Phillip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5310</v>
      </c>
      <c r="Z19" s="116">
        <v>5068</v>
      </c>
      <c r="AB19" s="121">
        <f t="shared" si="2"/>
        <v>4.3212455555460813E-2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4314</v>
      </c>
      <c r="Z20" s="116">
        <v>3961</v>
      </c>
      <c r="AB20" s="121">
        <f t="shared" si="2"/>
        <v>3.377358651443968E-2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7527</v>
      </c>
      <c r="Z21" s="116">
        <v>7612</v>
      </c>
      <c r="AB21" s="121">
        <f t="shared" si="2"/>
        <v>6.4903948636181485E-2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11289</v>
      </c>
      <c r="Z22" s="116">
        <v>11257</v>
      </c>
      <c r="AB22" s="121">
        <f t="shared" si="2"/>
        <v>9.5983151576129119E-2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2742</v>
      </c>
      <c r="Z23" s="116">
        <v>2800</v>
      </c>
      <c r="AB23" s="121">
        <f t="shared" si="2"/>
        <v>2.3874284837271168E-2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4549</v>
      </c>
      <c r="Z24" s="116">
        <v>4102</v>
      </c>
      <c r="AB24" s="121">
        <f t="shared" si="2"/>
        <v>3.4975827286602264E-2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6383</v>
      </c>
      <c r="Z25" s="116">
        <v>6255</v>
      </c>
      <c r="AB25" s="121">
        <f t="shared" si="2"/>
        <v>5.333344702040399E-2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2761</v>
      </c>
      <c r="Z26" s="116">
        <v>2628</v>
      </c>
      <c r="AB26" s="121">
        <f t="shared" si="2"/>
        <v>2.2407721625838796E-2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17765</v>
      </c>
      <c r="Z27" s="116">
        <v>16921</v>
      </c>
      <c r="AB27" s="121">
        <f t="shared" si="2"/>
        <v>0.1442774191898091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16116</v>
      </c>
      <c r="Z28" s="116">
        <v>15946</v>
      </c>
      <c r="AB28" s="121">
        <f t="shared" si="2"/>
        <v>0.1359640521482593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5768</v>
      </c>
      <c r="Z29" s="116">
        <v>4280</v>
      </c>
      <c r="AB29" s="121">
        <f t="shared" si="2"/>
        <v>3.6493549679828791E-2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7506</v>
      </c>
      <c r="Z30" s="116">
        <v>8393</v>
      </c>
      <c r="AB30" s="121">
        <f t="shared" si="2"/>
        <v>7.1563168799720328E-2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9979</v>
      </c>
      <c r="Z31" s="116">
        <v>10548</v>
      </c>
      <c r="AB31" s="121">
        <f t="shared" si="2"/>
        <v>8.9937841594120105E-2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4592</v>
      </c>
      <c r="Z32" s="116">
        <v>4471</v>
      </c>
      <c r="AB32" s="121">
        <f t="shared" si="2"/>
        <v>3.8122116966942642E-2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3755</v>
      </c>
      <c r="Z33" s="116">
        <v>3837</v>
      </c>
      <c r="AB33" s="121">
        <f t="shared" si="2"/>
        <v>3.2716296757360527E-2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120487</v>
      </c>
      <c r="Z34" s="124">
        <v>117281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63249</v>
      </c>
      <c r="AB37" s="136">
        <f>Z37/Z40*100</f>
        <v>81.330367246168095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14519</v>
      </c>
      <c r="AB38" s="136">
        <f>Z38/Z40*100</f>
        <v>18.669632753831912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77768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16</v>
      </c>
      <c r="W44" s="116">
        <v>21</v>
      </c>
      <c r="X44" s="116">
        <v>18</v>
      </c>
      <c r="Y44" s="116">
        <v>22</v>
      </c>
      <c r="Z44" s="116">
        <v>28</v>
      </c>
    </row>
    <row r="45" spans="19:32" x14ac:dyDescent="0.25">
      <c r="S45" s="119" t="s">
        <v>38</v>
      </c>
      <c r="T45" s="119"/>
      <c r="U45" s="116"/>
      <c r="V45" s="116">
        <v>195</v>
      </c>
      <c r="W45" s="116">
        <v>246</v>
      </c>
      <c r="X45" s="116">
        <v>238</v>
      </c>
      <c r="Y45" s="116">
        <v>302</v>
      </c>
      <c r="Z45" s="116">
        <v>279</v>
      </c>
    </row>
    <row r="46" spans="19:32" x14ac:dyDescent="0.25">
      <c r="S46" s="119" t="s">
        <v>39</v>
      </c>
      <c r="T46" s="119"/>
      <c r="U46" s="116"/>
      <c r="V46" s="116">
        <v>1311</v>
      </c>
      <c r="W46" s="116">
        <v>1476</v>
      </c>
      <c r="X46" s="116">
        <v>1491</v>
      </c>
      <c r="Y46" s="116">
        <v>1517</v>
      </c>
      <c r="Z46" s="116">
        <v>1394</v>
      </c>
    </row>
    <row r="47" spans="19:32" x14ac:dyDescent="0.25">
      <c r="S47" s="119" t="s">
        <v>40</v>
      </c>
      <c r="T47" s="119"/>
      <c r="U47" s="116"/>
      <c r="V47" s="116">
        <v>5090</v>
      </c>
      <c r="W47" s="116">
        <v>5584</v>
      </c>
      <c r="X47" s="116">
        <v>5821</v>
      </c>
      <c r="Y47" s="116">
        <v>5966</v>
      </c>
      <c r="Z47" s="116">
        <v>5238</v>
      </c>
    </row>
    <row r="48" spans="19:32" x14ac:dyDescent="0.25">
      <c r="S48" s="119" t="s">
        <v>41</v>
      </c>
      <c r="T48" s="119"/>
      <c r="U48" s="116"/>
      <c r="V48" s="116">
        <v>10477</v>
      </c>
      <c r="W48" s="116">
        <v>11019</v>
      </c>
      <c r="X48" s="116">
        <v>11534</v>
      </c>
      <c r="Y48" s="116">
        <v>12214</v>
      </c>
      <c r="Z48" s="116">
        <v>11568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9694</v>
      </c>
      <c r="W49" s="116">
        <v>10105</v>
      </c>
      <c r="X49" s="116">
        <v>10212</v>
      </c>
      <c r="Y49" s="116">
        <v>10406</v>
      </c>
      <c r="Z49" s="116">
        <v>10209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Port Phillip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6626</v>
      </c>
      <c r="W50" s="116">
        <v>6873</v>
      </c>
      <c r="X50" s="116">
        <v>7249</v>
      </c>
      <c r="Y50" s="116">
        <v>7563</v>
      </c>
      <c r="Z50" s="116">
        <v>7517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5090</v>
      </c>
      <c r="W51" s="116">
        <v>5141</v>
      </c>
      <c r="X51" s="116">
        <v>5130</v>
      </c>
      <c r="Y51" s="116">
        <v>5153</v>
      </c>
      <c r="Z51" s="116">
        <v>5067</v>
      </c>
    </row>
    <row r="52" spans="1:26" ht="15" customHeight="1" x14ac:dyDescent="0.25">
      <c r="S52" s="119" t="s">
        <v>45</v>
      </c>
      <c r="T52" s="119"/>
      <c r="U52" s="116"/>
      <c r="V52" s="116">
        <v>3944</v>
      </c>
      <c r="W52" s="116">
        <v>4219</v>
      </c>
      <c r="X52" s="116">
        <v>4472</v>
      </c>
      <c r="Y52" s="116">
        <v>4657</v>
      </c>
      <c r="Z52" s="116">
        <v>4448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3209</v>
      </c>
      <c r="W53" s="116">
        <v>3315</v>
      </c>
      <c r="X53" s="116">
        <v>3413</v>
      </c>
      <c r="Y53" s="116">
        <v>3514</v>
      </c>
      <c r="Z53" s="116">
        <v>3721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2751</v>
      </c>
      <c r="W54" s="116">
        <v>2984</v>
      </c>
      <c r="X54" s="116">
        <v>3070</v>
      </c>
      <c r="Y54" s="116">
        <v>3036</v>
      </c>
      <c r="Z54" s="116">
        <v>3054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1840</v>
      </c>
      <c r="W55" s="116">
        <v>1969</v>
      </c>
      <c r="X55" s="116">
        <v>2083</v>
      </c>
      <c r="Y55" s="116">
        <v>2192</v>
      </c>
      <c r="Z55" s="116">
        <v>2241</v>
      </c>
    </row>
    <row r="56" spans="1:26" ht="15" customHeight="1" x14ac:dyDescent="0.25">
      <c r="S56" s="119" t="s">
        <v>49</v>
      </c>
      <c r="T56" s="119"/>
      <c r="U56" s="116"/>
      <c r="V56" s="116">
        <v>1193</v>
      </c>
      <c r="W56" s="116">
        <v>1206</v>
      </c>
      <c r="X56" s="116">
        <v>1204</v>
      </c>
      <c r="Y56" s="116">
        <v>1283</v>
      </c>
      <c r="Z56" s="116">
        <v>1288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554</v>
      </c>
      <c r="W57" s="116">
        <v>646</v>
      </c>
      <c r="X57" s="116">
        <v>674</v>
      </c>
      <c r="Y57" s="116">
        <v>681</v>
      </c>
      <c r="Z57" s="116">
        <v>745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201</v>
      </c>
      <c r="W58" s="116">
        <v>258</v>
      </c>
      <c r="X58" s="116">
        <v>251</v>
      </c>
      <c r="Y58" s="116">
        <v>268</v>
      </c>
      <c r="Z58" s="116">
        <v>260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71</v>
      </c>
      <c r="W59" s="116">
        <v>77</v>
      </c>
      <c r="X59" s="116">
        <v>84</v>
      </c>
      <c r="Y59" s="116">
        <v>93</v>
      </c>
      <c r="Z59" s="116">
        <v>106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57</v>
      </c>
      <c r="W60" s="116">
        <v>53</v>
      </c>
      <c r="X60" s="116">
        <v>62</v>
      </c>
      <c r="Y60" s="116">
        <v>60</v>
      </c>
      <c r="Z60" s="116">
        <v>45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52322</v>
      </c>
      <c r="W61" s="116">
        <v>55195</v>
      </c>
      <c r="X61" s="116">
        <v>57164</v>
      </c>
      <c r="Y61" s="116">
        <v>58921</v>
      </c>
      <c r="Z61" s="116">
        <v>57202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5</v>
      </c>
      <c r="W63" s="116">
        <v>5</v>
      </c>
      <c r="X63" s="116">
        <v>17</v>
      </c>
      <c r="Y63" s="116">
        <v>33</v>
      </c>
      <c r="Z63" s="116">
        <v>15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241</v>
      </c>
      <c r="W64" s="116">
        <v>299</v>
      </c>
      <c r="X64" s="116">
        <v>342</v>
      </c>
      <c r="Y64" s="116">
        <v>357</v>
      </c>
      <c r="Z64" s="116">
        <v>395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Port Phillip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1638</v>
      </c>
      <c r="W65" s="116">
        <v>1697</v>
      </c>
      <c r="X65" s="116">
        <v>1605</v>
      </c>
      <c r="Y65" s="116">
        <v>1791</v>
      </c>
      <c r="Z65" s="116">
        <v>1558</v>
      </c>
    </row>
    <row r="66" spans="1:26" x14ac:dyDescent="0.25">
      <c r="S66" s="119" t="s">
        <v>40</v>
      </c>
      <c r="T66" s="119"/>
      <c r="U66" s="116"/>
      <c r="V66" s="116">
        <v>6020</v>
      </c>
      <c r="W66" s="116">
        <v>6576</v>
      </c>
      <c r="X66" s="116">
        <v>6571</v>
      </c>
      <c r="Y66" s="116">
        <v>6580</v>
      </c>
      <c r="Z66" s="116">
        <v>5724</v>
      </c>
    </row>
    <row r="67" spans="1:26" x14ac:dyDescent="0.25">
      <c r="S67" s="119" t="s">
        <v>41</v>
      </c>
      <c r="T67" s="119"/>
      <c r="U67" s="116"/>
      <c r="V67" s="116">
        <v>11422</v>
      </c>
      <c r="W67" s="116">
        <v>12344</v>
      </c>
      <c r="X67" s="116">
        <v>13149</v>
      </c>
      <c r="Y67" s="116">
        <v>13492</v>
      </c>
      <c r="Z67" s="116">
        <v>13326</v>
      </c>
    </row>
    <row r="68" spans="1:26" x14ac:dyDescent="0.25">
      <c r="S68" s="119" t="s">
        <v>42</v>
      </c>
      <c r="T68" s="119"/>
      <c r="U68" s="116"/>
      <c r="V68" s="116">
        <v>9636</v>
      </c>
      <c r="W68" s="116">
        <v>10015</v>
      </c>
      <c r="X68" s="116">
        <v>10167</v>
      </c>
      <c r="Y68" s="116">
        <v>10547</v>
      </c>
      <c r="Z68" s="116">
        <v>10490</v>
      </c>
    </row>
    <row r="69" spans="1:26" x14ac:dyDescent="0.25">
      <c r="S69" s="119" t="s">
        <v>43</v>
      </c>
      <c r="T69" s="119"/>
      <c r="U69" s="116"/>
      <c r="V69" s="116">
        <v>6309</v>
      </c>
      <c r="W69" s="116">
        <v>6845</v>
      </c>
      <c r="X69" s="116">
        <v>7065</v>
      </c>
      <c r="Y69" s="116">
        <v>7363</v>
      </c>
      <c r="Z69" s="116">
        <v>7208</v>
      </c>
    </row>
    <row r="70" spans="1:26" x14ac:dyDescent="0.25">
      <c r="S70" s="119" t="s">
        <v>44</v>
      </c>
      <c r="T70" s="119"/>
      <c r="U70" s="116"/>
      <c r="V70" s="116">
        <v>4980</v>
      </c>
      <c r="W70" s="116">
        <v>5073</v>
      </c>
      <c r="X70" s="116">
        <v>5149</v>
      </c>
      <c r="Y70" s="116">
        <v>5127</v>
      </c>
      <c r="Z70" s="116">
        <v>5103</v>
      </c>
    </row>
    <row r="71" spans="1:26" x14ac:dyDescent="0.25">
      <c r="S71" s="119" t="s">
        <v>45</v>
      </c>
      <c r="T71" s="119"/>
      <c r="U71" s="116"/>
      <c r="V71" s="116">
        <v>4254</v>
      </c>
      <c r="W71" s="116">
        <v>4605</v>
      </c>
      <c r="X71" s="116">
        <v>4826</v>
      </c>
      <c r="Y71" s="116">
        <v>4933</v>
      </c>
      <c r="Z71" s="116">
        <v>4712</v>
      </c>
    </row>
    <row r="72" spans="1:26" x14ac:dyDescent="0.25">
      <c r="S72" s="119" t="s">
        <v>46</v>
      </c>
      <c r="T72" s="119"/>
      <c r="U72" s="116"/>
      <c r="V72" s="116">
        <v>3397</v>
      </c>
      <c r="W72" s="116">
        <v>3635</v>
      </c>
      <c r="X72" s="116">
        <v>3753</v>
      </c>
      <c r="Y72" s="116">
        <v>3887</v>
      </c>
      <c r="Z72" s="116">
        <v>3982</v>
      </c>
    </row>
    <row r="73" spans="1:26" x14ac:dyDescent="0.25">
      <c r="S73" s="119" t="s">
        <v>47</v>
      </c>
      <c r="T73" s="119"/>
      <c r="U73" s="116"/>
      <c r="V73" s="116">
        <v>2826</v>
      </c>
      <c r="W73" s="116">
        <v>2896</v>
      </c>
      <c r="X73" s="116">
        <v>3112</v>
      </c>
      <c r="Y73" s="116">
        <v>3272</v>
      </c>
      <c r="Z73" s="116">
        <v>3288</v>
      </c>
    </row>
    <row r="74" spans="1:26" x14ac:dyDescent="0.25">
      <c r="S74" s="119" t="s">
        <v>48</v>
      </c>
      <c r="T74" s="119"/>
      <c r="U74" s="116"/>
      <c r="V74" s="116">
        <v>1773</v>
      </c>
      <c r="W74" s="116">
        <v>1908</v>
      </c>
      <c r="X74" s="116">
        <v>2017</v>
      </c>
      <c r="Y74" s="116">
        <v>2222</v>
      </c>
      <c r="Z74" s="116">
        <v>2310</v>
      </c>
    </row>
    <row r="75" spans="1:26" x14ac:dyDescent="0.25">
      <c r="S75" s="119" t="s">
        <v>49</v>
      </c>
      <c r="T75" s="119"/>
      <c r="U75" s="116"/>
      <c r="V75" s="116">
        <v>1023</v>
      </c>
      <c r="W75" s="116">
        <v>1062</v>
      </c>
      <c r="X75" s="116">
        <v>1031</v>
      </c>
      <c r="Y75" s="116">
        <v>1092</v>
      </c>
      <c r="Z75" s="116">
        <v>1118</v>
      </c>
    </row>
    <row r="76" spans="1:26" x14ac:dyDescent="0.25">
      <c r="S76" s="119" t="s">
        <v>50</v>
      </c>
      <c r="T76" s="119"/>
      <c r="U76" s="116"/>
      <c r="V76" s="116">
        <v>378</v>
      </c>
      <c r="W76" s="116">
        <v>473</v>
      </c>
      <c r="X76" s="116">
        <v>502</v>
      </c>
      <c r="Y76" s="116">
        <v>572</v>
      </c>
      <c r="Z76" s="116">
        <v>555</v>
      </c>
    </row>
    <row r="77" spans="1:26" x14ac:dyDescent="0.25">
      <c r="S77" s="119" t="s">
        <v>51</v>
      </c>
      <c r="T77" s="119"/>
      <c r="U77" s="116"/>
      <c r="V77" s="116">
        <v>128</v>
      </c>
      <c r="W77" s="116">
        <v>146</v>
      </c>
      <c r="X77" s="116">
        <v>153</v>
      </c>
      <c r="Y77" s="116">
        <v>166</v>
      </c>
      <c r="Z77" s="116">
        <v>187</v>
      </c>
    </row>
    <row r="78" spans="1:26" x14ac:dyDescent="0.25">
      <c r="S78" s="119" t="s">
        <v>52</v>
      </c>
      <c r="T78" s="119"/>
      <c r="U78" s="116"/>
      <c r="V78" s="116">
        <v>67</v>
      </c>
      <c r="W78" s="116">
        <v>56</v>
      </c>
      <c r="X78" s="116">
        <v>69</v>
      </c>
      <c r="Y78" s="116">
        <v>62</v>
      </c>
      <c r="Z78" s="116">
        <v>67</v>
      </c>
    </row>
    <row r="79" spans="1:26" x14ac:dyDescent="0.25">
      <c r="S79" s="119" t="s">
        <v>53</v>
      </c>
      <c r="T79" s="119"/>
      <c r="U79" s="116"/>
      <c r="V79" s="116">
        <v>67</v>
      </c>
      <c r="W79" s="116">
        <v>57</v>
      </c>
      <c r="X79" s="116">
        <v>60</v>
      </c>
      <c r="Y79" s="116">
        <v>55</v>
      </c>
      <c r="Z79" s="116">
        <v>62</v>
      </c>
    </row>
    <row r="80" spans="1:26" x14ac:dyDescent="0.25">
      <c r="S80" s="122" t="s">
        <v>54</v>
      </c>
      <c r="T80" s="122"/>
      <c r="U80" s="116"/>
      <c r="V80" s="116">
        <v>54178</v>
      </c>
      <c r="W80" s="116">
        <v>57696</v>
      </c>
      <c r="X80" s="116">
        <v>59743</v>
      </c>
      <c r="Y80" s="116">
        <v>61559</v>
      </c>
      <c r="Z80" s="116">
        <v>60081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Port Phillip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6133</v>
      </c>
      <c r="W83" s="116">
        <v>6348</v>
      </c>
      <c r="X83" s="116">
        <v>6679</v>
      </c>
      <c r="Y83" s="116">
        <v>6722</v>
      </c>
      <c r="Z83" s="116">
        <v>6882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9337</v>
      </c>
      <c r="W84" s="116">
        <v>9670</v>
      </c>
      <c r="X84" s="116">
        <v>10173</v>
      </c>
      <c r="Y84" s="116">
        <v>10357</v>
      </c>
      <c r="Z84" s="116">
        <v>10257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3309</v>
      </c>
      <c r="W85" s="116">
        <v>3382</v>
      </c>
      <c r="X85" s="116">
        <v>3529</v>
      </c>
      <c r="Y85" s="116">
        <v>3636</v>
      </c>
      <c r="Z85" s="116">
        <v>3472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117,286</v>
      </c>
      <c r="D86" s="100">
        <f t="shared" ref="D86:D91" si="4">AD4</f>
        <v>-2.6567181521657934E-2</v>
      </c>
      <c r="E86" s="101">
        <f t="shared" ref="E86:E91" si="5">AD4</f>
        <v>-2.6567181521657934E-2</v>
      </c>
      <c r="F86" s="100">
        <f t="shared" ref="F86:F91" si="6">AF4</f>
        <v>0.10127699530516443</v>
      </c>
      <c r="G86" s="101">
        <f t="shared" ref="G86:G91" si="7">AF4</f>
        <v>0.10127699530516443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2214</v>
      </c>
      <c r="W86" s="116">
        <v>2234</v>
      </c>
      <c r="X86" s="116">
        <v>2346</v>
      </c>
      <c r="Y86" s="116">
        <v>2429</v>
      </c>
      <c r="Z86" s="116">
        <v>2359</v>
      </c>
    </row>
    <row r="87" spans="1:30" ht="15" customHeight="1" x14ac:dyDescent="0.25">
      <c r="A87" s="102" t="s">
        <v>4</v>
      </c>
      <c r="B87" s="51"/>
      <c r="C87" s="61" t="str">
        <f t="shared" si="3"/>
        <v>57,204</v>
      </c>
      <c r="D87" s="100">
        <f t="shared" si="4"/>
        <v>-2.9206618582944377E-2</v>
      </c>
      <c r="E87" s="101">
        <f t="shared" si="5"/>
        <v>-2.9206618582944377E-2</v>
      </c>
      <c r="F87" s="100">
        <f t="shared" si="6"/>
        <v>9.3306830778639993E-2</v>
      </c>
      <c r="G87" s="101">
        <f t="shared" si="7"/>
        <v>9.3306830778639993E-2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2101</v>
      </c>
      <c r="W87" s="116">
        <v>2329</v>
      </c>
      <c r="X87" s="116">
        <v>2370</v>
      </c>
      <c r="Y87" s="116">
        <v>2426</v>
      </c>
      <c r="Z87" s="116">
        <v>2383</v>
      </c>
    </row>
    <row r="88" spans="1:30" ht="15" customHeight="1" x14ac:dyDescent="0.25">
      <c r="A88" s="102" t="s">
        <v>5</v>
      </c>
      <c r="B88" s="51"/>
      <c r="C88" s="61" t="str">
        <f t="shared" si="3"/>
        <v>60,080</v>
      </c>
      <c r="D88" s="100">
        <f t="shared" si="4"/>
        <v>-2.4104996426483005E-2</v>
      </c>
      <c r="E88" s="101">
        <f t="shared" si="5"/>
        <v>-2.4104996426483005E-2</v>
      </c>
      <c r="F88" s="100">
        <f t="shared" si="6"/>
        <v>0.1089372069843848</v>
      </c>
      <c r="G88" s="101">
        <f t="shared" si="7"/>
        <v>0.1089372069843848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1866</v>
      </c>
      <c r="W88" s="116">
        <v>1904</v>
      </c>
      <c r="X88" s="116">
        <v>1914</v>
      </c>
      <c r="Y88" s="116">
        <v>1995</v>
      </c>
      <c r="Z88" s="116">
        <v>1895</v>
      </c>
    </row>
    <row r="89" spans="1:30" ht="15" customHeight="1" x14ac:dyDescent="0.25">
      <c r="A89" s="51" t="s">
        <v>6</v>
      </c>
      <c r="B89" s="51"/>
      <c r="C89" s="61" t="str">
        <f t="shared" si="3"/>
        <v>77,764</v>
      </c>
      <c r="D89" s="100">
        <f t="shared" si="4"/>
        <v>-5.6390256377469861E-3</v>
      </c>
      <c r="E89" s="101">
        <f t="shared" si="5"/>
        <v>-5.6390256377469861E-3</v>
      </c>
      <c r="F89" s="100">
        <f t="shared" si="6"/>
        <v>8.7882264066478255E-2</v>
      </c>
      <c r="G89" s="101">
        <f t="shared" si="7"/>
        <v>8.7882264066478255E-2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708</v>
      </c>
      <c r="W89" s="116">
        <v>761</v>
      </c>
      <c r="X89" s="116">
        <v>759</v>
      </c>
      <c r="Y89" s="116">
        <v>785</v>
      </c>
      <c r="Z89" s="116">
        <v>750</v>
      </c>
    </row>
    <row r="90" spans="1:30" ht="15" customHeight="1" x14ac:dyDescent="0.25">
      <c r="A90" s="51" t="s">
        <v>100</v>
      </c>
      <c r="B90" s="51"/>
      <c r="C90" s="61" t="str">
        <f t="shared" si="3"/>
        <v>$51,160</v>
      </c>
      <c r="D90" s="100">
        <f t="shared" si="4"/>
        <v>-4.5466396855663449E-3</v>
      </c>
      <c r="E90" s="101">
        <f t="shared" si="5"/>
        <v>-4.5466396855663449E-3</v>
      </c>
      <c r="F90" s="100">
        <f t="shared" si="6"/>
        <v>2.2797481007597042E-2</v>
      </c>
      <c r="G90" s="101">
        <f t="shared" si="7"/>
        <v>2.2797481007597042E-2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1959</v>
      </c>
      <c r="W90" s="116">
        <v>1998</v>
      </c>
      <c r="X90" s="116">
        <v>2105</v>
      </c>
      <c r="Y90" s="116">
        <v>2236</v>
      </c>
      <c r="Z90" s="116">
        <v>2160</v>
      </c>
    </row>
    <row r="91" spans="1:30" ht="15" customHeight="1" x14ac:dyDescent="0.25">
      <c r="A91" s="51" t="s">
        <v>7</v>
      </c>
      <c r="B91" s="51"/>
      <c r="C91" s="61" t="str">
        <f t="shared" si="3"/>
        <v>$6,513.7 mil</v>
      </c>
      <c r="D91" s="100">
        <f t="shared" si="4"/>
        <v>2.0348193634355027E-2</v>
      </c>
      <c r="E91" s="101">
        <f t="shared" si="5"/>
        <v>2.0348193634355027E-2</v>
      </c>
      <c r="F91" s="100">
        <f t="shared" si="6"/>
        <v>0.20268468292823938</v>
      </c>
      <c r="G91" s="101">
        <f t="shared" si="7"/>
        <v>0.20268468292823938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35730</v>
      </c>
      <c r="W91" s="116">
        <v>36943</v>
      </c>
      <c r="X91" s="116">
        <v>38244</v>
      </c>
      <c r="Y91" s="116">
        <v>39008</v>
      </c>
      <c r="Z91" s="116">
        <v>38587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5057</v>
      </c>
      <c r="W93" s="116">
        <v>5304</v>
      </c>
      <c r="X93" s="116">
        <v>5602</v>
      </c>
      <c r="Y93" s="116">
        <v>5705</v>
      </c>
      <c r="Z93" s="116">
        <v>5663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10358</v>
      </c>
      <c r="W94" s="116">
        <v>10720</v>
      </c>
      <c r="X94" s="116">
        <v>11147</v>
      </c>
      <c r="Y94" s="116">
        <v>11445</v>
      </c>
      <c r="Z94" s="116">
        <v>11538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900</v>
      </c>
      <c r="W95" s="116">
        <v>965</v>
      </c>
      <c r="X95" s="116">
        <v>1033</v>
      </c>
      <c r="Y95" s="116">
        <v>1033</v>
      </c>
      <c r="Z95" s="116">
        <v>1046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3185</v>
      </c>
      <c r="W96" s="116">
        <v>3393</v>
      </c>
      <c r="X96" s="116">
        <v>3592</v>
      </c>
      <c r="Y96" s="116">
        <v>3777</v>
      </c>
      <c r="Z96" s="116">
        <v>3637</v>
      </c>
    </row>
    <row r="97" spans="1:32" ht="15" customHeight="1" x14ac:dyDescent="0.25">
      <c r="S97" s="119" t="s">
        <v>199</v>
      </c>
      <c r="T97" s="119"/>
      <c r="U97" s="116"/>
      <c r="V97" s="116">
        <v>5388</v>
      </c>
      <c r="W97" s="116">
        <v>5795</v>
      </c>
      <c r="X97" s="116">
        <v>5829</v>
      </c>
      <c r="Y97" s="116">
        <v>5850</v>
      </c>
      <c r="Z97" s="116">
        <v>5619</v>
      </c>
    </row>
    <row r="98" spans="1:32" ht="15" customHeight="1" x14ac:dyDescent="0.25">
      <c r="S98" s="119" t="s">
        <v>200</v>
      </c>
      <c r="T98" s="119"/>
      <c r="U98" s="116"/>
      <c r="V98" s="116">
        <v>2480</v>
      </c>
      <c r="W98" s="116">
        <v>2601</v>
      </c>
      <c r="X98" s="116">
        <v>2668</v>
      </c>
      <c r="Y98" s="116">
        <v>2602</v>
      </c>
      <c r="Z98" s="116">
        <v>2574</v>
      </c>
    </row>
    <row r="99" spans="1:32" ht="15" customHeight="1" x14ac:dyDescent="0.25">
      <c r="S99" s="119" t="s">
        <v>201</v>
      </c>
      <c r="T99" s="119"/>
      <c r="U99" s="116"/>
      <c r="V99" s="116">
        <v>71</v>
      </c>
      <c r="W99" s="116">
        <v>89</v>
      </c>
      <c r="X99" s="116">
        <v>105</v>
      </c>
      <c r="Y99" s="116">
        <v>109</v>
      </c>
      <c r="Z99" s="116">
        <v>126</v>
      </c>
    </row>
    <row r="100" spans="1:32" ht="15" customHeight="1" x14ac:dyDescent="0.25">
      <c r="S100" s="119" t="s">
        <v>59</v>
      </c>
      <c r="T100" s="119"/>
      <c r="U100" s="116"/>
      <c r="V100" s="116">
        <v>868</v>
      </c>
      <c r="W100" s="116">
        <v>975</v>
      </c>
      <c r="X100" s="116">
        <v>987</v>
      </c>
      <c r="Y100" s="116">
        <v>1017</v>
      </c>
      <c r="Z100" s="116">
        <v>1039</v>
      </c>
    </row>
    <row r="101" spans="1:32" x14ac:dyDescent="0.25">
      <c r="A101" s="20"/>
      <c r="S101" s="122" t="s">
        <v>54</v>
      </c>
      <c r="T101" s="122"/>
      <c r="U101" s="116"/>
      <c r="V101" s="116">
        <v>35752</v>
      </c>
      <c r="W101" s="116">
        <v>37190</v>
      </c>
      <c r="X101" s="116">
        <v>38406</v>
      </c>
      <c r="Y101" s="116">
        <v>39194</v>
      </c>
      <c r="Z101" s="116">
        <v>39178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82402</v>
      </c>
      <c r="W104" s="116">
        <v>90508</v>
      </c>
      <c r="X104" s="116">
        <v>94401</v>
      </c>
      <c r="Y104" s="116">
        <v>97126</v>
      </c>
      <c r="Z104" s="116">
        <v>95043</v>
      </c>
      <c r="AB104" s="113" t="str">
        <f>TEXT(Z104,"###,###")</f>
        <v>95,043</v>
      </c>
      <c r="AD104" s="134">
        <f>Z104/($Z$4)*100</f>
        <v>81.035247173575712</v>
      </c>
      <c r="AF104" s="113"/>
    </row>
    <row r="105" spans="1:32" x14ac:dyDescent="0.25">
      <c r="S105" s="119" t="s">
        <v>18</v>
      </c>
      <c r="T105" s="119"/>
      <c r="U105" s="116"/>
      <c r="V105" s="116">
        <v>14984</v>
      </c>
      <c r="W105" s="116">
        <v>14771</v>
      </c>
      <c r="X105" s="116">
        <v>14462</v>
      </c>
      <c r="Y105" s="116">
        <v>15415</v>
      </c>
      <c r="Z105" s="116">
        <v>14782</v>
      </c>
      <c r="AB105" s="113" t="str">
        <f>TEXT(Z105,"###,###")</f>
        <v>14,782</v>
      </c>
      <c r="AD105" s="134">
        <f>Z105/($Z$4)*100</f>
        <v>12.603379772521869</v>
      </c>
      <c r="AF105" s="113"/>
    </row>
    <row r="106" spans="1:32" x14ac:dyDescent="0.25">
      <c r="S106" s="122" t="s">
        <v>54</v>
      </c>
      <c r="T106" s="122"/>
      <c r="U106" s="124"/>
      <c r="V106" s="124">
        <v>97386</v>
      </c>
      <c r="W106" s="124">
        <v>105279</v>
      </c>
      <c r="X106" s="124">
        <v>108863</v>
      </c>
      <c r="Y106" s="124">
        <v>112541</v>
      </c>
      <c r="Z106" s="124">
        <v>109825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14519</v>
      </c>
      <c r="W108" s="116">
        <v>16687</v>
      </c>
      <c r="X108" s="116">
        <v>20243</v>
      </c>
      <c r="Y108" s="116">
        <v>18218</v>
      </c>
      <c r="Z108" s="116">
        <v>17895</v>
      </c>
      <c r="AB108" s="113" t="str">
        <f>TEXT(Z108,"###,###")</f>
        <v>17,895</v>
      </c>
      <c r="AD108" s="134">
        <f>Z108/($Z$4)*100</f>
        <v>15.257575499207066</v>
      </c>
      <c r="AF108" s="113"/>
    </row>
    <row r="109" spans="1:32" x14ac:dyDescent="0.25">
      <c r="S109" s="119" t="s">
        <v>21</v>
      </c>
      <c r="T109" s="119"/>
      <c r="U109" s="116"/>
      <c r="V109" s="116">
        <v>14413</v>
      </c>
      <c r="W109" s="116">
        <v>15634</v>
      </c>
      <c r="X109" s="116">
        <v>15806</v>
      </c>
      <c r="Y109" s="116">
        <v>15561</v>
      </c>
      <c r="Z109" s="116">
        <v>15489</v>
      </c>
      <c r="AB109" s="113" t="str">
        <f>TEXT(Z109,"###,###")</f>
        <v>15,489</v>
      </c>
      <c r="AD109" s="134">
        <f>Z109/($Z$4)*100</f>
        <v>13.206179765700938</v>
      </c>
      <c r="AF109" s="113"/>
    </row>
    <row r="110" spans="1:32" x14ac:dyDescent="0.25">
      <c r="S110" s="119" t="s">
        <v>22</v>
      </c>
      <c r="T110" s="119"/>
      <c r="U110" s="116"/>
      <c r="V110" s="116">
        <v>26741</v>
      </c>
      <c r="W110" s="116">
        <v>28016</v>
      </c>
      <c r="X110" s="116">
        <v>26965</v>
      </c>
      <c r="Y110" s="116">
        <v>30390</v>
      </c>
      <c r="Z110" s="116">
        <v>28155</v>
      </c>
      <c r="AB110" s="113" t="str">
        <f>TEXT(Z110,"###,###")</f>
        <v>28,155</v>
      </c>
      <c r="AD110" s="134">
        <f>Z110/($Z$4)*100</f>
        <v>24.005422642088568</v>
      </c>
      <c r="AF110" s="113"/>
    </row>
    <row r="111" spans="1:32" x14ac:dyDescent="0.25">
      <c r="S111" s="119" t="s">
        <v>23</v>
      </c>
      <c r="T111" s="119"/>
      <c r="U111" s="116"/>
      <c r="V111" s="116">
        <v>41713</v>
      </c>
      <c r="W111" s="116">
        <v>44942</v>
      </c>
      <c r="X111" s="116">
        <v>45849</v>
      </c>
      <c r="Y111" s="116">
        <v>48371</v>
      </c>
      <c r="Z111" s="116">
        <v>47694</v>
      </c>
      <c r="AB111" s="113" t="str">
        <f>TEXT(Z111,"###,###")</f>
        <v>47,694</v>
      </c>
      <c r="AD111" s="134">
        <f>Z111/($Z$4)*100</f>
        <v>40.664699964190099</v>
      </c>
      <c r="AF111" s="113"/>
    </row>
    <row r="112" spans="1:32" x14ac:dyDescent="0.25">
      <c r="S112" s="122" t="s">
        <v>54</v>
      </c>
      <c r="T112" s="122"/>
      <c r="U112" s="116"/>
      <c r="V112" s="116">
        <v>106500</v>
      </c>
      <c r="W112" s="116">
        <v>112891</v>
      </c>
      <c r="X112" s="116">
        <v>116911</v>
      </c>
      <c r="Y112" s="116">
        <v>120486</v>
      </c>
      <c r="Z112" s="116">
        <v>117286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40.36</v>
      </c>
      <c r="W118" s="135">
        <v>38.450000000000003</v>
      </c>
      <c r="X118" s="135">
        <v>38.520000000000003</v>
      </c>
      <c r="Y118" s="135">
        <v>38.6</v>
      </c>
      <c r="Z118" s="135">
        <v>39</v>
      </c>
      <c r="AB118" s="113" t="str">
        <f>TEXT(Z118,"##.0")</f>
        <v>39.0</v>
      </c>
    </row>
    <row r="120" spans="19:32" x14ac:dyDescent="0.25">
      <c r="S120" s="105" t="s">
        <v>102</v>
      </c>
      <c r="T120" s="116"/>
      <c r="U120" s="116"/>
      <c r="V120" s="116">
        <v>61196</v>
      </c>
      <c r="W120" s="116">
        <v>63401</v>
      </c>
      <c r="X120" s="116">
        <v>65393</v>
      </c>
      <c r="Y120" s="116">
        <v>66428</v>
      </c>
      <c r="Z120" s="116">
        <v>65917</v>
      </c>
      <c r="AB120" s="113" t="str">
        <f>TEXT(Z120,"###,###")</f>
        <v>65,917</v>
      </c>
    </row>
    <row r="121" spans="19:32" x14ac:dyDescent="0.25">
      <c r="S121" s="105" t="s">
        <v>103</v>
      </c>
      <c r="T121" s="116"/>
      <c r="U121" s="116"/>
      <c r="V121" s="116">
        <v>4137</v>
      </c>
      <c r="W121" s="116">
        <v>4356</v>
      </c>
      <c r="X121" s="116">
        <v>4598</v>
      </c>
      <c r="Y121" s="116">
        <v>4676</v>
      </c>
      <c r="Z121" s="116">
        <v>4770</v>
      </c>
      <c r="AB121" s="113" t="str">
        <f>TEXT(Z121,"###,###")</f>
        <v>4,770</v>
      </c>
    </row>
    <row r="122" spans="19:32" x14ac:dyDescent="0.25">
      <c r="S122" s="105" t="s">
        <v>104</v>
      </c>
      <c r="T122" s="116"/>
      <c r="U122" s="116"/>
      <c r="V122" s="116">
        <v>6149</v>
      </c>
      <c r="W122" s="116">
        <v>6376</v>
      </c>
      <c r="X122" s="116">
        <v>6664</v>
      </c>
      <c r="Y122" s="116">
        <v>7093</v>
      </c>
      <c r="Z122" s="116">
        <v>7079</v>
      </c>
      <c r="AB122" s="113" t="str">
        <f>TEXT(Z122,"###,###")</f>
        <v>7,079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67345</v>
      </c>
      <c r="W124" s="116">
        <v>69777</v>
      </c>
      <c r="X124" s="116">
        <v>72057</v>
      </c>
      <c r="Y124" s="116">
        <v>73521</v>
      </c>
      <c r="Z124" s="116">
        <v>72996</v>
      </c>
      <c r="AB124" s="113" t="str">
        <f>TEXT(Z124,"###,###")</f>
        <v>72,996</v>
      </c>
      <c r="AD124" s="131">
        <f>Z124/$Z$7*100</f>
        <v>93.86862815698781</v>
      </c>
    </row>
    <row r="125" spans="19:32" x14ac:dyDescent="0.25">
      <c r="S125" s="105" t="s">
        <v>106</v>
      </c>
      <c r="T125" s="116"/>
      <c r="U125" s="116"/>
      <c r="V125" s="116">
        <v>10286</v>
      </c>
      <c r="W125" s="116">
        <v>10732</v>
      </c>
      <c r="X125" s="116">
        <v>11262</v>
      </c>
      <c r="Y125" s="116">
        <v>11769</v>
      </c>
      <c r="Z125" s="116">
        <v>11849</v>
      </c>
      <c r="AB125" s="113" t="str">
        <f>TEXT(Z125,"###,###")</f>
        <v>11,849</v>
      </c>
      <c r="AD125" s="131">
        <f>Z125/$Z$7*100</f>
        <v>15.237127719767502</v>
      </c>
    </row>
    <row r="127" spans="19:32" x14ac:dyDescent="0.25">
      <c r="S127" s="105" t="s">
        <v>107</v>
      </c>
      <c r="T127" s="116"/>
      <c r="U127" s="116"/>
      <c r="V127" s="116">
        <v>35730</v>
      </c>
      <c r="W127" s="116">
        <v>36943</v>
      </c>
      <c r="X127" s="116">
        <v>38244</v>
      </c>
      <c r="Y127" s="116">
        <v>39008</v>
      </c>
      <c r="Z127" s="116">
        <v>38588</v>
      </c>
      <c r="AB127" s="113" t="str">
        <f>TEXT(Z127,"###,###")</f>
        <v>38,588</v>
      </c>
      <c r="AD127" s="131">
        <f>Z127/$Z$7*100</f>
        <v>49.621933028136411</v>
      </c>
    </row>
    <row r="128" spans="19:32" x14ac:dyDescent="0.25">
      <c r="S128" s="105" t="s">
        <v>108</v>
      </c>
      <c r="T128" s="116"/>
      <c r="U128" s="116"/>
      <c r="V128" s="116">
        <v>35752</v>
      </c>
      <c r="W128" s="116">
        <v>37190</v>
      </c>
      <c r="X128" s="116">
        <v>38406</v>
      </c>
      <c r="Y128" s="116">
        <v>39192</v>
      </c>
      <c r="Z128" s="116">
        <v>39177</v>
      </c>
      <c r="AB128" s="113" t="str">
        <f>TEXT(Z128,"###,###")</f>
        <v>39,177</v>
      </c>
      <c r="AD128" s="131">
        <f>Z128/$Z$7*100</f>
        <v>50.37935291394475</v>
      </c>
    </row>
    <row r="130" spans="19:20" x14ac:dyDescent="0.25">
      <c r="S130" s="105" t="s">
        <v>286</v>
      </c>
      <c r="T130" s="131">
        <v>84.765444164394836</v>
      </c>
    </row>
    <row r="131" spans="19:20" x14ac:dyDescent="0.25">
      <c r="S131" s="105" t="s">
        <v>287</v>
      </c>
      <c r="T131" s="131">
        <v>6.1339437271745281</v>
      </c>
    </row>
    <row r="132" spans="19:20" x14ac:dyDescent="0.25">
      <c r="S132" s="105" t="s">
        <v>288</v>
      </c>
      <c r="T132" s="131">
        <v>9.1031839925929745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D25D8-4CC1-4900-A536-B3FBA1B48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62D8D9-C3D4-45B3-9E82-6F069D1734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B0BAAE-E6CB-4050-8897-E8C73B9B16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371C567-ADA6-4E2E-904F-3594005FFD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E4E7-E0CB-4732-9FA9-AF732D27149A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173</v>
      </c>
      <c r="T1" s="103"/>
      <c r="U1" s="103"/>
      <c r="V1" s="103"/>
      <c r="W1" s="103"/>
      <c r="X1" s="103"/>
      <c r="Y1" s="104" t="s">
        <v>174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173</v>
      </c>
      <c r="Y3" s="109" t="s">
        <v>174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8.60 Pyrenees,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4445</v>
      </c>
      <c r="W4" s="112">
        <v>4732</v>
      </c>
      <c r="X4" s="112">
        <v>5237</v>
      </c>
      <c r="Y4" s="112">
        <v>5120</v>
      </c>
      <c r="Z4" s="112">
        <v>5371</v>
      </c>
      <c r="AB4" s="113" t="str">
        <f>TEXT(Z4,"###,###")</f>
        <v>5,371</v>
      </c>
      <c r="AD4" s="114">
        <f>Z4/Y4-1</f>
        <v>4.9023437500000044E-2</v>
      </c>
      <c r="AF4" s="114">
        <f>Z4/V4-1</f>
        <v>0.20832395950506188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2404</v>
      </c>
      <c r="W5" s="112">
        <v>2550</v>
      </c>
      <c r="X5" s="112">
        <v>2820</v>
      </c>
      <c r="Y5" s="112">
        <v>2654</v>
      </c>
      <c r="Z5" s="112">
        <v>2825</v>
      </c>
      <c r="AB5" s="113" t="str">
        <f>TEXT(Z5,"###,###")</f>
        <v>2,825</v>
      </c>
      <c r="AD5" s="114">
        <f t="shared" ref="AD5:AD9" si="0">Z5/Y5-1</f>
        <v>6.4431047475508763E-2</v>
      </c>
      <c r="AF5" s="114">
        <f t="shared" ref="AF5:AF9" si="1">Z5/V5-1</f>
        <v>0.17512479201331121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2040</v>
      </c>
      <c r="W6" s="112">
        <v>2182</v>
      </c>
      <c r="X6" s="112">
        <v>2419</v>
      </c>
      <c r="Y6" s="112">
        <v>2468</v>
      </c>
      <c r="Z6" s="112">
        <v>2544</v>
      </c>
      <c r="AB6" s="113" t="str">
        <f>TEXT(Z6,"###,###")</f>
        <v>2,544</v>
      </c>
      <c r="AD6" s="114">
        <f t="shared" si="0"/>
        <v>3.0794165316045286E-2</v>
      </c>
      <c r="AF6" s="114">
        <f t="shared" si="1"/>
        <v>0.24705882352941178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3052</v>
      </c>
      <c r="W7" s="112">
        <v>3221</v>
      </c>
      <c r="X7" s="112">
        <v>3510</v>
      </c>
      <c r="Y7" s="112">
        <v>3401</v>
      </c>
      <c r="Z7" s="112">
        <v>3669</v>
      </c>
      <c r="AB7" s="113" t="str">
        <f>TEXT(Z7,"###,###")</f>
        <v>3,669</v>
      </c>
      <c r="AD7" s="114">
        <f t="shared" si="0"/>
        <v>7.8800352837400833E-2</v>
      </c>
      <c r="AF7" s="114">
        <f t="shared" si="1"/>
        <v>0.20216251638269989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5,371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3,669</v>
      </c>
      <c r="P8" s="71"/>
      <c r="S8" s="111" t="s">
        <v>86</v>
      </c>
      <c r="T8" s="112"/>
      <c r="U8" s="112"/>
      <c r="V8" s="112">
        <v>32068.06</v>
      </c>
      <c r="W8" s="112">
        <v>32196.32</v>
      </c>
      <c r="X8" s="112">
        <v>33396</v>
      </c>
      <c r="Y8" s="112">
        <v>35968</v>
      </c>
      <c r="Z8" s="112">
        <v>36266.639999999999</v>
      </c>
      <c r="AB8" s="113" t="str">
        <f>TEXT(Z8,"$###,###")</f>
        <v>$36,267</v>
      </c>
      <c r="AD8" s="114">
        <f t="shared" si="0"/>
        <v>8.3029359430604188E-3</v>
      </c>
      <c r="AF8" s="114">
        <f t="shared" si="1"/>
        <v>0.13092715929806786</v>
      </c>
    </row>
    <row r="9" spans="1:32" x14ac:dyDescent="0.25">
      <c r="A9" s="32" t="s">
        <v>15</v>
      </c>
      <c r="B9" s="75"/>
      <c r="C9" s="76"/>
      <c r="D9" s="77">
        <f>AD104</f>
        <v>66.393595233662268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52.875442899972747</v>
      </c>
      <c r="P9" s="78" t="s">
        <v>87</v>
      </c>
      <c r="S9" s="111" t="s">
        <v>7</v>
      </c>
      <c r="T9" s="112"/>
      <c r="U9" s="112"/>
      <c r="V9" s="112">
        <v>117790583</v>
      </c>
      <c r="W9" s="112">
        <v>133124001</v>
      </c>
      <c r="X9" s="112">
        <v>151649374</v>
      </c>
      <c r="Y9" s="112">
        <v>155596888</v>
      </c>
      <c r="Z9" s="112">
        <v>169590858</v>
      </c>
      <c r="AB9" s="113" t="str">
        <f>TEXT(Z9/1000000,"$#,###.0")&amp;" mil"</f>
        <v>$169.6 mil</v>
      </c>
      <c r="AD9" s="114">
        <f t="shared" si="0"/>
        <v>8.9937338592530169E-2</v>
      </c>
      <c r="AF9" s="114">
        <f t="shared" si="1"/>
        <v>0.43976584274143549</v>
      </c>
    </row>
    <row r="10" spans="1:32" x14ac:dyDescent="0.25">
      <c r="A10" s="32" t="s">
        <v>18</v>
      </c>
      <c r="B10" s="75"/>
      <c r="C10" s="76"/>
      <c r="D10" s="77">
        <f>AD105</f>
        <v>17.147644758890337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46.988280185336606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72.581084764240927</v>
      </c>
      <c r="P11" s="78" t="s">
        <v>87</v>
      </c>
      <c r="S11" s="111" t="s">
        <v>30</v>
      </c>
      <c r="T11" s="116"/>
      <c r="U11" s="116"/>
      <c r="V11" s="116">
        <v>3501</v>
      </c>
      <c r="W11" s="116">
        <v>3778</v>
      </c>
      <c r="X11" s="116">
        <v>4199</v>
      </c>
      <c r="Y11" s="116">
        <v>4165</v>
      </c>
      <c r="Z11" s="116">
        <v>4364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15.126737530662307</v>
      </c>
      <c r="P12" s="78" t="s">
        <v>87</v>
      </c>
      <c r="S12" s="111" t="s">
        <v>31</v>
      </c>
      <c r="T12" s="116"/>
      <c r="U12" s="116"/>
      <c r="V12" s="116">
        <v>944</v>
      </c>
      <c r="W12" s="116">
        <v>954</v>
      </c>
      <c r="X12" s="116">
        <v>1034</v>
      </c>
      <c r="Y12" s="116">
        <v>949</v>
      </c>
      <c r="Z12" s="116">
        <v>1007</v>
      </c>
    </row>
    <row r="13" spans="1:32" ht="15" customHeight="1" x14ac:dyDescent="0.25">
      <c r="A13" s="32" t="s">
        <v>20</v>
      </c>
      <c r="B13" s="76"/>
      <c r="C13" s="76"/>
      <c r="D13" s="77">
        <f>AD108</f>
        <v>19.419102587972446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12.292177705096757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16.644945075404951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21.70917892385031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16.384950926935659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713</v>
      </c>
      <c r="Z15" s="116">
        <v>779</v>
      </c>
      <c r="AB15" s="121">
        <f t="shared" ref="AB15:AB34" si="2">IF(Z15="np",0,Z15/$Z$34)</f>
        <v>0.14506517690875234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25.32116924222677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83.615049073064341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24</v>
      </c>
      <c r="Z16" s="116">
        <v>29</v>
      </c>
      <c r="AB16" s="121">
        <f t="shared" si="2"/>
        <v>5.4003724394785851E-3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354</v>
      </c>
      <c r="Z17" s="116">
        <v>355</v>
      </c>
      <c r="AB17" s="121">
        <f t="shared" si="2"/>
        <v>6.6108007448789571E-2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33</v>
      </c>
      <c r="Z18" s="116">
        <v>39</v>
      </c>
      <c r="AB18" s="121">
        <f t="shared" si="2"/>
        <v>7.2625698324022348E-3</v>
      </c>
    </row>
    <row r="19" spans="1:28" x14ac:dyDescent="0.25">
      <c r="A19" s="67" t="str">
        <f>$S$1&amp;" ("&amp;$V$2&amp;" to "&amp;$Z$2&amp;")"</f>
        <v>Pyrenees (2015-16 to 2019-20)</v>
      </c>
      <c r="B19" s="67"/>
      <c r="C19" s="67"/>
      <c r="D19" s="67"/>
      <c r="E19" s="67"/>
      <c r="F19" s="67"/>
      <c r="G19" s="67" t="str">
        <f>$S$1&amp;" ("&amp;$V$2&amp;" to "&amp;$Z$2&amp;")"</f>
        <v>Pyrenees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323</v>
      </c>
      <c r="Z19" s="116">
        <v>333</v>
      </c>
      <c r="AB19" s="121">
        <f t="shared" si="2"/>
        <v>6.2011173184357539E-2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131</v>
      </c>
      <c r="Z20" s="116">
        <v>124</v>
      </c>
      <c r="AB20" s="121">
        <f t="shared" si="2"/>
        <v>2.3091247672253259E-2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339</v>
      </c>
      <c r="Z21" s="116">
        <v>374</v>
      </c>
      <c r="AB21" s="121">
        <f t="shared" si="2"/>
        <v>6.9646182495344502E-2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211</v>
      </c>
      <c r="Z22" s="116">
        <v>275</v>
      </c>
      <c r="AB22" s="121">
        <f t="shared" si="2"/>
        <v>5.1210428305400374E-2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234</v>
      </c>
      <c r="Z23" s="116">
        <v>251</v>
      </c>
      <c r="AB23" s="121">
        <f t="shared" si="2"/>
        <v>4.6741154562383612E-2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26</v>
      </c>
      <c r="Z24" s="116">
        <v>30</v>
      </c>
      <c r="AB24" s="121">
        <f t="shared" si="2"/>
        <v>5.5865921787709499E-3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133</v>
      </c>
      <c r="Z25" s="116">
        <v>134</v>
      </c>
      <c r="AB25" s="121">
        <f t="shared" si="2"/>
        <v>2.495344506517691E-2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69</v>
      </c>
      <c r="Z26" s="116">
        <v>79</v>
      </c>
      <c r="AB26" s="121">
        <f t="shared" si="2"/>
        <v>1.4711359404096834E-2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146</v>
      </c>
      <c r="Z27" s="116">
        <v>164</v>
      </c>
      <c r="AB27" s="121">
        <f t="shared" si="2"/>
        <v>3.0540037243947857E-2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284</v>
      </c>
      <c r="Z28" s="116">
        <v>279</v>
      </c>
      <c r="AB28" s="121">
        <f t="shared" si="2"/>
        <v>5.1955307262569833E-2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481</v>
      </c>
      <c r="Z29" s="116">
        <v>353</v>
      </c>
      <c r="AB29" s="121">
        <f t="shared" si="2"/>
        <v>6.5735567970204842E-2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240</v>
      </c>
      <c r="Z30" s="116">
        <v>337</v>
      </c>
      <c r="AB30" s="121">
        <f t="shared" si="2"/>
        <v>6.2756052141527005E-2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542</v>
      </c>
      <c r="Z31" s="116">
        <v>585</v>
      </c>
      <c r="AB31" s="121">
        <f t="shared" si="2"/>
        <v>0.10893854748603352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105</v>
      </c>
      <c r="Z32" s="116">
        <v>112</v>
      </c>
      <c r="AB32" s="121">
        <f t="shared" si="2"/>
        <v>2.0856610800744878E-2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141</v>
      </c>
      <c r="Z33" s="116">
        <v>134</v>
      </c>
      <c r="AB33" s="121">
        <f t="shared" si="2"/>
        <v>2.495344506517691E-2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5114</v>
      </c>
      <c r="Z34" s="124">
        <v>5370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3067</v>
      </c>
      <c r="AB37" s="136">
        <f>Z37/Z40*100</f>
        <v>83.615049073064341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601</v>
      </c>
      <c r="AB38" s="136">
        <f>Z38/Z40*100</f>
        <v>16.384950926935659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3668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5</v>
      </c>
      <c r="X44" s="116">
        <v>0</v>
      </c>
      <c r="Y44" s="116">
        <v>4</v>
      </c>
      <c r="Z44" s="116">
        <v>8</v>
      </c>
    </row>
    <row r="45" spans="19:32" x14ac:dyDescent="0.25">
      <c r="S45" s="119" t="s">
        <v>38</v>
      </c>
      <c r="T45" s="119"/>
      <c r="U45" s="116"/>
      <c r="V45" s="116">
        <v>45</v>
      </c>
      <c r="W45" s="116">
        <v>58</v>
      </c>
      <c r="X45" s="116">
        <v>56</v>
      </c>
      <c r="Y45" s="116">
        <v>54</v>
      </c>
      <c r="Z45" s="116">
        <v>72</v>
      </c>
    </row>
    <row r="46" spans="19:32" x14ac:dyDescent="0.25">
      <c r="S46" s="119" t="s">
        <v>39</v>
      </c>
      <c r="T46" s="119"/>
      <c r="U46" s="116"/>
      <c r="V46" s="116">
        <v>111</v>
      </c>
      <c r="W46" s="116">
        <v>130</v>
      </c>
      <c r="X46" s="116">
        <v>150</v>
      </c>
      <c r="Y46" s="116">
        <v>166</v>
      </c>
      <c r="Z46" s="116">
        <v>171</v>
      </c>
    </row>
    <row r="47" spans="19:32" x14ac:dyDescent="0.25">
      <c r="S47" s="119" t="s">
        <v>40</v>
      </c>
      <c r="T47" s="119"/>
      <c r="U47" s="116"/>
      <c r="V47" s="116">
        <v>185</v>
      </c>
      <c r="W47" s="116">
        <v>194</v>
      </c>
      <c r="X47" s="116">
        <v>201</v>
      </c>
      <c r="Y47" s="116">
        <v>202</v>
      </c>
      <c r="Z47" s="116">
        <v>225</v>
      </c>
    </row>
    <row r="48" spans="19:32" x14ac:dyDescent="0.25">
      <c r="S48" s="119" t="s">
        <v>41</v>
      </c>
      <c r="T48" s="119"/>
      <c r="U48" s="116"/>
      <c r="V48" s="116">
        <v>168</v>
      </c>
      <c r="W48" s="116">
        <v>188</v>
      </c>
      <c r="X48" s="116">
        <v>241</v>
      </c>
      <c r="Y48" s="116">
        <v>226</v>
      </c>
      <c r="Z48" s="116">
        <v>253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177</v>
      </c>
      <c r="W49" s="116">
        <v>174</v>
      </c>
      <c r="X49" s="116">
        <v>178</v>
      </c>
      <c r="Y49" s="116">
        <v>165</v>
      </c>
      <c r="Z49" s="116">
        <v>207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Pyrenees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170</v>
      </c>
      <c r="W50" s="116">
        <v>181</v>
      </c>
      <c r="X50" s="116">
        <v>188</v>
      </c>
      <c r="Y50" s="116">
        <v>181</v>
      </c>
      <c r="Z50" s="116">
        <v>174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251</v>
      </c>
      <c r="W51" s="116">
        <v>252</v>
      </c>
      <c r="X51" s="116">
        <v>251</v>
      </c>
      <c r="Y51" s="116">
        <v>229</v>
      </c>
      <c r="Z51" s="116">
        <v>242</v>
      </c>
    </row>
    <row r="52" spans="1:26" ht="15" customHeight="1" x14ac:dyDescent="0.25">
      <c r="S52" s="119" t="s">
        <v>45</v>
      </c>
      <c r="T52" s="119"/>
      <c r="U52" s="116"/>
      <c r="V52" s="116">
        <v>237</v>
      </c>
      <c r="W52" s="116">
        <v>252</v>
      </c>
      <c r="X52" s="116">
        <v>290</v>
      </c>
      <c r="Y52" s="116">
        <v>277</v>
      </c>
      <c r="Z52" s="116">
        <v>304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248</v>
      </c>
      <c r="W53" s="116">
        <v>268</v>
      </c>
      <c r="X53" s="116">
        <v>289</v>
      </c>
      <c r="Y53" s="116">
        <v>268</v>
      </c>
      <c r="Z53" s="116">
        <v>273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293</v>
      </c>
      <c r="W54" s="116">
        <v>273</v>
      </c>
      <c r="X54" s="116">
        <v>307</v>
      </c>
      <c r="Y54" s="116">
        <v>292</v>
      </c>
      <c r="Z54" s="116">
        <v>290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246</v>
      </c>
      <c r="W55" s="116">
        <v>279</v>
      </c>
      <c r="X55" s="116">
        <v>276</v>
      </c>
      <c r="Y55" s="116">
        <v>263</v>
      </c>
      <c r="Z55" s="116">
        <v>290</v>
      </c>
    </row>
    <row r="56" spans="1:26" ht="15" customHeight="1" x14ac:dyDescent="0.25">
      <c r="S56" s="119" t="s">
        <v>49</v>
      </c>
      <c r="T56" s="119"/>
      <c r="U56" s="116"/>
      <c r="V56" s="116">
        <v>162</v>
      </c>
      <c r="W56" s="116">
        <v>165</v>
      </c>
      <c r="X56" s="116">
        <v>167</v>
      </c>
      <c r="Y56" s="116">
        <v>184</v>
      </c>
      <c r="Z56" s="116">
        <v>166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61</v>
      </c>
      <c r="W57" s="116">
        <v>75</v>
      </c>
      <c r="X57" s="116">
        <v>85</v>
      </c>
      <c r="Y57" s="116">
        <v>81</v>
      </c>
      <c r="Z57" s="116">
        <v>88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24</v>
      </c>
      <c r="W58" s="116">
        <v>37</v>
      </c>
      <c r="X58" s="116">
        <v>39</v>
      </c>
      <c r="Y58" s="116">
        <v>32</v>
      </c>
      <c r="Z58" s="116">
        <v>37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12</v>
      </c>
      <c r="W59" s="116">
        <v>10</v>
      </c>
      <c r="X59" s="116">
        <v>16</v>
      </c>
      <c r="Y59" s="116">
        <v>15</v>
      </c>
      <c r="Z59" s="116">
        <v>22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8</v>
      </c>
      <c r="W60" s="116">
        <v>7</v>
      </c>
      <c r="X60" s="116">
        <v>8</v>
      </c>
      <c r="Y60" s="116">
        <v>10</v>
      </c>
      <c r="Z60" s="116">
        <v>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2402</v>
      </c>
      <c r="W61" s="116">
        <v>2550</v>
      </c>
      <c r="X61" s="116">
        <v>2820</v>
      </c>
      <c r="Y61" s="116">
        <v>2650</v>
      </c>
      <c r="Z61" s="116">
        <v>2826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4</v>
      </c>
      <c r="X63" s="116">
        <v>0</v>
      </c>
      <c r="Y63" s="116">
        <v>3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36</v>
      </c>
      <c r="W64" s="116">
        <v>43</v>
      </c>
      <c r="X64" s="116">
        <v>56</v>
      </c>
      <c r="Y64" s="116">
        <v>57</v>
      </c>
      <c r="Z64" s="116">
        <v>53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Pyrenees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156</v>
      </c>
      <c r="W65" s="116">
        <v>151</v>
      </c>
      <c r="X65" s="116">
        <v>156</v>
      </c>
      <c r="Y65" s="116">
        <v>151</v>
      </c>
      <c r="Z65" s="116">
        <v>158</v>
      </c>
    </row>
    <row r="66" spans="1:26" x14ac:dyDescent="0.25">
      <c r="S66" s="119" t="s">
        <v>40</v>
      </c>
      <c r="T66" s="119"/>
      <c r="U66" s="116"/>
      <c r="V66" s="116">
        <v>153</v>
      </c>
      <c r="W66" s="116">
        <v>172</v>
      </c>
      <c r="X66" s="116">
        <v>222</v>
      </c>
      <c r="Y66" s="116">
        <v>213</v>
      </c>
      <c r="Z66" s="116">
        <v>206</v>
      </c>
    </row>
    <row r="67" spans="1:26" x14ac:dyDescent="0.25">
      <c r="S67" s="119" t="s">
        <v>41</v>
      </c>
      <c r="T67" s="119"/>
      <c r="U67" s="116"/>
      <c r="V67" s="116">
        <v>128</v>
      </c>
      <c r="W67" s="116">
        <v>156</v>
      </c>
      <c r="X67" s="116">
        <v>154</v>
      </c>
      <c r="Y67" s="116">
        <v>195</v>
      </c>
      <c r="Z67" s="116">
        <v>237</v>
      </c>
    </row>
    <row r="68" spans="1:26" x14ac:dyDescent="0.25">
      <c r="S68" s="119" t="s">
        <v>42</v>
      </c>
      <c r="T68" s="119"/>
      <c r="U68" s="116"/>
      <c r="V68" s="116">
        <v>168</v>
      </c>
      <c r="W68" s="116">
        <v>148</v>
      </c>
      <c r="X68" s="116">
        <v>196</v>
      </c>
      <c r="Y68" s="116">
        <v>179</v>
      </c>
      <c r="Z68" s="116">
        <v>172</v>
      </c>
    </row>
    <row r="69" spans="1:26" x14ac:dyDescent="0.25">
      <c r="S69" s="119" t="s">
        <v>43</v>
      </c>
      <c r="T69" s="119"/>
      <c r="U69" s="116"/>
      <c r="V69" s="116">
        <v>143</v>
      </c>
      <c r="W69" s="116">
        <v>176</v>
      </c>
      <c r="X69" s="116">
        <v>191</v>
      </c>
      <c r="Y69" s="116">
        <v>184</v>
      </c>
      <c r="Z69" s="116">
        <v>188</v>
      </c>
    </row>
    <row r="70" spans="1:26" x14ac:dyDescent="0.25">
      <c r="S70" s="119" t="s">
        <v>44</v>
      </c>
      <c r="T70" s="119"/>
      <c r="U70" s="116"/>
      <c r="V70" s="116">
        <v>203</v>
      </c>
      <c r="W70" s="116">
        <v>202</v>
      </c>
      <c r="X70" s="116">
        <v>215</v>
      </c>
      <c r="Y70" s="116">
        <v>234</v>
      </c>
      <c r="Z70" s="116">
        <v>227</v>
      </c>
    </row>
    <row r="71" spans="1:26" x14ac:dyDescent="0.25">
      <c r="S71" s="119" t="s">
        <v>45</v>
      </c>
      <c r="T71" s="119"/>
      <c r="U71" s="116"/>
      <c r="V71" s="116">
        <v>198</v>
      </c>
      <c r="W71" s="116">
        <v>235</v>
      </c>
      <c r="X71" s="116">
        <v>247</v>
      </c>
      <c r="Y71" s="116">
        <v>262</v>
      </c>
      <c r="Z71" s="116">
        <v>265</v>
      </c>
    </row>
    <row r="72" spans="1:26" x14ac:dyDescent="0.25">
      <c r="S72" s="119" t="s">
        <v>46</v>
      </c>
      <c r="T72" s="119"/>
      <c r="U72" s="116"/>
      <c r="V72" s="116">
        <v>226</v>
      </c>
      <c r="W72" s="116">
        <v>231</v>
      </c>
      <c r="X72" s="116">
        <v>265</v>
      </c>
      <c r="Y72" s="116">
        <v>253</v>
      </c>
      <c r="Z72" s="116">
        <v>253</v>
      </c>
    </row>
    <row r="73" spans="1:26" x14ac:dyDescent="0.25">
      <c r="S73" s="119" t="s">
        <v>47</v>
      </c>
      <c r="T73" s="119"/>
      <c r="U73" s="116"/>
      <c r="V73" s="116">
        <v>256</v>
      </c>
      <c r="W73" s="116">
        <v>264</v>
      </c>
      <c r="X73" s="116">
        <v>283</v>
      </c>
      <c r="Y73" s="116">
        <v>262</v>
      </c>
      <c r="Z73" s="116">
        <v>286</v>
      </c>
    </row>
    <row r="74" spans="1:26" x14ac:dyDescent="0.25">
      <c r="S74" s="119" t="s">
        <v>48</v>
      </c>
      <c r="T74" s="119"/>
      <c r="U74" s="116"/>
      <c r="V74" s="116">
        <v>175</v>
      </c>
      <c r="W74" s="116">
        <v>214</v>
      </c>
      <c r="X74" s="116">
        <v>198</v>
      </c>
      <c r="Y74" s="116">
        <v>236</v>
      </c>
      <c r="Z74" s="116">
        <v>223</v>
      </c>
    </row>
    <row r="75" spans="1:26" x14ac:dyDescent="0.25">
      <c r="S75" s="119" t="s">
        <v>49</v>
      </c>
      <c r="T75" s="119"/>
      <c r="U75" s="116"/>
      <c r="V75" s="116">
        <v>111</v>
      </c>
      <c r="W75" s="116">
        <v>94</v>
      </c>
      <c r="X75" s="116">
        <v>127</v>
      </c>
      <c r="Y75" s="116">
        <v>131</v>
      </c>
      <c r="Z75" s="116">
        <v>151</v>
      </c>
    </row>
    <row r="76" spans="1:26" x14ac:dyDescent="0.25">
      <c r="S76" s="119" t="s">
        <v>50</v>
      </c>
      <c r="T76" s="119"/>
      <c r="U76" s="116"/>
      <c r="V76" s="116">
        <v>35</v>
      </c>
      <c r="W76" s="116">
        <v>55</v>
      </c>
      <c r="X76" s="116">
        <v>62</v>
      </c>
      <c r="Y76" s="116">
        <v>57</v>
      </c>
      <c r="Z76" s="116">
        <v>58</v>
      </c>
    </row>
    <row r="77" spans="1:26" x14ac:dyDescent="0.25">
      <c r="S77" s="119" t="s">
        <v>51</v>
      </c>
      <c r="T77" s="119"/>
      <c r="U77" s="116"/>
      <c r="V77" s="116">
        <v>18</v>
      </c>
      <c r="W77" s="116">
        <v>19</v>
      </c>
      <c r="X77" s="116">
        <v>19</v>
      </c>
      <c r="Y77" s="116">
        <v>24</v>
      </c>
      <c r="Z77" s="116">
        <v>28</v>
      </c>
    </row>
    <row r="78" spans="1:26" x14ac:dyDescent="0.25">
      <c r="S78" s="119" t="s">
        <v>52</v>
      </c>
      <c r="T78" s="119"/>
      <c r="U78" s="116"/>
      <c r="V78" s="116">
        <v>6</v>
      </c>
      <c r="W78" s="116">
        <v>12</v>
      </c>
      <c r="X78" s="116">
        <v>16</v>
      </c>
      <c r="Y78" s="116">
        <v>7</v>
      </c>
      <c r="Z78" s="116">
        <v>10</v>
      </c>
    </row>
    <row r="79" spans="1:26" x14ac:dyDescent="0.25">
      <c r="S79" s="119" t="s">
        <v>53</v>
      </c>
      <c r="T79" s="119"/>
      <c r="U79" s="116"/>
      <c r="V79" s="116">
        <v>13</v>
      </c>
      <c r="W79" s="116">
        <v>8</v>
      </c>
      <c r="X79" s="116">
        <v>11</v>
      </c>
      <c r="Y79" s="116">
        <v>10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2039</v>
      </c>
      <c r="W80" s="116">
        <v>2182</v>
      </c>
      <c r="X80" s="116">
        <v>2419</v>
      </c>
      <c r="Y80" s="116">
        <v>2466</v>
      </c>
      <c r="Z80" s="116">
        <v>2545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Pyrenees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150</v>
      </c>
      <c r="W83" s="116">
        <v>165</v>
      </c>
      <c r="X83" s="116">
        <v>171</v>
      </c>
      <c r="Y83" s="116">
        <v>162</v>
      </c>
      <c r="Z83" s="116">
        <v>190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94</v>
      </c>
      <c r="W84" s="116">
        <v>114</v>
      </c>
      <c r="X84" s="116">
        <v>115</v>
      </c>
      <c r="Y84" s="116">
        <v>107</v>
      </c>
      <c r="Z84" s="116">
        <v>115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269</v>
      </c>
      <c r="W85" s="116">
        <v>276</v>
      </c>
      <c r="X85" s="116">
        <v>317</v>
      </c>
      <c r="Y85" s="116">
        <v>304</v>
      </c>
      <c r="Z85" s="116">
        <v>332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5,371</v>
      </c>
      <c r="D86" s="100">
        <f t="shared" ref="D86:D91" si="4">AD4</f>
        <v>4.9023437500000044E-2</v>
      </c>
      <c r="E86" s="101">
        <f t="shared" ref="E86:E91" si="5">AD4</f>
        <v>4.9023437500000044E-2</v>
      </c>
      <c r="F86" s="100">
        <f t="shared" ref="F86:F91" si="6">AF4</f>
        <v>0.20832395950506188</v>
      </c>
      <c r="G86" s="101">
        <f t="shared" ref="G86:G91" si="7">AF4</f>
        <v>0.20832395950506188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85</v>
      </c>
      <c r="W86" s="116">
        <v>95</v>
      </c>
      <c r="X86" s="116">
        <v>91</v>
      </c>
      <c r="Y86" s="116">
        <v>99</v>
      </c>
      <c r="Z86" s="116">
        <v>102</v>
      </c>
    </row>
    <row r="87" spans="1:30" ht="15" customHeight="1" x14ac:dyDescent="0.25">
      <c r="A87" s="102" t="s">
        <v>4</v>
      </c>
      <c r="B87" s="51"/>
      <c r="C87" s="61" t="str">
        <f t="shared" si="3"/>
        <v>2,825</v>
      </c>
      <c r="D87" s="100">
        <f t="shared" si="4"/>
        <v>6.4431047475508763E-2</v>
      </c>
      <c r="E87" s="101">
        <f t="shared" si="5"/>
        <v>6.4431047475508763E-2</v>
      </c>
      <c r="F87" s="100">
        <f t="shared" si="6"/>
        <v>0.17512479201331121</v>
      </c>
      <c r="G87" s="101">
        <f t="shared" si="7"/>
        <v>0.17512479201331121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36</v>
      </c>
      <c r="W87" s="116">
        <v>41</v>
      </c>
      <c r="X87" s="116">
        <v>36</v>
      </c>
      <c r="Y87" s="116">
        <v>35</v>
      </c>
      <c r="Z87" s="116">
        <v>40</v>
      </c>
    </row>
    <row r="88" spans="1:30" ht="15" customHeight="1" x14ac:dyDescent="0.25">
      <c r="A88" s="102" t="s">
        <v>5</v>
      </c>
      <c r="B88" s="51"/>
      <c r="C88" s="61" t="str">
        <f t="shared" si="3"/>
        <v>2,544</v>
      </c>
      <c r="D88" s="100">
        <f t="shared" si="4"/>
        <v>3.0794165316045286E-2</v>
      </c>
      <c r="E88" s="101">
        <f t="shared" si="5"/>
        <v>3.0794165316045286E-2</v>
      </c>
      <c r="F88" s="100">
        <f t="shared" si="6"/>
        <v>0.24705882352941178</v>
      </c>
      <c r="G88" s="101">
        <f t="shared" si="7"/>
        <v>0.24705882352941178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54</v>
      </c>
      <c r="W88" s="116">
        <v>49</v>
      </c>
      <c r="X88" s="116">
        <v>51</v>
      </c>
      <c r="Y88" s="116">
        <v>56</v>
      </c>
      <c r="Z88" s="116">
        <v>62</v>
      </c>
    </row>
    <row r="89" spans="1:30" ht="15" customHeight="1" x14ac:dyDescent="0.25">
      <c r="A89" s="51" t="s">
        <v>6</v>
      </c>
      <c r="B89" s="51"/>
      <c r="C89" s="61" t="str">
        <f t="shared" si="3"/>
        <v>3,669</v>
      </c>
      <c r="D89" s="100">
        <f t="shared" si="4"/>
        <v>7.8800352837400833E-2</v>
      </c>
      <c r="E89" s="101">
        <f t="shared" si="5"/>
        <v>7.8800352837400833E-2</v>
      </c>
      <c r="F89" s="100">
        <f t="shared" si="6"/>
        <v>0.20216251638269989</v>
      </c>
      <c r="G89" s="101">
        <f t="shared" si="7"/>
        <v>0.20216251638269989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201</v>
      </c>
      <c r="W89" s="116">
        <v>204</v>
      </c>
      <c r="X89" s="116">
        <v>218</v>
      </c>
      <c r="Y89" s="116">
        <v>219</v>
      </c>
      <c r="Z89" s="116">
        <v>241</v>
      </c>
    </row>
    <row r="90" spans="1:30" ht="15" customHeight="1" x14ac:dyDescent="0.25">
      <c r="A90" s="51" t="s">
        <v>100</v>
      </c>
      <c r="B90" s="51"/>
      <c r="C90" s="61" t="str">
        <f t="shared" si="3"/>
        <v>$36,267</v>
      </c>
      <c r="D90" s="100">
        <f t="shared" si="4"/>
        <v>8.3029359430604188E-3</v>
      </c>
      <c r="E90" s="101">
        <f t="shared" si="5"/>
        <v>8.3029359430604188E-3</v>
      </c>
      <c r="F90" s="100">
        <f t="shared" si="6"/>
        <v>0.13092715929806786</v>
      </c>
      <c r="G90" s="101">
        <f t="shared" si="7"/>
        <v>0.13092715929806786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275</v>
      </c>
      <c r="W90" s="116">
        <v>308</v>
      </c>
      <c r="X90" s="116">
        <v>323</v>
      </c>
      <c r="Y90" s="116">
        <v>331</v>
      </c>
      <c r="Z90" s="116">
        <v>327</v>
      </c>
    </row>
    <row r="91" spans="1:30" ht="15" customHeight="1" x14ac:dyDescent="0.25">
      <c r="A91" s="51" t="s">
        <v>7</v>
      </c>
      <c r="B91" s="51"/>
      <c r="C91" s="61" t="str">
        <f t="shared" si="3"/>
        <v>$169.6 mil</v>
      </c>
      <c r="D91" s="100">
        <f t="shared" si="4"/>
        <v>8.9937338592530169E-2</v>
      </c>
      <c r="E91" s="101">
        <f t="shared" si="5"/>
        <v>8.9937338592530169E-2</v>
      </c>
      <c r="F91" s="100">
        <f t="shared" si="6"/>
        <v>0.43976584274143549</v>
      </c>
      <c r="G91" s="101">
        <f t="shared" si="7"/>
        <v>0.43976584274143549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1631</v>
      </c>
      <c r="W91" s="116">
        <v>1739</v>
      </c>
      <c r="X91" s="116">
        <v>1870</v>
      </c>
      <c r="Y91" s="116">
        <v>1797</v>
      </c>
      <c r="Z91" s="116">
        <v>1944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85</v>
      </c>
      <c r="W93" s="116">
        <v>102</v>
      </c>
      <c r="X93" s="116">
        <v>110</v>
      </c>
      <c r="Y93" s="116">
        <v>113</v>
      </c>
      <c r="Z93" s="116">
        <v>121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262</v>
      </c>
      <c r="W94" s="116">
        <v>263</v>
      </c>
      <c r="X94" s="116">
        <v>305</v>
      </c>
      <c r="Y94" s="116">
        <v>287</v>
      </c>
      <c r="Z94" s="116">
        <v>296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61</v>
      </c>
      <c r="W95" s="116">
        <v>69</v>
      </c>
      <c r="X95" s="116">
        <v>85</v>
      </c>
      <c r="Y95" s="116">
        <v>75</v>
      </c>
      <c r="Z95" s="116">
        <v>80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189</v>
      </c>
      <c r="W96" s="116">
        <v>205</v>
      </c>
      <c r="X96" s="116">
        <v>243</v>
      </c>
      <c r="Y96" s="116">
        <v>252</v>
      </c>
      <c r="Z96" s="116">
        <v>284</v>
      </c>
    </row>
    <row r="97" spans="1:32" ht="15" customHeight="1" x14ac:dyDescent="0.25">
      <c r="S97" s="119" t="s">
        <v>199</v>
      </c>
      <c r="T97" s="119"/>
      <c r="U97" s="116"/>
      <c r="V97" s="116">
        <v>195</v>
      </c>
      <c r="W97" s="116">
        <v>210</v>
      </c>
      <c r="X97" s="116">
        <v>206</v>
      </c>
      <c r="Y97" s="116">
        <v>234</v>
      </c>
      <c r="Z97" s="116">
        <v>245</v>
      </c>
    </row>
    <row r="98" spans="1:32" ht="15" customHeight="1" x14ac:dyDescent="0.25">
      <c r="S98" s="119" t="s">
        <v>200</v>
      </c>
      <c r="T98" s="119"/>
      <c r="U98" s="116"/>
      <c r="V98" s="116">
        <v>116</v>
      </c>
      <c r="W98" s="116">
        <v>111</v>
      </c>
      <c r="X98" s="116">
        <v>135</v>
      </c>
      <c r="Y98" s="116">
        <v>135</v>
      </c>
      <c r="Z98" s="116">
        <v>139</v>
      </c>
    </row>
    <row r="99" spans="1:32" ht="15" customHeight="1" x14ac:dyDescent="0.25">
      <c r="S99" s="119" t="s">
        <v>201</v>
      </c>
      <c r="T99" s="119"/>
      <c r="U99" s="116"/>
      <c r="V99" s="116">
        <v>18</v>
      </c>
      <c r="W99" s="116">
        <v>19</v>
      </c>
      <c r="X99" s="116">
        <v>20</v>
      </c>
      <c r="Y99" s="116">
        <v>17</v>
      </c>
      <c r="Z99" s="116">
        <v>16</v>
      </c>
    </row>
    <row r="100" spans="1:32" ht="15" customHeight="1" x14ac:dyDescent="0.25">
      <c r="S100" s="119" t="s">
        <v>59</v>
      </c>
      <c r="T100" s="119"/>
      <c r="U100" s="116"/>
      <c r="V100" s="116">
        <v>142</v>
      </c>
      <c r="W100" s="116">
        <v>147</v>
      </c>
      <c r="X100" s="116">
        <v>175</v>
      </c>
      <c r="Y100" s="116">
        <v>167</v>
      </c>
      <c r="Z100" s="116">
        <v>174</v>
      </c>
    </row>
    <row r="101" spans="1:32" x14ac:dyDescent="0.25">
      <c r="A101" s="20"/>
      <c r="S101" s="122" t="s">
        <v>54</v>
      </c>
      <c r="T101" s="122"/>
      <c r="U101" s="116"/>
      <c r="V101" s="116">
        <v>1416</v>
      </c>
      <c r="W101" s="116">
        <v>1482</v>
      </c>
      <c r="X101" s="116">
        <v>1641</v>
      </c>
      <c r="Y101" s="116">
        <v>1613</v>
      </c>
      <c r="Z101" s="116">
        <v>1726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2775</v>
      </c>
      <c r="W104" s="116">
        <v>3006</v>
      </c>
      <c r="X104" s="116">
        <v>3315</v>
      </c>
      <c r="Y104" s="116">
        <v>3279</v>
      </c>
      <c r="Z104" s="116">
        <v>3566</v>
      </c>
      <c r="AB104" s="113" t="str">
        <f>TEXT(Z104,"###,###")</f>
        <v>3,566</v>
      </c>
      <c r="AD104" s="134">
        <f>Z104/($Z$4)*100</f>
        <v>66.393595233662268</v>
      </c>
      <c r="AF104" s="113"/>
    </row>
    <row r="105" spans="1:32" x14ac:dyDescent="0.25">
      <c r="S105" s="119" t="s">
        <v>18</v>
      </c>
      <c r="T105" s="119"/>
      <c r="U105" s="116"/>
      <c r="V105" s="116">
        <v>789</v>
      </c>
      <c r="W105" s="116">
        <v>880</v>
      </c>
      <c r="X105" s="116">
        <v>872</v>
      </c>
      <c r="Y105" s="116">
        <v>965</v>
      </c>
      <c r="Z105" s="116">
        <v>921</v>
      </c>
      <c r="AB105" s="113" t="str">
        <f>TEXT(Z105,"###,###")</f>
        <v>921</v>
      </c>
      <c r="AD105" s="134">
        <f>Z105/($Z$4)*100</f>
        <v>17.147644758890337</v>
      </c>
      <c r="AF105" s="113"/>
    </row>
    <row r="106" spans="1:32" x14ac:dyDescent="0.25">
      <c r="S106" s="122" t="s">
        <v>54</v>
      </c>
      <c r="T106" s="122"/>
      <c r="U106" s="124"/>
      <c r="V106" s="124">
        <v>3564</v>
      </c>
      <c r="W106" s="124">
        <v>3886</v>
      </c>
      <c r="X106" s="124">
        <v>4187</v>
      </c>
      <c r="Y106" s="124">
        <v>4244</v>
      </c>
      <c r="Z106" s="124">
        <v>4487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913</v>
      </c>
      <c r="W108" s="116">
        <v>1001</v>
      </c>
      <c r="X108" s="116">
        <v>1082</v>
      </c>
      <c r="Y108" s="116">
        <v>951</v>
      </c>
      <c r="Z108" s="116">
        <v>1043</v>
      </c>
      <c r="AB108" s="113" t="str">
        <f>TEXT(Z108,"###,###")</f>
        <v>1,043</v>
      </c>
      <c r="AD108" s="134">
        <f>Z108/($Z$4)*100</f>
        <v>19.419102587972446</v>
      </c>
      <c r="AF108" s="113"/>
    </row>
    <row r="109" spans="1:32" x14ac:dyDescent="0.25">
      <c r="S109" s="119" t="s">
        <v>21</v>
      </c>
      <c r="T109" s="119"/>
      <c r="U109" s="116"/>
      <c r="V109" s="116">
        <v>640</v>
      </c>
      <c r="W109" s="116">
        <v>753</v>
      </c>
      <c r="X109" s="116">
        <v>833</v>
      </c>
      <c r="Y109" s="116">
        <v>846</v>
      </c>
      <c r="Z109" s="116">
        <v>894</v>
      </c>
      <c r="AB109" s="113" t="str">
        <f>TEXT(Z109,"###,###")</f>
        <v>894</v>
      </c>
      <c r="AD109" s="134">
        <f>Z109/($Z$4)*100</f>
        <v>16.644945075404951</v>
      </c>
      <c r="AF109" s="113"/>
    </row>
    <row r="110" spans="1:32" x14ac:dyDescent="0.25">
      <c r="S110" s="119" t="s">
        <v>22</v>
      </c>
      <c r="T110" s="119"/>
      <c r="U110" s="116"/>
      <c r="V110" s="116">
        <v>955</v>
      </c>
      <c r="W110" s="116">
        <v>983</v>
      </c>
      <c r="X110" s="116">
        <v>1107</v>
      </c>
      <c r="Y110" s="116">
        <v>1161</v>
      </c>
      <c r="Z110" s="116">
        <v>1166</v>
      </c>
      <c r="AB110" s="113" t="str">
        <f>TEXT(Z110,"###,###")</f>
        <v>1,166</v>
      </c>
      <c r="AD110" s="134">
        <f>Z110/($Z$4)*100</f>
        <v>21.70917892385031</v>
      </c>
      <c r="AF110" s="113"/>
    </row>
    <row r="111" spans="1:32" x14ac:dyDescent="0.25">
      <c r="S111" s="119" t="s">
        <v>23</v>
      </c>
      <c r="T111" s="119"/>
      <c r="U111" s="116"/>
      <c r="V111" s="116">
        <v>1042</v>
      </c>
      <c r="W111" s="116">
        <v>1149</v>
      </c>
      <c r="X111" s="116">
        <v>1167</v>
      </c>
      <c r="Y111" s="116">
        <v>1293</v>
      </c>
      <c r="Z111" s="116">
        <v>1360</v>
      </c>
      <c r="AB111" s="113" t="str">
        <f>TEXT(Z111,"###,###")</f>
        <v>1,360</v>
      </c>
      <c r="AD111" s="134">
        <f>Z111/($Z$4)*100</f>
        <v>25.32116924222677</v>
      </c>
      <c r="AF111" s="113"/>
    </row>
    <row r="112" spans="1:32" x14ac:dyDescent="0.25">
      <c r="S112" s="122" t="s">
        <v>54</v>
      </c>
      <c r="T112" s="122"/>
      <c r="U112" s="116"/>
      <c r="V112" s="116">
        <v>4442</v>
      </c>
      <c r="W112" s="116">
        <v>4732</v>
      </c>
      <c r="X112" s="116">
        <v>5237</v>
      </c>
      <c r="Y112" s="116">
        <v>5118</v>
      </c>
      <c r="Z112" s="116">
        <v>5368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48.19</v>
      </c>
      <c r="W118" s="135">
        <v>45.79</v>
      </c>
      <c r="X118" s="135">
        <v>45.79</v>
      </c>
      <c r="Y118" s="135">
        <v>45.65</v>
      </c>
      <c r="Z118" s="135">
        <v>45.58</v>
      </c>
      <c r="AB118" s="113" t="str">
        <f>TEXT(Z118,"##.0")</f>
        <v>45.6</v>
      </c>
    </row>
    <row r="120" spans="19:32" x14ac:dyDescent="0.25">
      <c r="S120" s="105" t="s">
        <v>102</v>
      </c>
      <c r="T120" s="116"/>
      <c r="U120" s="116"/>
      <c r="V120" s="116">
        <v>2107</v>
      </c>
      <c r="W120" s="116">
        <v>2267</v>
      </c>
      <c r="X120" s="116">
        <v>2473</v>
      </c>
      <c r="Y120" s="116">
        <v>2455</v>
      </c>
      <c r="Z120" s="116">
        <v>2663</v>
      </c>
      <c r="AB120" s="113" t="str">
        <f>TEXT(Z120,"###,###")</f>
        <v>2,663</v>
      </c>
    </row>
    <row r="121" spans="19:32" x14ac:dyDescent="0.25">
      <c r="S121" s="105" t="s">
        <v>103</v>
      </c>
      <c r="T121" s="116"/>
      <c r="U121" s="116"/>
      <c r="V121" s="116">
        <v>515</v>
      </c>
      <c r="W121" s="116">
        <v>513</v>
      </c>
      <c r="X121" s="116">
        <v>579</v>
      </c>
      <c r="Y121" s="116">
        <v>512</v>
      </c>
      <c r="Z121" s="116">
        <v>555</v>
      </c>
      <c r="AB121" s="113" t="str">
        <f>TEXT(Z121,"###,###")</f>
        <v>555</v>
      </c>
    </row>
    <row r="122" spans="19:32" x14ac:dyDescent="0.25">
      <c r="S122" s="105" t="s">
        <v>104</v>
      </c>
      <c r="T122" s="116"/>
      <c r="U122" s="116"/>
      <c r="V122" s="116">
        <v>421</v>
      </c>
      <c r="W122" s="116">
        <v>441</v>
      </c>
      <c r="X122" s="116">
        <v>462</v>
      </c>
      <c r="Y122" s="116">
        <v>437</v>
      </c>
      <c r="Z122" s="116">
        <v>451</v>
      </c>
      <c r="AB122" s="113" t="str">
        <f>TEXT(Z122,"###,###")</f>
        <v>451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2528</v>
      </c>
      <c r="W124" s="116">
        <v>2708</v>
      </c>
      <c r="X124" s="116">
        <v>2935</v>
      </c>
      <c r="Y124" s="116">
        <v>2892</v>
      </c>
      <c r="Z124" s="116">
        <v>3114</v>
      </c>
      <c r="AB124" s="113" t="str">
        <f>TEXT(Z124,"###,###")</f>
        <v>3,114</v>
      </c>
      <c r="AD124" s="131">
        <f>Z124/$Z$7*100</f>
        <v>84.873262469337689</v>
      </c>
    </row>
    <row r="125" spans="19:32" x14ac:dyDescent="0.25">
      <c r="S125" s="105" t="s">
        <v>106</v>
      </c>
      <c r="T125" s="116"/>
      <c r="U125" s="116"/>
      <c r="V125" s="116">
        <v>936</v>
      </c>
      <c r="W125" s="116">
        <v>954</v>
      </c>
      <c r="X125" s="116">
        <v>1041</v>
      </c>
      <c r="Y125" s="116">
        <v>949</v>
      </c>
      <c r="Z125" s="116">
        <v>1006</v>
      </c>
      <c r="AB125" s="113" t="str">
        <f>TEXT(Z125,"###,###")</f>
        <v>1,006</v>
      </c>
      <c r="AD125" s="131">
        <f>Z125/$Z$7*100</f>
        <v>27.418915235759062</v>
      </c>
    </row>
    <row r="127" spans="19:32" x14ac:dyDescent="0.25">
      <c r="S127" s="105" t="s">
        <v>107</v>
      </c>
      <c r="T127" s="116"/>
      <c r="U127" s="116"/>
      <c r="V127" s="116">
        <v>1634</v>
      </c>
      <c r="W127" s="116">
        <v>1739</v>
      </c>
      <c r="X127" s="116">
        <v>1864</v>
      </c>
      <c r="Y127" s="116">
        <v>1795</v>
      </c>
      <c r="Z127" s="116">
        <v>1940</v>
      </c>
      <c r="AB127" s="113" t="str">
        <f>TEXT(Z127,"###,###")</f>
        <v>1,940</v>
      </c>
      <c r="AD127" s="131">
        <f>Z127/$Z$7*100</f>
        <v>52.875442899972747</v>
      </c>
    </row>
    <row r="128" spans="19:32" x14ac:dyDescent="0.25">
      <c r="S128" s="105" t="s">
        <v>108</v>
      </c>
      <c r="T128" s="116"/>
      <c r="U128" s="116"/>
      <c r="V128" s="116">
        <v>1416</v>
      </c>
      <c r="W128" s="116">
        <v>1482</v>
      </c>
      <c r="X128" s="116">
        <v>1642</v>
      </c>
      <c r="Y128" s="116">
        <v>1610</v>
      </c>
      <c r="Z128" s="116">
        <v>1724</v>
      </c>
      <c r="AB128" s="113" t="str">
        <f>TEXT(Z128,"###,###")</f>
        <v>1,724</v>
      </c>
      <c r="AD128" s="131">
        <f>Z128/$Z$7*100</f>
        <v>46.988280185336606</v>
      </c>
    </row>
    <row r="130" spans="19:20" x14ac:dyDescent="0.25">
      <c r="S130" s="105" t="s">
        <v>286</v>
      </c>
      <c r="T130" s="131">
        <v>72.581084764240927</v>
      </c>
    </row>
    <row r="131" spans="19:20" x14ac:dyDescent="0.25">
      <c r="S131" s="105" t="s">
        <v>287</v>
      </c>
      <c r="T131" s="131">
        <v>15.126737530662307</v>
      </c>
    </row>
    <row r="132" spans="19:20" x14ac:dyDescent="0.25">
      <c r="S132" s="105" t="s">
        <v>288</v>
      </c>
      <c r="T132" s="131">
        <v>12.292177705096757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BC3C12-76CF-4E9A-B381-E18915015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4D19F-D0E8-4C41-80A2-A077FFAC79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BE6D474-3F98-4E7E-A381-AFB413DD3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E40B274-AB01-41D9-AE4B-081DE9DA1C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5168-1F01-4CE1-8078-B273C78609FA}">
  <sheetPr codeName="Sheet125">
    <tabColor theme="4" tint="-0.249977111117893"/>
  </sheetPr>
  <dimension ref="A1:AI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137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137" customWidth="1"/>
    <col min="34" max="35" width="9.140625" style="137"/>
    <col min="36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285</v>
      </c>
      <c r="T1" s="103"/>
      <c r="U1" s="103"/>
      <c r="V1" s="103"/>
      <c r="W1" s="103"/>
      <c r="X1" s="103"/>
      <c r="Y1" s="104" t="s">
        <v>261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202</v>
      </c>
      <c r="Y3" s="109" t="s">
        <v>261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8.61 Queenscliffe,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1946</v>
      </c>
      <c r="W4" s="112">
        <v>2037</v>
      </c>
      <c r="X4" s="112">
        <v>2130</v>
      </c>
      <c r="Y4" s="112">
        <v>2101</v>
      </c>
      <c r="Z4" s="112">
        <v>2106</v>
      </c>
      <c r="AB4" s="113" t="str">
        <f>TEXT(Z4,"###,###")</f>
        <v>2,106</v>
      </c>
      <c r="AD4" s="114">
        <f>Z4/Y4-1</f>
        <v>2.379819133745853E-3</v>
      </c>
      <c r="AF4" s="114">
        <f>Z4/V4-1</f>
        <v>8.221993833504615E-2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901</v>
      </c>
      <c r="W5" s="112">
        <v>953</v>
      </c>
      <c r="X5" s="112">
        <v>992</v>
      </c>
      <c r="Y5" s="112">
        <v>1014</v>
      </c>
      <c r="Z5" s="112">
        <v>1031</v>
      </c>
      <c r="AB5" s="113" t="str">
        <f>TEXT(Z5,"###,###")</f>
        <v>1,031</v>
      </c>
      <c r="AD5" s="114">
        <f t="shared" ref="AD5:AD9" si="0">Z5/Y5-1</f>
        <v>1.6765285996055201E-2</v>
      </c>
      <c r="AF5" s="114">
        <f t="shared" ref="AF5:AF9" si="1">Z5/V5-1</f>
        <v>0.14428412874583785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1043</v>
      </c>
      <c r="W6" s="112">
        <v>1084</v>
      </c>
      <c r="X6" s="112">
        <v>1137</v>
      </c>
      <c r="Y6" s="112">
        <v>1086</v>
      </c>
      <c r="Z6" s="112">
        <v>1077</v>
      </c>
      <c r="AB6" s="113" t="str">
        <f>TEXT(Z6,"###,###")</f>
        <v>1,077</v>
      </c>
      <c r="AD6" s="114">
        <f t="shared" si="0"/>
        <v>-8.2872928176795924E-3</v>
      </c>
      <c r="AF6" s="114">
        <f t="shared" si="1"/>
        <v>3.2598274209012512E-2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1454</v>
      </c>
      <c r="W7" s="112">
        <v>1451</v>
      </c>
      <c r="X7" s="112">
        <v>1491</v>
      </c>
      <c r="Y7" s="112">
        <v>1503</v>
      </c>
      <c r="Z7" s="112">
        <v>1519</v>
      </c>
      <c r="AB7" s="113" t="str">
        <f>TEXT(Z7,"###,###")</f>
        <v>1,519</v>
      </c>
      <c r="AD7" s="114">
        <f t="shared" si="0"/>
        <v>1.0645375914837052E-2</v>
      </c>
      <c r="AF7" s="114">
        <f t="shared" si="1"/>
        <v>4.4704264099037161E-2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2,106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1,519</v>
      </c>
      <c r="P8" s="71"/>
      <c r="S8" s="111" t="s">
        <v>86</v>
      </c>
      <c r="T8" s="112"/>
      <c r="U8" s="112"/>
      <c r="V8" s="112">
        <v>33045.5</v>
      </c>
      <c r="W8" s="112">
        <v>30184.07</v>
      </c>
      <c r="X8" s="112">
        <v>30866.73</v>
      </c>
      <c r="Y8" s="112">
        <v>34253</v>
      </c>
      <c r="Z8" s="112">
        <v>37005.61</v>
      </c>
      <c r="AB8" s="113" t="str">
        <f>TEXT(Z8,"$###,###")</f>
        <v>$37,006</v>
      </c>
      <c r="AD8" s="114">
        <f t="shared" si="0"/>
        <v>8.0361136250839404E-2</v>
      </c>
      <c r="AF8" s="114">
        <f t="shared" si="1"/>
        <v>0.11983810201086387</v>
      </c>
    </row>
    <row r="9" spans="1:32" x14ac:dyDescent="0.25">
      <c r="A9" s="32" t="s">
        <v>15</v>
      </c>
      <c r="B9" s="75"/>
      <c r="C9" s="76"/>
      <c r="D9" s="77">
        <f>AD104</f>
        <v>68.993352326685667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49.440421329822257</v>
      </c>
      <c r="P9" s="78" t="s">
        <v>87</v>
      </c>
      <c r="S9" s="111" t="s">
        <v>7</v>
      </c>
      <c r="T9" s="112"/>
      <c r="U9" s="112"/>
      <c r="V9" s="112">
        <v>73710840</v>
      </c>
      <c r="W9" s="112">
        <v>74050922</v>
      </c>
      <c r="X9" s="112">
        <v>84320857</v>
      </c>
      <c r="Y9" s="112">
        <v>85054325</v>
      </c>
      <c r="Z9" s="112">
        <v>90991443</v>
      </c>
      <c r="AB9" s="113" t="str">
        <f>TEXT(Z9/1000000,"$#,###.0")&amp;" mil"</f>
        <v>$91.0 mil</v>
      </c>
      <c r="AD9" s="114">
        <f t="shared" si="0"/>
        <v>6.9803834196556114E-2</v>
      </c>
      <c r="AF9" s="114">
        <f t="shared" si="1"/>
        <v>0.23443774348521873</v>
      </c>
    </row>
    <row r="10" spans="1:32" x14ac:dyDescent="0.25">
      <c r="A10" s="32" t="s">
        <v>18</v>
      </c>
      <c r="B10" s="75"/>
      <c r="C10" s="76"/>
      <c r="D10" s="77">
        <f>AD105</f>
        <v>21.320037986704655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50.757077024358132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78.077682685977607</v>
      </c>
      <c r="P11" s="78" t="s">
        <v>87</v>
      </c>
      <c r="S11" s="111" t="s">
        <v>30</v>
      </c>
      <c r="T11" s="116"/>
      <c r="U11" s="116"/>
      <c r="V11" s="116">
        <v>1632</v>
      </c>
      <c r="W11" s="116">
        <v>1735</v>
      </c>
      <c r="X11" s="116">
        <v>1792</v>
      </c>
      <c r="Y11" s="116">
        <v>1763</v>
      </c>
      <c r="Z11" s="116">
        <v>1769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12.837393021724818</v>
      </c>
      <c r="P12" s="78" t="s">
        <v>87</v>
      </c>
      <c r="S12" s="111" t="s">
        <v>31</v>
      </c>
      <c r="T12" s="116"/>
      <c r="U12" s="116"/>
      <c r="V12" s="116">
        <v>309</v>
      </c>
      <c r="W12" s="116">
        <v>302</v>
      </c>
      <c r="X12" s="116">
        <v>337</v>
      </c>
      <c r="Y12" s="116">
        <v>344</v>
      </c>
      <c r="Z12" s="116">
        <v>338</v>
      </c>
    </row>
    <row r="13" spans="1:32" ht="15" customHeight="1" x14ac:dyDescent="0.25">
      <c r="A13" s="32" t="s">
        <v>20</v>
      </c>
      <c r="B13" s="76"/>
      <c r="C13" s="76"/>
      <c r="D13" s="77">
        <f>AD108</f>
        <v>21.320037986704655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9.4799210006583277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15.7644824311491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48.6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21.082621082621085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17.3798551678736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44</v>
      </c>
      <c r="Z15" s="116">
        <v>36</v>
      </c>
      <c r="AB15" s="121">
        <f t="shared" ref="AB15:AB34" si="2">IF(Z15="np",0,Z15/$Z$34)</f>
        <v>1.7061611374407582E-2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31.956315289648625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82.6201448321264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0</v>
      </c>
      <c r="Z16" s="116">
        <v>7</v>
      </c>
      <c r="AB16" s="121">
        <f t="shared" si="2"/>
        <v>3.3175355450236967E-3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50</v>
      </c>
      <c r="Z17" s="116">
        <v>58</v>
      </c>
      <c r="AB17" s="121">
        <f t="shared" si="2"/>
        <v>2.7488151658767772E-2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5</v>
      </c>
      <c r="Z18" s="116">
        <v>4</v>
      </c>
      <c r="AB18" s="121">
        <f t="shared" si="2"/>
        <v>1.8957345971563982E-3</v>
      </c>
    </row>
    <row r="19" spans="1:28" x14ac:dyDescent="0.25">
      <c r="A19" s="67" t="str">
        <f>$S$1&amp;" ("&amp;$V$2&amp;" to "&amp;$Z$2&amp;")"</f>
        <v>Queenscliffe (B) (2015-16 to 2019-20)</v>
      </c>
      <c r="B19" s="67"/>
      <c r="C19" s="67"/>
      <c r="D19" s="67"/>
      <c r="E19" s="67"/>
      <c r="F19" s="67"/>
      <c r="G19" s="67" t="str">
        <f>$S$1&amp;" ("&amp;$V$2&amp;" to "&amp;$Z$2&amp;")"</f>
        <v>Queenscliffe (B)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143</v>
      </c>
      <c r="Z19" s="116">
        <v>141</v>
      </c>
      <c r="AB19" s="121">
        <f t="shared" si="2"/>
        <v>6.6824644549763029E-2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29</v>
      </c>
      <c r="Z20" s="116">
        <v>28</v>
      </c>
      <c r="AB20" s="121">
        <f t="shared" si="2"/>
        <v>1.3270142180094787E-2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134</v>
      </c>
      <c r="Z21" s="116">
        <v>138</v>
      </c>
      <c r="AB21" s="121">
        <f t="shared" si="2"/>
        <v>6.540284360189573E-2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199</v>
      </c>
      <c r="Z22" s="116">
        <v>208</v>
      </c>
      <c r="AB22" s="121">
        <f t="shared" si="2"/>
        <v>9.8578199052132706E-2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81</v>
      </c>
      <c r="Z23" s="116">
        <v>79</v>
      </c>
      <c r="AB23" s="121">
        <f t="shared" si="2"/>
        <v>3.7440758293838861E-2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27</v>
      </c>
      <c r="Z24" s="116">
        <v>25</v>
      </c>
      <c r="AB24" s="121">
        <f t="shared" si="2"/>
        <v>1.1848341232227487E-2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102</v>
      </c>
      <c r="Z25" s="116">
        <v>105</v>
      </c>
      <c r="AB25" s="121">
        <f t="shared" si="2"/>
        <v>4.9763033175355451E-2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52</v>
      </c>
      <c r="Z26" s="116">
        <v>58</v>
      </c>
      <c r="AB26" s="121">
        <f t="shared" si="2"/>
        <v>2.7488151658767772E-2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190</v>
      </c>
      <c r="Z27" s="116">
        <v>202</v>
      </c>
      <c r="AB27" s="121">
        <f t="shared" si="2"/>
        <v>9.5734597156398107E-2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120</v>
      </c>
      <c r="Z28" s="116">
        <v>121</v>
      </c>
      <c r="AB28" s="121">
        <f t="shared" si="2"/>
        <v>5.7345971563981045E-2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195</v>
      </c>
      <c r="Z29" s="116">
        <v>126</v>
      </c>
      <c r="AB29" s="121">
        <f t="shared" si="2"/>
        <v>5.9715639810426539E-2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187</v>
      </c>
      <c r="Z30" s="116">
        <v>250</v>
      </c>
      <c r="AB30" s="121">
        <f t="shared" si="2"/>
        <v>0.11848341232227488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269</v>
      </c>
      <c r="Z31" s="116">
        <v>300</v>
      </c>
      <c r="AB31" s="121">
        <f t="shared" si="2"/>
        <v>0.14218009478672985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66</v>
      </c>
      <c r="Z32" s="116">
        <v>51</v>
      </c>
      <c r="AB32" s="121">
        <f t="shared" si="2"/>
        <v>2.4170616113744076E-2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70</v>
      </c>
      <c r="Z33" s="116">
        <v>55</v>
      </c>
      <c r="AB33" s="121">
        <f t="shared" si="2"/>
        <v>2.6066350710900472E-2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2100</v>
      </c>
      <c r="Z34" s="124">
        <v>2110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1255</v>
      </c>
      <c r="AB37" s="138">
        <f>Z37/Z40*100</f>
        <v>82.6201448321264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264</v>
      </c>
      <c r="AB38" s="138">
        <f>Z38/Z40*100</f>
        <v>17.3798551678736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1519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14</v>
      </c>
      <c r="W45" s="116">
        <v>17</v>
      </c>
      <c r="X45" s="116">
        <v>15</v>
      </c>
      <c r="Y45" s="116">
        <v>16</v>
      </c>
      <c r="Z45" s="116">
        <v>24</v>
      </c>
    </row>
    <row r="46" spans="19:32" x14ac:dyDescent="0.25">
      <c r="S46" s="119" t="s">
        <v>39</v>
      </c>
      <c r="T46" s="119"/>
      <c r="U46" s="116"/>
      <c r="V46" s="116">
        <v>60</v>
      </c>
      <c r="W46" s="116">
        <v>58</v>
      </c>
      <c r="X46" s="116">
        <v>75</v>
      </c>
      <c r="Y46" s="116">
        <v>61</v>
      </c>
      <c r="Z46" s="116">
        <v>43</v>
      </c>
    </row>
    <row r="47" spans="19:32" x14ac:dyDescent="0.25">
      <c r="S47" s="119" t="s">
        <v>40</v>
      </c>
      <c r="T47" s="119"/>
      <c r="U47" s="116"/>
      <c r="V47" s="116">
        <v>56</v>
      </c>
      <c r="W47" s="116">
        <v>68</v>
      </c>
      <c r="X47" s="116">
        <v>71</v>
      </c>
      <c r="Y47" s="116">
        <v>98</v>
      </c>
      <c r="Z47" s="116">
        <v>117</v>
      </c>
    </row>
    <row r="48" spans="19:32" x14ac:dyDescent="0.25">
      <c r="S48" s="119" t="s">
        <v>41</v>
      </c>
      <c r="T48" s="119"/>
      <c r="U48" s="116"/>
      <c r="V48" s="116">
        <v>66</v>
      </c>
      <c r="W48" s="116">
        <v>74</v>
      </c>
      <c r="X48" s="116">
        <v>70</v>
      </c>
      <c r="Y48" s="116">
        <v>69</v>
      </c>
      <c r="Z48" s="116">
        <v>67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49</v>
      </c>
      <c r="W49" s="116">
        <v>64</v>
      </c>
      <c r="X49" s="116">
        <v>78</v>
      </c>
      <c r="Y49" s="116">
        <v>76</v>
      </c>
      <c r="Z49" s="116">
        <v>89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Queenscliffe (B)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46</v>
      </c>
      <c r="W50" s="116">
        <v>45</v>
      </c>
      <c r="X50" s="116">
        <v>55</v>
      </c>
      <c r="Y50" s="116">
        <v>58</v>
      </c>
      <c r="Z50" s="116">
        <v>64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60</v>
      </c>
      <c r="W51" s="116">
        <v>62</v>
      </c>
      <c r="X51" s="116">
        <v>70</v>
      </c>
      <c r="Y51" s="116">
        <v>57</v>
      </c>
      <c r="Z51" s="116">
        <v>65</v>
      </c>
    </row>
    <row r="52" spans="1:26" ht="15" customHeight="1" x14ac:dyDescent="0.25">
      <c r="S52" s="119" t="s">
        <v>45</v>
      </c>
      <c r="T52" s="119"/>
      <c r="U52" s="116"/>
      <c r="V52" s="116">
        <v>64</v>
      </c>
      <c r="W52" s="116">
        <v>94</v>
      </c>
      <c r="X52" s="116">
        <v>70</v>
      </c>
      <c r="Y52" s="116">
        <v>84</v>
      </c>
      <c r="Z52" s="116">
        <v>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72</v>
      </c>
      <c r="W53" s="116">
        <v>75</v>
      </c>
      <c r="X53" s="116">
        <v>95</v>
      </c>
      <c r="Y53" s="116">
        <v>78</v>
      </c>
      <c r="Z53" s="116">
        <v>74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100</v>
      </c>
      <c r="W54" s="116">
        <v>90</v>
      </c>
      <c r="X54" s="116">
        <v>91</v>
      </c>
      <c r="Y54" s="116">
        <v>91</v>
      </c>
      <c r="Z54" s="116">
        <v>85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148</v>
      </c>
      <c r="W55" s="116">
        <v>140</v>
      </c>
      <c r="X55" s="116">
        <v>132</v>
      </c>
      <c r="Y55" s="116">
        <v>130</v>
      </c>
      <c r="Z55" s="116">
        <v>132</v>
      </c>
    </row>
    <row r="56" spans="1:26" ht="15" customHeight="1" x14ac:dyDescent="0.25">
      <c r="S56" s="119" t="s">
        <v>49</v>
      </c>
      <c r="T56" s="119"/>
      <c r="U56" s="116"/>
      <c r="V56" s="116">
        <v>83</v>
      </c>
      <c r="W56" s="116">
        <v>82</v>
      </c>
      <c r="X56" s="116">
        <v>87</v>
      </c>
      <c r="Y56" s="116">
        <v>85</v>
      </c>
      <c r="Z56" s="116">
        <v>101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44</v>
      </c>
      <c r="W57" s="116">
        <v>41</v>
      </c>
      <c r="X57" s="116">
        <v>41</v>
      </c>
      <c r="Y57" s="116">
        <v>50</v>
      </c>
      <c r="Z57" s="116">
        <v>55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24</v>
      </c>
      <c r="W58" s="116">
        <v>27</v>
      </c>
      <c r="X58" s="116">
        <v>26</v>
      </c>
      <c r="Y58" s="116">
        <v>25</v>
      </c>
      <c r="Z58" s="116">
        <v>21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</v>
      </c>
      <c r="W59" s="116">
        <v>7</v>
      </c>
      <c r="X59" s="116">
        <v>18</v>
      </c>
      <c r="Y59" s="116">
        <v>18</v>
      </c>
      <c r="Z59" s="116">
        <v>12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9</v>
      </c>
      <c r="W60" s="116">
        <v>12</v>
      </c>
      <c r="X60" s="116">
        <v>8</v>
      </c>
      <c r="Y60" s="116">
        <v>5</v>
      </c>
      <c r="Z60" s="116">
        <v>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906</v>
      </c>
      <c r="W61" s="116">
        <v>953</v>
      </c>
      <c r="X61" s="116">
        <v>998</v>
      </c>
      <c r="Y61" s="116">
        <v>1017</v>
      </c>
      <c r="Z61" s="116">
        <v>1030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31</v>
      </c>
      <c r="W64" s="116">
        <v>22</v>
      </c>
      <c r="X64" s="116">
        <v>31</v>
      </c>
      <c r="Y64" s="116">
        <v>5</v>
      </c>
      <c r="Z64" s="116">
        <v>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Queenscliffe (B)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53</v>
      </c>
      <c r="W65" s="116">
        <v>66</v>
      </c>
      <c r="X65" s="116">
        <v>73</v>
      </c>
      <c r="Y65" s="116">
        <v>70</v>
      </c>
      <c r="Z65" s="116">
        <v>68</v>
      </c>
    </row>
    <row r="66" spans="1:26" x14ac:dyDescent="0.25">
      <c r="S66" s="119" t="s">
        <v>40</v>
      </c>
      <c r="T66" s="119"/>
      <c r="U66" s="116"/>
      <c r="V66" s="116">
        <v>78</v>
      </c>
      <c r="W66" s="116">
        <v>84</v>
      </c>
      <c r="X66" s="116">
        <v>78</v>
      </c>
      <c r="Y66" s="116">
        <v>84</v>
      </c>
      <c r="Z66" s="116">
        <v>74</v>
      </c>
    </row>
    <row r="67" spans="1:26" x14ac:dyDescent="0.25">
      <c r="S67" s="119" t="s">
        <v>41</v>
      </c>
      <c r="T67" s="119"/>
      <c r="U67" s="116"/>
      <c r="V67" s="116">
        <v>62</v>
      </c>
      <c r="W67" s="116">
        <v>76</v>
      </c>
      <c r="X67" s="116">
        <v>81</v>
      </c>
      <c r="Y67" s="116">
        <v>69</v>
      </c>
      <c r="Z67" s="116">
        <v>67</v>
      </c>
    </row>
    <row r="68" spans="1:26" x14ac:dyDescent="0.25">
      <c r="S68" s="119" t="s">
        <v>42</v>
      </c>
      <c r="T68" s="119"/>
      <c r="U68" s="116"/>
      <c r="V68" s="116">
        <v>49</v>
      </c>
      <c r="W68" s="116">
        <v>60</v>
      </c>
      <c r="X68" s="116">
        <v>67</v>
      </c>
      <c r="Y68" s="116">
        <v>64</v>
      </c>
      <c r="Z68" s="116">
        <v>80</v>
      </c>
    </row>
    <row r="69" spans="1:26" x14ac:dyDescent="0.25">
      <c r="S69" s="119" t="s">
        <v>43</v>
      </c>
      <c r="T69" s="119"/>
      <c r="U69" s="116"/>
      <c r="V69" s="116">
        <v>63</v>
      </c>
      <c r="W69" s="116">
        <v>64</v>
      </c>
      <c r="X69" s="116">
        <v>70</v>
      </c>
      <c r="Y69" s="116">
        <v>57</v>
      </c>
      <c r="Z69" s="116">
        <v>63</v>
      </c>
    </row>
    <row r="70" spans="1:26" x14ac:dyDescent="0.25">
      <c r="S70" s="119" t="s">
        <v>44</v>
      </c>
      <c r="T70" s="119"/>
      <c r="U70" s="116"/>
      <c r="V70" s="116">
        <v>93</v>
      </c>
      <c r="W70" s="116">
        <v>92</v>
      </c>
      <c r="X70" s="116">
        <v>78</v>
      </c>
      <c r="Y70" s="116">
        <v>87</v>
      </c>
      <c r="Z70" s="116">
        <v>79</v>
      </c>
    </row>
    <row r="71" spans="1:26" x14ac:dyDescent="0.25">
      <c r="S71" s="119" t="s">
        <v>45</v>
      </c>
      <c r="T71" s="119"/>
      <c r="U71" s="116"/>
      <c r="V71" s="116">
        <v>89</v>
      </c>
      <c r="W71" s="116">
        <v>106</v>
      </c>
      <c r="X71" s="116">
        <v>94</v>
      </c>
      <c r="Y71" s="116">
        <v>95</v>
      </c>
      <c r="Z71" s="116">
        <v>99</v>
      </c>
    </row>
    <row r="72" spans="1:26" x14ac:dyDescent="0.25">
      <c r="S72" s="119" t="s">
        <v>46</v>
      </c>
      <c r="T72" s="119"/>
      <c r="U72" s="116"/>
      <c r="V72" s="116">
        <v>115</v>
      </c>
      <c r="W72" s="116">
        <v>135</v>
      </c>
      <c r="X72" s="116">
        <v>137</v>
      </c>
      <c r="Y72" s="116">
        <v>118</v>
      </c>
      <c r="Z72" s="116">
        <v>100</v>
      </c>
    </row>
    <row r="73" spans="1:26" x14ac:dyDescent="0.25">
      <c r="S73" s="119" t="s">
        <v>47</v>
      </c>
      <c r="T73" s="119"/>
      <c r="U73" s="116"/>
      <c r="V73" s="116">
        <v>138</v>
      </c>
      <c r="W73" s="116">
        <v>126</v>
      </c>
      <c r="X73" s="116">
        <v>129</v>
      </c>
      <c r="Y73" s="116">
        <v>139</v>
      </c>
      <c r="Z73" s="116">
        <v>145</v>
      </c>
    </row>
    <row r="74" spans="1:26" x14ac:dyDescent="0.25">
      <c r="S74" s="119" t="s">
        <v>48</v>
      </c>
      <c r="T74" s="119"/>
      <c r="U74" s="116"/>
      <c r="V74" s="116">
        <v>120</v>
      </c>
      <c r="W74" s="116">
        <v>130</v>
      </c>
      <c r="X74" s="116">
        <v>152</v>
      </c>
      <c r="Y74" s="116">
        <v>139</v>
      </c>
      <c r="Z74" s="116">
        <v>126</v>
      </c>
    </row>
    <row r="75" spans="1:26" x14ac:dyDescent="0.25">
      <c r="S75" s="119" t="s">
        <v>49</v>
      </c>
      <c r="T75" s="119"/>
      <c r="U75" s="116"/>
      <c r="V75" s="116">
        <v>62</v>
      </c>
      <c r="W75" s="116">
        <v>58</v>
      </c>
      <c r="X75" s="116">
        <v>64</v>
      </c>
      <c r="Y75" s="116">
        <v>78</v>
      </c>
      <c r="Z75" s="116">
        <v>89</v>
      </c>
    </row>
    <row r="76" spans="1:26" x14ac:dyDescent="0.25">
      <c r="S76" s="119" t="s">
        <v>50</v>
      </c>
      <c r="T76" s="119"/>
      <c r="U76" s="116"/>
      <c r="V76" s="116">
        <v>29</v>
      </c>
      <c r="W76" s="116">
        <v>29</v>
      </c>
      <c r="X76" s="116">
        <v>38</v>
      </c>
      <c r="Y76" s="116">
        <v>37</v>
      </c>
      <c r="Z76" s="116">
        <v>33</v>
      </c>
    </row>
    <row r="77" spans="1:26" x14ac:dyDescent="0.25">
      <c r="S77" s="119" t="s">
        <v>51</v>
      </c>
      <c r="T77" s="119"/>
      <c r="U77" s="116"/>
      <c r="V77" s="116">
        <v>24</v>
      </c>
      <c r="W77" s="116">
        <v>22</v>
      </c>
      <c r="X77" s="116">
        <v>23</v>
      </c>
      <c r="Y77" s="116">
        <v>25</v>
      </c>
      <c r="Z77" s="116">
        <v>25</v>
      </c>
    </row>
    <row r="78" spans="1:26" x14ac:dyDescent="0.25">
      <c r="S78" s="119" t="s">
        <v>52</v>
      </c>
      <c r="T78" s="119"/>
      <c r="U78" s="116"/>
      <c r="V78" s="116">
        <v>11</v>
      </c>
      <c r="W78" s="116">
        <v>10</v>
      </c>
      <c r="X78" s="116">
        <v>12</v>
      </c>
      <c r="Y78" s="116">
        <v>8</v>
      </c>
      <c r="Z78" s="116">
        <v>9</v>
      </c>
    </row>
    <row r="79" spans="1:26" x14ac:dyDescent="0.25">
      <c r="S79" s="119" t="s">
        <v>53</v>
      </c>
      <c r="T79" s="119"/>
      <c r="U79" s="116"/>
      <c r="V79" s="116">
        <v>10</v>
      </c>
      <c r="W79" s="116">
        <v>7</v>
      </c>
      <c r="X79" s="116">
        <v>6</v>
      </c>
      <c r="Y79" s="116">
        <v>5</v>
      </c>
      <c r="Z79" s="116">
        <v>7</v>
      </c>
    </row>
    <row r="80" spans="1:26" x14ac:dyDescent="0.25">
      <c r="S80" s="122" t="s">
        <v>54</v>
      </c>
      <c r="T80" s="122"/>
      <c r="U80" s="116"/>
      <c r="V80" s="116">
        <v>1041</v>
      </c>
      <c r="W80" s="116">
        <v>1084</v>
      </c>
      <c r="X80" s="116">
        <v>1137</v>
      </c>
      <c r="Y80" s="116">
        <v>1084</v>
      </c>
      <c r="Z80" s="116">
        <v>1073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Queenscliffe (B)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89</v>
      </c>
      <c r="W83" s="116">
        <v>93</v>
      </c>
      <c r="X83" s="116">
        <v>104</v>
      </c>
      <c r="Y83" s="116">
        <v>97</v>
      </c>
      <c r="Z83" s="116">
        <v>105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149</v>
      </c>
      <c r="W84" s="116">
        <v>151</v>
      </c>
      <c r="X84" s="116">
        <v>157</v>
      </c>
      <c r="Y84" s="116">
        <v>156</v>
      </c>
      <c r="Z84" s="116">
        <v>157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58</v>
      </c>
      <c r="W85" s="116">
        <v>67</v>
      </c>
      <c r="X85" s="116">
        <v>72</v>
      </c>
      <c r="Y85" s="116">
        <v>89</v>
      </c>
      <c r="Z85" s="116">
        <v>85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2,106</v>
      </c>
      <c r="D86" s="100">
        <f t="shared" ref="D86:D91" si="4">AD4</f>
        <v>2.379819133745853E-3</v>
      </c>
      <c r="E86" s="101">
        <f t="shared" ref="E86:E91" si="5">AD4</f>
        <v>2.379819133745853E-3</v>
      </c>
      <c r="F86" s="100">
        <f t="shared" ref="F86:F91" si="6">AF4</f>
        <v>8.221993833504615E-2</v>
      </c>
      <c r="G86" s="101">
        <f t="shared" ref="G86:G91" si="7">AF4</f>
        <v>8.221993833504615E-2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49</v>
      </c>
      <c r="W86" s="116">
        <v>51</v>
      </c>
      <c r="X86" s="116">
        <v>57</v>
      </c>
      <c r="Y86" s="116">
        <v>57</v>
      </c>
      <c r="Z86" s="116">
        <v>65</v>
      </c>
    </row>
    <row r="87" spans="1:30" ht="15" customHeight="1" x14ac:dyDescent="0.25">
      <c r="A87" s="102" t="s">
        <v>4</v>
      </c>
      <c r="B87" s="51"/>
      <c r="C87" s="61" t="str">
        <f t="shared" si="3"/>
        <v>1,031</v>
      </c>
      <c r="D87" s="100">
        <f t="shared" si="4"/>
        <v>1.6765285996055201E-2</v>
      </c>
      <c r="E87" s="101">
        <f t="shared" si="5"/>
        <v>1.6765285996055201E-2</v>
      </c>
      <c r="F87" s="100">
        <f t="shared" si="6"/>
        <v>0.14428412874583785</v>
      </c>
      <c r="G87" s="101">
        <f t="shared" si="7"/>
        <v>0.14428412874583785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29</v>
      </c>
      <c r="W87" s="116">
        <v>33</v>
      </c>
      <c r="X87" s="116">
        <v>30</v>
      </c>
      <c r="Y87" s="116">
        <v>35</v>
      </c>
      <c r="Z87" s="116">
        <v>38</v>
      </c>
    </row>
    <row r="88" spans="1:30" ht="15" customHeight="1" x14ac:dyDescent="0.25">
      <c r="A88" s="102" t="s">
        <v>5</v>
      </c>
      <c r="B88" s="51"/>
      <c r="C88" s="61" t="str">
        <f t="shared" si="3"/>
        <v>1,077</v>
      </c>
      <c r="D88" s="100">
        <f t="shared" si="4"/>
        <v>-8.2872928176795924E-3</v>
      </c>
      <c r="E88" s="101">
        <f t="shared" si="5"/>
        <v>-8.2872928176795924E-3</v>
      </c>
      <c r="F88" s="100">
        <f t="shared" si="6"/>
        <v>3.2598274209012512E-2</v>
      </c>
      <c r="G88" s="101">
        <f t="shared" si="7"/>
        <v>3.2598274209012512E-2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32</v>
      </c>
      <c r="W88" s="116">
        <v>31</v>
      </c>
      <c r="X88" s="116">
        <v>33</v>
      </c>
      <c r="Y88" s="116">
        <v>39</v>
      </c>
      <c r="Z88" s="116">
        <v>40</v>
      </c>
    </row>
    <row r="89" spans="1:30" ht="15" customHeight="1" x14ac:dyDescent="0.25">
      <c r="A89" s="51" t="s">
        <v>6</v>
      </c>
      <c r="B89" s="51"/>
      <c r="C89" s="61" t="str">
        <f t="shared" si="3"/>
        <v>1,519</v>
      </c>
      <c r="D89" s="100">
        <f t="shared" si="4"/>
        <v>1.0645375914837052E-2</v>
      </c>
      <c r="E89" s="101">
        <f t="shared" si="5"/>
        <v>1.0645375914837052E-2</v>
      </c>
      <c r="F89" s="100">
        <f t="shared" si="6"/>
        <v>4.4704264099037161E-2</v>
      </c>
      <c r="G89" s="101">
        <f t="shared" si="7"/>
        <v>4.4704264099037161E-2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33</v>
      </c>
      <c r="W89" s="116">
        <v>31</v>
      </c>
      <c r="X89" s="116">
        <v>27</v>
      </c>
      <c r="Y89" s="116">
        <v>30</v>
      </c>
      <c r="Z89" s="116">
        <v>24</v>
      </c>
    </row>
    <row r="90" spans="1:30" ht="15" customHeight="1" x14ac:dyDescent="0.25">
      <c r="A90" s="51" t="s">
        <v>100</v>
      </c>
      <c r="B90" s="51"/>
      <c r="C90" s="61" t="str">
        <f t="shared" si="3"/>
        <v>$37,006</v>
      </c>
      <c r="D90" s="100">
        <f t="shared" si="4"/>
        <v>8.0361136250839404E-2</v>
      </c>
      <c r="E90" s="101">
        <f t="shared" si="5"/>
        <v>8.0361136250839404E-2</v>
      </c>
      <c r="F90" s="100">
        <f t="shared" si="6"/>
        <v>0.11983810201086387</v>
      </c>
      <c r="G90" s="101">
        <f t="shared" si="7"/>
        <v>0.11983810201086387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57</v>
      </c>
      <c r="W90" s="116">
        <v>49</v>
      </c>
      <c r="X90" s="116">
        <v>46</v>
      </c>
      <c r="Y90" s="116">
        <v>52</v>
      </c>
      <c r="Z90" s="116">
        <v>49</v>
      </c>
    </row>
    <row r="91" spans="1:30" ht="15" customHeight="1" x14ac:dyDescent="0.25">
      <c r="A91" s="51" t="s">
        <v>7</v>
      </c>
      <c r="B91" s="51"/>
      <c r="C91" s="61" t="str">
        <f t="shared" si="3"/>
        <v>$91.0 mil</v>
      </c>
      <c r="D91" s="100">
        <f t="shared" si="4"/>
        <v>6.9803834196556114E-2</v>
      </c>
      <c r="E91" s="101">
        <f t="shared" si="5"/>
        <v>6.9803834196556114E-2</v>
      </c>
      <c r="F91" s="100">
        <f t="shared" si="6"/>
        <v>0.23443774348521873</v>
      </c>
      <c r="G91" s="101">
        <f t="shared" si="7"/>
        <v>0.23443774348521873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689</v>
      </c>
      <c r="W91" s="116">
        <v>700</v>
      </c>
      <c r="X91" s="116">
        <v>717</v>
      </c>
      <c r="Y91" s="116">
        <v>744</v>
      </c>
      <c r="Z91" s="116">
        <v>752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66</v>
      </c>
      <c r="W93" s="116">
        <v>61</v>
      </c>
      <c r="X93" s="116">
        <v>81</v>
      </c>
      <c r="Y93" s="116">
        <v>79</v>
      </c>
      <c r="Z93" s="116">
        <v>88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221</v>
      </c>
      <c r="W94" s="116">
        <v>210</v>
      </c>
      <c r="X94" s="116">
        <v>207</v>
      </c>
      <c r="Y94" s="116">
        <v>220</v>
      </c>
      <c r="Z94" s="116">
        <v>220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15</v>
      </c>
      <c r="W95" s="116">
        <v>17</v>
      </c>
      <c r="X95" s="116">
        <v>15</v>
      </c>
      <c r="Y95" s="116">
        <v>18</v>
      </c>
      <c r="Z95" s="116">
        <v>20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76</v>
      </c>
      <c r="W96" s="116">
        <v>87</v>
      </c>
      <c r="X96" s="116">
        <v>94</v>
      </c>
      <c r="Y96" s="116">
        <v>91</v>
      </c>
      <c r="Z96" s="116">
        <v>92</v>
      </c>
    </row>
    <row r="97" spans="1:32" ht="15" customHeight="1" x14ac:dyDescent="0.25">
      <c r="S97" s="119" t="s">
        <v>199</v>
      </c>
      <c r="T97" s="119"/>
      <c r="U97" s="116"/>
      <c r="V97" s="116">
        <v>117</v>
      </c>
      <c r="W97" s="116">
        <v>131</v>
      </c>
      <c r="X97" s="116">
        <v>121</v>
      </c>
      <c r="Y97" s="116">
        <v>124</v>
      </c>
      <c r="Z97" s="116">
        <v>119</v>
      </c>
    </row>
    <row r="98" spans="1:32" ht="15" customHeight="1" x14ac:dyDescent="0.25">
      <c r="S98" s="119" t="s">
        <v>200</v>
      </c>
      <c r="T98" s="119"/>
      <c r="U98" s="116"/>
      <c r="V98" s="116">
        <v>51</v>
      </c>
      <c r="W98" s="116">
        <v>49</v>
      </c>
      <c r="X98" s="116">
        <v>53</v>
      </c>
      <c r="Y98" s="116">
        <v>42</v>
      </c>
      <c r="Z98" s="116">
        <v>48</v>
      </c>
    </row>
    <row r="99" spans="1:32" ht="15" customHeight="1" x14ac:dyDescent="0.25">
      <c r="S99" s="119" t="s">
        <v>201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ht="15" customHeight="1" x14ac:dyDescent="0.25">
      <c r="S100" s="119" t="s">
        <v>59</v>
      </c>
      <c r="T100" s="119"/>
      <c r="U100" s="116"/>
      <c r="V100" s="116">
        <v>21</v>
      </c>
      <c r="W100" s="116">
        <v>25</v>
      </c>
      <c r="X100" s="116">
        <v>24</v>
      </c>
      <c r="Y100" s="116">
        <v>25</v>
      </c>
      <c r="Z100" s="116">
        <v>26</v>
      </c>
    </row>
    <row r="101" spans="1:32" x14ac:dyDescent="0.25">
      <c r="A101" s="20"/>
      <c r="S101" s="122" t="s">
        <v>54</v>
      </c>
      <c r="T101" s="122"/>
      <c r="U101" s="116"/>
      <c r="V101" s="116">
        <v>768</v>
      </c>
      <c r="W101" s="116">
        <v>751</v>
      </c>
      <c r="X101" s="116">
        <v>776</v>
      </c>
      <c r="Y101" s="116">
        <v>762</v>
      </c>
      <c r="Z101" s="116">
        <v>773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1213</v>
      </c>
      <c r="W104" s="116">
        <v>1369</v>
      </c>
      <c r="X104" s="116">
        <v>1432</v>
      </c>
      <c r="Y104" s="116">
        <v>1414</v>
      </c>
      <c r="Z104" s="116">
        <v>1453</v>
      </c>
      <c r="AB104" s="113" t="str">
        <f>TEXT(Z104,"###,###")</f>
        <v>1,453</v>
      </c>
      <c r="AD104" s="134">
        <f>Z104/($Z$4)*100</f>
        <v>68.993352326685667</v>
      </c>
      <c r="AF104" s="113"/>
    </row>
    <row r="105" spans="1:32" x14ac:dyDescent="0.25">
      <c r="S105" s="119" t="s">
        <v>18</v>
      </c>
      <c r="T105" s="119"/>
      <c r="U105" s="116"/>
      <c r="V105" s="116">
        <v>454</v>
      </c>
      <c r="W105" s="116">
        <v>441</v>
      </c>
      <c r="X105" s="116">
        <v>442</v>
      </c>
      <c r="Y105" s="116">
        <v>475</v>
      </c>
      <c r="Z105" s="116">
        <v>449</v>
      </c>
      <c r="AB105" s="113" t="str">
        <f>TEXT(Z105,"###,###")</f>
        <v>449</v>
      </c>
      <c r="AD105" s="134">
        <f>Z105/($Z$4)*100</f>
        <v>21.320037986704655</v>
      </c>
      <c r="AF105" s="113"/>
    </row>
    <row r="106" spans="1:32" x14ac:dyDescent="0.25">
      <c r="S106" s="122" t="s">
        <v>54</v>
      </c>
      <c r="T106" s="122"/>
      <c r="U106" s="124"/>
      <c r="V106" s="124">
        <v>1667</v>
      </c>
      <c r="W106" s="124">
        <v>1810</v>
      </c>
      <c r="X106" s="124">
        <v>1874</v>
      </c>
      <c r="Y106" s="124">
        <v>1889</v>
      </c>
      <c r="Z106" s="124">
        <v>1902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353</v>
      </c>
      <c r="W108" s="116">
        <v>439</v>
      </c>
      <c r="X108" s="116">
        <v>493</v>
      </c>
      <c r="Y108" s="116">
        <v>476</v>
      </c>
      <c r="Z108" s="116">
        <v>449</v>
      </c>
      <c r="AB108" s="113" t="str">
        <f>TEXT(Z108,"###,###")</f>
        <v>449</v>
      </c>
      <c r="AD108" s="134">
        <f>Z108/($Z$4)*100</f>
        <v>21.320037986704655</v>
      </c>
      <c r="AF108" s="113"/>
    </row>
    <row r="109" spans="1:32" x14ac:dyDescent="0.25">
      <c r="S109" s="119" t="s">
        <v>21</v>
      </c>
      <c r="T109" s="119"/>
      <c r="U109" s="116"/>
      <c r="V109" s="116">
        <v>285</v>
      </c>
      <c r="W109" s="116">
        <v>312</v>
      </c>
      <c r="X109" s="116">
        <v>336</v>
      </c>
      <c r="Y109" s="116">
        <v>288</v>
      </c>
      <c r="Z109" s="116">
        <v>332</v>
      </c>
      <c r="AB109" s="113" t="str">
        <f>TEXT(Z109,"###,###")</f>
        <v>332</v>
      </c>
      <c r="AD109" s="134">
        <f>Z109/($Z$4)*100</f>
        <v>15.7644824311491</v>
      </c>
      <c r="AF109" s="113"/>
    </row>
    <row r="110" spans="1:32" x14ac:dyDescent="0.25">
      <c r="S110" s="119" t="s">
        <v>22</v>
      </c>
      <c r="T110" s="119"/>
      <c r="U110" s="116"/>
      <c r="V110" s="116">
        <v>379</v>
      </c>
      <c r="W110" s="116">
        <v>400</v>
      </c>
      <c r="X110" s="116">
        <v>419</v>
      </c>
      <c r="Y110" s="116">
        <v>450</v>
      </c>
      <c r="Z110" s="116">
        <v>444</v>
      </c>
      <c r="AB110" s="113" t="str">
        <f>TEXT(Z110,"###,###")</f>
        <v>444</v>
      </c>
      <c r="AD110" s="134">
        <f>Z110/($Z$4)*100</f>
        <v>21.082621082621085</v>
      </c>
      <c r="AF110" s="113"/>
    </row>
    <row r="111" spans="1:32" x14ac:dyDescent="0.25">
      <c r="S111" s="119" t="s">
        <v>23</v>
      </c>
      <c r="T111" s="119"/>
      <c r="U111" s="116"/>
      <c r="V111" s="116">
        <v>647</v>
      </c>
      <c r="W111" s="116">
        <v>659</v>
      </c>
      <c r="X111" s="116">
        <v>635</v>
      </c>
      <c r="Y111" s="116">
        <v>676</v>
      </c>
      <c r="Z111" s="116">
        <v>673</v>
      </c>
      <c r="AB111" s="113" t="str">
        <f>TEXT(Z111,"###,###")</f>
        <v>673</v>
      </c>
      <c r="AD111" s="134">
        <f>Z111/($Z$4)*100</f>
        <v>31.956315289648625</v>
      </c>
      <c r="AF111" s="113"/>
    </row>
    <row r="112" spans="1:32" x14ac:dyDescent="0.25">
      <c r="S112" s="122" t="s">
        <v>54</v>
      </c>
      <c r="T112" s="122"/>
      <c r="U112" s="116"/>
      <c r="V112" s="116">
        <v>1944</v>
      </c>
      <c r="W112" s="116">
        <v>2037</v>
      </c>
      <c r="X112" s="116">
        <v>2129</v>
      </c>
      <c r="Y112" s="116">
        <v>2102</v>
      </c>
      <c r="Z112" s="116">
        <v>2109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48.9</v>
      </c>
      <c r="W118" s="135">
        <v>48.42</v>
      </c>
      <c r="X118" s="135">
        <v>48.74</v>
      </c>
      <c r="Y118" s="135">
        <v>48.81</v>
      </c>
      <c r="Z118" s="135">
        <v>48.58</v>
      </c>
      <c r="AB118" s="113" t="str">
        <f>TEXT(Z118,"##.0")</f>
        <v>48.6</v>
      </c>
    </row>
    <row r="120" spans="19:32" x14ac:dyDescent="0.25">
      <c r="S120" s="105" t="s">
        <v>102</v>
      </c>
      <c r="T120" s="116"/>
      <c r="U120" s="116"/>
      <c r="V120" s="116">
        <v>1145</v>
      </c>
      <c r="W120" s="116">
        <v>1149</v>
      </c>
      <c r="X120" s="116">
        <v>1153</v>
      </c>
      <c r="Y120" s="116">
        <v>1160</v>
      </c>
      <c r="Z120" s="116">
        <v>1186</v>
      </c>
      <c r="AB120" s="113" t="str">
        <f>TEXT(Z120,"###,###")</f>
        <v>1,186</v>
      </c>
    </row>
    <row r="121" spans="19:32" x14ac:dyDescent="0.25">
      <c r="S121" s="105" t="s">
        <v>103</v>
      </c>
      <c r="T121" s="116"/>
      <c r="U121" s="116"/>
      <c r="V121" s="116">
        <v>193</v>
      </c>
      <c r="W121" s="116">
        <v>188</v>
      </c>
      <c r="X121" s="116">
        <v>192</v>
      </c>
      <c r="Y121" s="116">
        <v>198</v>
      </c>
      <c r="Z121" s="116">
        <v>195</v>
      </c>
      <c r="AB121" s="113" t="str">
        <f>TEXT(Z121,"###,###")</f>
        <v>195</v>
      </c>
    </row>
    <row r="122" spans="19:32" x14ac:dyDescent="0.25">
      <c r="S122" s="105" t="s">
        <v>104</v>
      </c>
      <c r="T122" s="116"/>
      <c r="U122" s="116"/>
      <c r="V122" s="116">
        <v>120</v>
      </c>
      <c r="W122" s="116">
        <v>114</v>
      </c>
      <c r="X122" s="116">
        <v>147</v>
      </c>
      <c r="Y122" s="116">
        <v>143</v>
      </c>
      <c r="Z122" s="116">
        <v>144</v>
      </c>
      <c r="AB122" s="113" t="str">
        <f>TEXT(Z122,"###,###")</f>
        <v>144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1265</v>
      </c>
      <c r="W124" s="116">
        <v>1263</v>
      </c>
      <c r="X124" s="116">
        <v>1300</v>
      </c>
      <c r="Y124" s="116">
        <v>1303</v>
      </c>
      <c r="Z124" s="116">
        <v>1330</v>
      </c>
      <c r="AB124" s="113" t="str">
        <f>TEXT(Z124,"###,###")</f>
        <v>1,330</v>
      </c>
      <c r="AD124" s="131">
        <f>Z124/$Z$7*100</f>
        <v>87.557603686635943</v>
      </c>
    </row>
    <row r="125" spans="19:32" x14ac:dyDescent="0.25">
      <c r="S125" s="105" t="s">
        <v>106</v>
      </c>
      <c r="T125" s="116"/>
      <c r="U125" s="116"/>
      <c r="V125" s="116">
        <v>313</v>
      </c>
      <c r="W125" s="116">
        <v>302</v>
      </c>
      <c r="X125" s="116">
        <v>339</v>
      </c>
      <c r="Y125" s="116">
        <v>341</v>
      </c>
      <c r="Z125" s="116">
        <v>339</v>
      </c>
      <c r="AB125" s="113" t="str">
        <f>TEXT(Z125,"###,###")</f>
        <v>339</v>
      </c>
      <c r="AD125" s="131">
        <f>Z125/$Z$7*100</f>
        <v>22.317314022383147</v>
      </c>
    </row>
    <row r="127" spans="19:32" x14ac:dyDescent="0.25">
      <c r="S127" s="105" t="s">
        <v>107</v>
      </c>
      <c r="T127" s="116"/>
      <c r="U127" s="116"/>
      <c r="V127" s="116">
        <v>692</v>
      </c>
      <c r="W127" s="116">
        <v>700</v>
      </c>
      <c r="X127" s="116">
        <v>719</v>
      </c>
      <c r="Y127" s="116">
        <v>742</v>
      </c>
      <c r="Z127" s="116">
        <v>751</v>
      </c>
      <c r="AB127" s="113" t="str">
        <f>TEXT(Z127,"###,###")</f>
        <v>751</v>
      </c>
      <c r="AD127" s="131">
        <f>Z127/$Z$7*100</f>
        <v>49.440421329822257</v>
      </c>
    </row>
    <row r="128" spans="19:32" x14ac:dyDescent="0.25">
      <c r="S128" s="105" t="s">
        <v>108</v>
      </c>
      <c r="T128" s="116"/>
      <c r="U128" s="116"/>
      <c r="V128" s="116">
        <v>768</v>
      </c>
      <c r="W128" s="116">
        <v>751</v>
      </c>
      <c r="X128" s="116">
        <v>780</v>
      </c>
      <c r="Y128" s="116">
        <v>759</v>
      </c>
      <c r="Z128" s="116">
        <v>771</v>
      </c>
      <c r="AB128" s="113" t="str">
        <f>TEXT(Z128,"###,###")</f>
        <v>771</v>
      </c>
      <c r="AD128" s="131">
        <f>Z128/$Z$7*100</f>
        <v>50.757077024358132</v>
      </c>
    </row>
    <row r="130" spans="19:20" x14ac:dyDescent="0.25">
      <c r="S130" s="105" t="s">
        <v>286</v>
      </c>
      <c r="T130" s="131">
        <v>78.077682685977607</v>
      </c>
    </row>
    <row r="131" spans="19:20" x14ac:dyDescent="0.25">
      <c r="S131" s="105" t="s">
        <v>287</v>
      </c>
      <c r="T131" s="131">
        <v>12.837393021724818</v>
      </c>
    </row>
    <row r="132" spans="19:20" x14ac:dyDescent="0.25">
      <c r="S132" s="105" t="s">
        <v>288</v>
      </c>
      <c r="T132" s="131">
        <v>9.4799210006583277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51B5E9B-DE7A-4E0E-83DA-891E905669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E501B0-FF25-46E1-B490-BE2091793A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C20E5F-0F1E-49BB-9D10-8ED0B6F449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6374D3-FA9B-431D-A2B8-3CD47C0F4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DFD6F-E751-4279-94F6-89A58EB25871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175</v>
      </c>
      <c r="T1" s="103"/>
      <c r="U1" s="103"/>
      <c r="V1" s="103"/>
      <c r="W1" s="103"/>
      <c r="X1" s="103"/>
      <c r="Y1" s="104" t="s">
        <v>262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175</v>
      </c>
      <c r="Y3" s="109" t="s">
        <v>262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8.62 South Gippsland,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19883</v>
      </c>
      <c r="W4" s="112">
        <v>20782</v>
      </c>
      <c r="X4" s="112">
        <v>22183</v>
      </c>
      <c r="Y4" s="112">
        <v>22601</v>
      </c>
      <c r="Z4" s="112">
        <v>22596</v>
      </c>
      <c r="AB4" s="113" t="str">
        <f>TEXT(Z4,"###,###")</f>
        <v>22,596</v>
      </c>
      <c r="AD4" s="114">
        <f>Z4/Y4-1</f>
        <v>-2.2122914915267966E-4</v>
      </c>
      <c r="AF4" s="114">
        <f>Z4/V4-1</f>
        <v>0.13644822209928087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10004</v>
      </c>
      <c r="W5" s="112">
        <v>10406</v>
      </c>
      <c r="X5" s="112">
        <v>11286</v>
      </c>
      <c r="Y5" s="112">
        <v>11093</v>
      </c>
      <c r="Z5" s="112">
        <v>11241</v>
      </c>
      <c r="AB5" s="113" t="str">
        <f>TEXT(Z5,"###,###")</f>
        <v>11,241</v>
      </c>
      <c r="AD5" s="114">
        <f t="shared" ref="AD5:AD9" si="0">Z5/Y5-1</f>
        <v>1.3341747047687758E-2</v>
      </c>
      <c r="AF5" s="114">
        <f t="shared" ref="AF5:AF9" si="1">Z5/V5-1</f>
        <v>0.12365053978408636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9878</v>
      </c>
      <c r="W6" s="112">
        <v>10376</v>
      </c>
      <c r="X6" s="112">
        <v>10897</v>
      </c>
      <c r="Y6" s="112">
        <v>11503</v>
      </c>
      <c r="Z6" s="112">
        <v>11351</v>
      </c>
      <c r="AB6" s="113" t="str">
        <f>TEXT(Z6,"###,###")</f>
        <v>11,351</v>
      </c>
      <c r="AD6" s="114">
        <f t="shared" si="0"/>
        <v>-1.3213944188472548E-2</v>
      </c>
      <c r="AF6" s="114">
        <f t="shared" si="1"/>
        <v>0.14911925490990074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14368</v>
      </c>
      <c r="W7" s="112">
        <v>14892</v>
      </c>
      <c r="X7" s="112">
        <v>15747</v>
      </c>
      <c r="Y7" s="112">
        <v>15713</v>
      </c>
      <c r="Z7" s="112">
        <v>16287</v>
      </c>
      <c r="AB7" s="113" t="str">
        <f>TEXT(Z7,"###,###")</f>
        <v>16,287</v>
      </c>
      <c r="AD7" s="114">
        <f t="shared" si="0"/>
        <v>3.653026156685546E-2</v>
      </c>
      <c r="AF7" s="114">
        <f t="shared" si="1"/>
        <v>0.13356069042316254</v>
      </c>
    </row>
    <row r="8" spans="1:32" ht="17.25" customHeight="1" x14ac:dyDescent="0.25">
      <c r="A8" s="68" t="s">
        <v>13</v>
      </c>
      <c r="B8" s="69"/>
      <c r="C8" s="31"/>
      <c r="D8" s="70" t="str">
        <f>AB4</f>
        <v>22,596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16,287</v>
      </c>
      <c r="P8" s="71"/>
      <c r="S8" s="111" t="s">
        <v>86</v>
      </c>
      <c r="T8" s="112"/>
      <c r="U8" s="112"/>
      <c r="V8" s="112">
        <v>34543</v>
      </c>
      <c r="W8" s="112">
        <v>34869.550000000003</v>
      </c>
      <c r="X8" s="112">
        <v>37434.67</v>
      </c>
      <c r="Y8" s="112">
        <v>35575</v>
      </c>
      <c r="Z8" s="112">
        <v>38462.339999999997</v>
      </c>
      <c r="AB8" s="113" t="str">
        <f>TEXT(Z8,"$###,###")</f>
        <v>$38,462</v>
      </c>
      <c r="AD8" s="114">
        <f t="shared" si="0"/>
        <v>8.1162052002810903E-2</v>
      </c>
      <c r="AF8" s="114">
        <f t="shared" si="1"/>
        <v>0.11346264076658064</v>
      </c>
    </row>
    <row r="9" spans="1:32" x14ac:dyDescent="0.25">
      <c r="A9" s="32" t="s">
        <v>15</v>
      </c>
      <c r="B9" s="75"/>
      <c r="C9" s="76"/>
      <c r="D9" s="77">
        <f>AD104</f>
        <v>66.856965834660997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51.280162092466384</v>
      </c>
      <c r="P9" s="78" t="s">
        <v>87</v>
      </c>
      <c r="S9" s="111" t="s">
        <v>7</v>
      </c>
      <c r="T9" s="112"/>
      <c r="U9" s="112"/>
      <c r="V9" s="112">
        <v>617387548</v>
      </c>
      <c r="W9" s="112">
        <v>650947406</v>
      </c>
      <c r="X9" s="112">
        <v>714224169</v>
      </c>
      <c r="Y9" s="112">
        <v>737330586</v>
      </c>
      <c r="Z9" s="112">
        <v>811317122</v>
      </c>
      <c r="AB9" s="113" t="str">
        <f>TEXT(Z9/1000000,"$#,###.0")&amp;" mil"</f>
        <v>$811.3 mil</v>
      </c>
      <c r="AD9" s="114">
        <f t="shared" si="0"/>
        <v>0.10034377713987852</v>
      </c>
      <c r="AF9" s="114">
        <f t="shared" si="1"/>
        <v>0.31411319296643803</v>
      </c>
    </row>
    <row r="10" spans="1:32" x14ac:dyDescent="0.25">
      <c r="A10" s="32" t="s">
        <v>18</v>
      </c>
      <c r="B10" s="75"/>
      <c r="C10" s="76"/>
      <c r="D10" s="77">
        <f>AD105</f>
        <v>16.635687732342006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48.732117639835451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69.061214465524657</v>
      </c>
      <c r="P11" s="78" t="s">
        <v>87</v>
      </c>
      <c r="S11" s="111" t="s">
        <v>30</v>
      </c>
      <c r="T11" s="116"/>
      <c r="U11" s="116"/>
      <c r="V11" s="116">
        <v>15376</v>
      </c>
      <c r="W11" s="116">
        <v>16104</v>
      </c>
      <c r="X11" s="116">
        <v>17166</v>
      </c>
      <c r="Y11" s="116">
        <v>17729</v>
      </c>
      <c r="Z11" s="116">
        <v>17559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18.560815374224841</v>
      </c>
      <c r="P12" s="78" t="s">
        <v>87</v>
      </c>
      <c r="S12" s="111" t="s">
        <v>31</v>
      </c>
      <c r="T12" s="116"/>
      <c r="U12" s="116"/>
      <c r="V12" s="116">
        <v>4507</v>
      </c>
      <c r="W12" s="116">
        <v>4678</v>
      </c>
      <c r="X12" s="116">
        <v>5016</v>
      </c>
      <c r="Y12" s="116">
        <v>4874</v>
      </c>
      <c r="Z12" s="116">
        <v>5038</v>
      </c>
    </row>
    <row r="13" spans="1:32" ht="15" customHeight="1" x14ac:dyDescent="0.25">
      <c r="A13" s="32" t="s">
        <v>20</v>
      </c>
      <c r="B13" s="76"/>
      <c r="C13" s="76"/>
      <c r="D13" s="77">
        <f>AD108</f>
        <v>19.649495485926714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12.371830294099588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15.790405381483449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19.667197734112232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14.919874746730521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1862</v>
      </c>
      <c r="Z15" s="116">
        <v>1957</v>
      </c>
      <c r="AB15" s="121">
        <f t="shared" ref="AB15:AB34" si="2">IF(Z15="np",0,Z15/$Z$34)</f>
        <v>8.6623583569405097E-2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28.075765622234023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85.080125253269472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114</v>
      </c>
      <c r="Z16" s="116">
        <v>119</v>
      </c>
      <c r="AB16" s="121">
        <f t="shared" si="2"/>
        <v>5.2673512747875356E-3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1522</v>
      </c>
      <c r="Z17" s="116">
        <v>1434</v>
      </c>
      <c r="AB17" s="121">
        <f t="shared" si="2"/>
        <v>6.3473796033994334E-2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225</v>
      </c>
      <c r="Z18" s="116">
        <v>233</v>
      </c>
      <c r="AB18" s="121">
        <f t="shared" si="2"/>
        <v>1.0313385269121813E-2</v>
      </c>
    </row>
    <row r="19" spans="1:28" x14ac:dyDescent="0.25">
      <c r="A19" s="67" t="str">
        <f>$S$1&amp;" ("&amp;$V$2&amp;" to "&amp;$Z$2&amp;")"</f>
        <v>South Gippsland (2015-16 to 2019-20)</v>
      </c>
      <c r="B19" s="67"/>
      <c r="C19" s="67"/>
      <c r="D19" s="67"/>
      <c r="E19" s="67"/>
      <c r="F19" s="67"/>
      <c r="G19" s="67" t="str">
        <f>$S$1&amp;" ("&amp;$V$2&amp;" to "&amp;$Z$2&amp;")"</f>
        <v>South Gippsland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1818</v>
      </c>
      <c r="Z19" s="116">
        <v>1844</v>
      </c>
      <c r="AB19" s="121">
        <f t="shared" si="2"/>
        <v>8.1621813031161478E-2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673</v>
      </c>
      <c r="Z20" s="116">
        <v>737</v>
      </c>
      <c r="AB20" s="121">
        <f t="shared" si="2"/>
        <v>3.26221671388102E-2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1823</v>
      </c>
      <c r="Z21" s="116">
        <v>1665</v>
      </c>
      <c r="AB21" s="121">
        <f t="shared" si="2"/>
        <v>7.3698654390934842E-2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1181</v>
      </c>
      <c r="Z22" s="116">
        <v>1333</v>
      </c>
      <c r="AB22" s="121">
        <f t="shared" si="2"/>
        <v>5.9003186968838529E-2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693</v>
      </c>
      <c r="Z23" s="116">
        <v>697</v>
      </c>
      <c r="AB23" s="121">
        <f t="shared" si="2"/>
        <v>3.0851628895184138E-2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154</v>
      </c>
      <c r="Z24" s="116">
        <v>164</v>
      </c>
      <c r="AB24" s="121">
        <f t="shared" si="2"/>
        <v>7.2592067988668553E-3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603</v>
      </c>
      <c r="Z25" s="116">
        <v>659</v>
      </c>
      <c r="AB25" s="121">
        <f t="shared" si="2"/>
        <v>2.9169617563739376E-2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330</v>
      </c>
      <c r="Z26" s="116">
        <v>354</v>
      </c>
      <c r="AB26" s="121">
        <f t="shared" si="2"/>
        <v>1.5669263456090651E-2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986</v>
      </c>
      <c r="Z27" s="116">
        <v>1006</v>
      </c>
      <c r="AB27" s="121">
        <f t="shared" si="2"/>
        <v>4.4529036827195466E-2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1504</v>
      </c>
      <c r="Z28" s="116">
        <v>1503</v>
      </c>
      <c r="AB28" s="121">
        <f t="shared" si="2"/>
        <v>6.6527974504249299E-2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1747</v>
      </c>
      <c r="Z29" s="116">
        <v>831</v>
      </c>
      <c r="AB29" s="121">
        <f t="shared" si="2"/>
        <v>3.6782932011331447E-2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1185</v>
      </c>
      <c r="Z30" s="116">
        <v>1750</v>
      </c>
      <c r="AB30" s="121">
        <f t="shared" si="2"/>
        <v>7.7461048158640231E-2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2510</v>
      </c>
      <c r="Z31" s="116">
        <v>2576</v>
      </c>
      <c r="AB31" s="121">
        <f t="shared" si="2"/>
        <v>0.11402266288951841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444</v>
      </c>
      <c r="Z32" s="116">
        <v>482</v>
      </c>
      <c r="AB32" s="121">
        <f t="shared" si="2"/>
        <v>2.1334985835694049E-2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768</v>
      </c>
      <c r="Z33" s="116">
        <v>764</v>
      </c>
      <c r="AB33" s="121">
        <f t="shared" si="2"/>
        <v>3.3817280453257791E-2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22598</v>
      </c>
      <c r="Z34" s="124">
        <v>22592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13857</v>
      </c>
      <c r="AB37" s="136">
        <f>Z37/Z40*100</f>
        <v>85.080125253269472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2430</v>
      </c>
      <c r="AB38" s="136">
        <f>Z38/Z40*100</f>
        <v>14.919874746730521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16287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2</v>
      </c>
      <c r="Y44" s="116">
        <v>4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212</v>
      </c>
      <c r="W45" s="116">
        <v>223</v>
      </c>
      <c r="X45" s="116">
        <v>227</v>
      </c>
      <c r="Y45" s="116">
        <v>255</v>
      </c>
      <c r="Z45" s="116">
        <v>268</v>
      </c>
    </row>
    <row r="46" spans="19:32" x14ac:dyDescent="0.25">
      <c r="S46" s="119" t="s">
        <v>39</v>
      </c>
      <c r="T46" s="119"/>
      <c r="U46" s="116"/>
      <c r="V46" s="116">
        <v>582</v>
      </c>
      <c r="W46" s="116">
        <v>575</v>
      </c>
      <c r="X46" s="116">
        <v>608</v>
      </c>
      <c r="Y46" s="116">
        <v>648</v>
      </c>
      <c r="Z46" s="116">
        <v>586</v>
      </c>
    </row>
    <row r="47" spans="19:32" x14ac:dyDescent="0.25">
      <c r="S47" s="119" t="s">
        <v>40</v>
      </c>
      <c r="T47" s="119"/>
      <c r="U47" s="116"/>
      <c r="V47" s="116">
        <v>827</v>
      </c>
      <c r="W47" s="116">
        <v>802</v>
      </c>
      <c r="X47" s="116">
        <v>915</v>
      </c>
      <c r="Y47" s="116">
        <v>861</v>
      </c>
      <c r="Z47" s="116">
        <v>868</v>
      </c>
    </row>
    <row r="48" spans="19:32" x14ac:dyDescent="0.25">
      <c r="S48" s="119" t="s">
        <v>41</v>
      </c>
      <c r="T48" s="119"/>
      <c r="U48" s="116"/>
      <c r="V48" s="116">
        <v>943</v>
      </c>
      <c r="W48" s="116">
        <v>970</v>
      </c>
      <c r="X48" s="116">
        <v>940</v>
      </c>
      <c r="Y48" s="116">
        <v>975</v>
      </c>
      <c r="Z48" s="116">
        <v>965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782</v>
      </c>
      <c r="W49" s="116">
        <v>867</v>
      </c>
      <c r="X49" s="116">
        <v>1015</v>
      </c>
      <c r="Y49" s="116">
        <v>1015</v>
      </c>
      <c r="Z49" s="116">
        <v>1008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South Gippsland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842</v>
      </c>
      <c r="W50" s="116">
        <v>826</v>
      </c>
      <c r="X50" s="116">
        <v>907</v>
      </c>
      <c r="Y50" s="116">
        <v>890</v>
      </c>
      <c r="Z50" s="116">
        <v>928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962</v>
      </c>
      <c r="W51" s="116">
        <v>917</v>
      </c>
      <c r="X51" s="116">
        <v>958</v>
      </c>
      <c r="Y51" s="116">
        <v>946</v>
      </c>
      <c r="Z51" s="116">
        <v>921</v>
      </c>
    </row>
    <row r="52" spans="1:26" ht="15" customHeight="1" x14ac:dyDescent="0.25">
      <c r="S52" s="119" t="s">
        <v>45</v>
      </c>
      <c r="T52" s="119"/>
      <c r="U52" s="116"/>
      <c r="V52" s="116">
        <v>1036</v>
      </c>
      <c r="W52" s="116">
        <v>1094</v>
      </c>
      <c r="X52" s="116">
        <v>1123</v>
      </c>
      <c r="Y52" s="116">
        <v>1077</v>
      </c>
      <c r="Z52" s="116">
        <v>1089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1020</v>
      </c>
      <c r="W53" s="116">
        <v>1050</v>
      </c>
      <c r="X53" s="116">
        <v>1182</v>
      </c>
      <c r="Y53" s="116">
        <v>1075</v>
      </c>
      <c r="Z53" s="116">
        <v>1081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972</v>
      </c>
      <c r="W54" s="116">
        <v>1078</v>
      </c>
      <c r="X54" s="116">
        <v>1186</v>
      </c>
      <c r="Y54" s="116">
        <v>1145</v>
      </c>
      <c r="Z54" s="116">
        <v>1175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849</v>
      </c>
      <c r="W55" s="116">
        <v>890</v>
      </c>
      <c r="X55" s="116">
        <v>1019</v>
      </c>
      <c r="Y55" s="116">
        <v>1006</v>
      </c>
      <c r="Z55" s="116">
        <v>1020</v>
      </c>
    </row>
    <row r="56" spans="1:26" ht="15" customHeight="1" x14ac:dyDescent="0.25">
      <c r="S56" s="119" t="s">
        <v>49</v>
      </c>
      <c r="T56" s="119"/>
      <c r="U56" s="116"/>
      <c r="V56" s="116">
        <v>535</v>
      </c>
      <c r="W56" s="116">
        <v>596</v>
      </c>
      <c r="X56" s="116">
        <v>622</v>
      </c>
      <c r="Y56" s="116">
        <v>650</v>
      </c>
      <c r="Z56" s="116">
        <v>687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224</v>
      </c>
      <c r="W57" s="116">
        <v>292</v>
      </c>
      <c r="X57" s="116">
        <v>316</v>
      </c>
      <c r="Y57" s="116">
        <v>313</v>
      </c>
      <c r="Z57" s="116">
        <v>341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116</v>
      </c>
      <c r="W58" s="116">
        <v>117</v>
      </c>
      <c r="X58" s="116">
        <v>132</v>
      </c>
      <c r="Y58" s="116">
        <v>121</v>
      </c>
      <c r="Z58" s="116">
        <v>151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59</v>
      </c>
      <c r="W59" s="116">
        <v>60</v>
      </c>
      <c r="X59" s="116">
        <v>81</v>
      </c>
      <c r="Y59" s="116">
        <v>85</v>
      </c>
      <c r="Z59" s="116">
        <v>92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45</v>
      </c>
      <c r="W60" s="116">
        <v>46</v>
      </c>
      <c r="X60" s="116">
        <v>54</v>
      </c>
      <c r="Y60" s="116">
        <v>44</v>
      </c>
      <c r="Z60" s="116">
        <v>42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10004</v>
      </c>
      <c r="W61" s="116">
        <v>10406</v>
      </c>
      <c r="X61" s="116">
        <v>11286</v>
      </c>
      <c r="Y61" s="116">
        <v>11098</v>
      </c>
      <c r="Z61" s="116">
        <v>11247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9</v>
      </c>
      <c r="W63" s="116">
        <v>10</v>
      </c>
      <c r="X63" s="116">
        <v>12</v>
      </c>
      <c r="Y63" s="116">
        <v>14</v>
      </c>
      <c r="Z63" s="116">
        <v>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230</v>
      </c>
      <c r="W64" s="116">
        <v>209</v>
      </c>
      <c r="X64" s="116">
        <v>224</v>
      </c>
      <c r="Y64" s="116">
        <v>298</v>
      </c>
      <c r="Z64" s="116">
        <v>312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South Gippsland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554</v>
      </c>
      <c r="W65" s="116">
        <v>614</v>
      </c>
      <c r="X65" s="116">
        <v>650</v>
      </c>
      <c r="Y65" s="116">
        <v>620</v>
      </c>
      <c r="Z65" s="116">
        <v>600</v>
      </c>
    </row>
    <row r="66" spans="1:26" x14ac:dyDescent="0.25">
      <c r="S66" s="119" t="s">
        <v>40</v>
      </c>
      <c r="T66" s="119"/>
      <c r="U66" s="116"/>
      <c r="V66" s="116">
        <v>845</v>
      </c>
      <c r="W66" s="116">
        <v>815</v>
      </c>
      <c r="X66" s="116">
        <v>841</v>
      </c>
      <c r="Y66" s="116">
        <v>915</v>
      </c>
      <c r="Z66" s="116">
        <v>864</v>
      </c>
    </row>
    <row r="67" spans="1:26" x14ac:dyDescent="0.25">
      <c r="S67" s="119" t="s">
        <v>41</v>
      </c>
      <c r="T67" s="119"/>
      <c r="U67" s="116"/>
      <c r="V67" s="116">
        <v>852</v>
      </c>
      <c r="W67" s="116">
        <v>900</v>
      </c>
      <c r="X67" s="116">
        <v>973</v>
      </c>
      <c r="Y67" s="116">
        <v>1076</v>
      </c>
      <c r="Z67" s="116">
        <v>980</v>
      </c>
    </row>
    <row r="68" spans="1:26" x14ac:dyDescent="0.25">
      <c r="S68" s="119" t="s">
        <v>42</v>
      </c>
      <c r="T68" s="119"/>
      <c r="U68" s="116"/>
      <c r="V68" s="116">
        <v>786</v>
      </c>
      <c r="W68" s="116">
        <v>827</v>
      </c>
      <c r="X68" s="116">
        <v>867</v>
      </c>
      <c r="Y68" s="116">
        <v>899</v>
      </c>
      <c r="Z68" s="116">
        <v>951</v>
      </c>
    </row>
    <row r="69" spans="1:26" x14ac:dyDescent="0.25">
      <c r="S69" s="119" t="s">
        <v>43</v>
      </c>
      <c r="T69" s="119"/>
      <c r="U69" s="116"/>
      <c r="V69" s="116">
        <v>705</v>
      </c>
      <c r="W69" s="116">
        <v>790</v>
      </c>
      <c r="X69" s="116">
        <v>848</v>
      </c>
      <c r="Y69" s="116">
        <v>943</v>
      </c>
      <c r="Z69" s="116">
        <v>956</v>
      </c>
    </row>
    <row r="70" spans="1:26" x14ac:dyDescent="0.25">
      <c r="S70" s="119" t="s">
        <v>44</v>
      </c>
      <c r="T70" s="119"/>
      <c r="U70" s="116"/>
      <c r="V70" s="116">
        <v>1027</v>
      </c>
      <c r="W70" s="116">
        <v>984</v>
      </c>
      <c r="X70" s="116">
        <v>923</v>
      </c>
      <c r="Y70" s="116">
        <v>977</v>
      </c>
      <c r="Z70" s="116">
        <v>938</v>
      </c>
    </row>
    <row r="71" spans="1:26" x14ac:dyDescent="0.25">
      <c r="S71" s="119" t="s">
        <v>45</v>
      </c>
      <c r="T71" s="119"/>
      <c r="U71" s="116"/>
      <c r="V71" s="116">
        <v>1109</v>
      </c>
      <c r="W71" s="116">
        <v>1240</v>
      </c>
      <c r="X71" s="116">
        <v>1309</v>
      </c>
      <c r="Y71" s="116">
        <v>1296</v>
      </c>
      <c r="Z71" s="116">
        <v>1213</v>
      </c>
    </row>
    <row r="72" spans="1:26" x14ac:dyDescent="0.25">
      <c r="S72" s="119" t="s">
        <v>46</v>
      </c>
      <c r="T72" s="119"/>
      <c r="U72" s="116"/>
      <c r="V72" s="116">
        <v>1070</v>
      </c>
      <c r="W72" s="116">
        <v>1096</v>
      </c>
      <c r="X72" s="116">
        <v>1136</v>
      </c>
      <c r="Y72" s="116">
        <v>1249</v>
      </c>
      <c r="Z72" s="116">
        <v>1254</v>
      </c>
    </row>
    <row r="73" spans="1:26" x14ac:dyDescent="0.25">
      <c r="S73" s="119" t="s">
        <v>47</v>
      </c>
      <c r="T73" s="119"/>
      <c r="U73" s="116"/>
      <c r="V73" s="116">
        <v>1127</v>
      </c>
      <c r="W73" s="116">
        <v>1170</v>
      </c>
      <c r="X73" s="116">
        <v>1222</v>
      </c>
      <c r="Y73" s="116">
        <v>1236</v>
      </c>
      <c r="Z73" s="116">
        <v>1217</v>
      </c>
    </row>
    <row r="74" spans="1:26" x14ac:dyDescent="0.25">
      <c r="S74" s="119" t="s">
        <v>48</v>
      </c>
      <c r="T74" s="119"/>
      <c r="U74" s="116"/>
      <c r="V74" s="116">
        <v>819</v>
      </c>
      <c r="W74" s="116">
        <v>899</v>
      </c>
      <c r="X74" s="116">
        <v>935</v>
      </c>
      <c r="Y74" s="116">
        <v>1020</v>
      </c>
      <c r="Z74" s="116">
        <v>1041</v>
      </c>
    </row>
    <row r="75" spans="1:26" x14ac:dyDescent="0.25">
      <c r="S75" s="119" t="s">
        <v>49</v>
      </c>
      <c r="T75" s="119"/>
      <c r="U75" s="116"/>
      <c r="V75" s="116">
        <v>397</v>
      </c>
      <c r="W75" s="116">
        <v>451</v>
      </c>
      <c r="X75" s="116">
        <v>505</v>
      </c>
      <c r="Y75" s="116">
        <v>536</v>
      </c>
      <c r="Z75" s="116">
        <v>541</v>
      </c>
    </row>
    <row r="76" spans="1:26" x14ac:dyDescent="0.25">
      <c r="S76" s="119" t="s">
        <v>50</v>
      </c>
      <c r="T76" s="119"/>
      <c r="U76" s="116"/>
      <c r="V76" s="116">
        <v>166</v>
      </c>
      <c r="W76" s="116">
        <v>183</v>
      </c>
      <c r="X76" s="116">
        <v>225</v>
      </c>
      <c r="Y76" s="116">
        <v>219</v>
      </c>
      <c r="Z76" s="116">
        <v>255</v>
      </c>
    </row>
    <row r="77" spans="1:26" x14ac:dyDescent="0.25">
      <c r="S77" s="119" t="s">
        <v>51</v>
      </c>
      <c r="T77" s="119"/>
      <c r="U77" s="116"/>
      <c r="V77" s="116">
        <v>94</v>
      </c>
      <c r="W77" s="116">
        <v>93</v>
      </c>
      <c r="X77" s="116">
        <v>118</v>
      </c>
      <c r="Y77" s="116">
        <v>112</v>
      </c>
      <c r="Z77" s="116">
        <v>109</v>
      </c>
    </row>
    <row r="78" spans="1:26" x14ac:dyDescent="0.25">
      <c r="S78" s="119" t="s">
        <v>52</v>
      </c>
      <c r="T78" s="119"/>
      <c r="U78" s="116"/>
      <c r="V78" s="116">
        <v>51</v>
      </c>
      <c r="W78" s="116">
        <v>59</v>
      </c>
      <c r="X78" s="116">
        <v>64</v>
      </c>
      <c r="Y78" s="116">
        <v>59</v>
      </c>
      <c r="Z78" s="116">
        <v>66</v>
      </c>
    </row>
    <row r="79" spans="1:26" x14ac:dyDescent="0.25">
      <c r="S79" s="119" t="s">
        <v>53</v>
      </c>
      <c r="T79" s="119"/>
      <c r="U79" s="116"/>
      <c r="V79" s="116">
        <v>42</v>
      </c>
      <c r="W79" s="116">
        <v>39</v>
      </c>
      <c r="X79" s="116">
        <v>55</v>
      </c>
      <c r="Y79" s="116">
        <v>39</v>
      </c>
      <c r="Z79" s="116">
        <v>50</v>
      </c>
    </row>
    <row r="80" spans="1:26" x14ac:dyDescent="0.25">
      <c r="S80" s="122" t="s">
        <v>54</v>
      </c>
      <c r="T80" s="122"/>
      <c r="U80" s="116"/>
      <c r="V80" s="116">
        <v>9879</v>
      </c>
      <c r="W80" s="116">
        <v>10376</v>
      </c>
      <c r="X80" s="116">
        <v>10897</v>
      </c>
      <c r="Y80" s="116">
        <v>11503</v>
      </c>
      <c r="Z80" s="116">
        <v>11349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South Gippsland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660</v>
      </c>
      <c r="W83" s="116">
        <v>710</v>
      </c>
      <c r="X83" s="116">
        <v>732</v>
      </c>
      <c r="Y83" s="116">
        <v>759</v>
      </c>
      <c r="Z83" s="116">
        <v>808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618</v>
      </c>
      <c r="W84" s="116">
        <v>630</v>
      </c>
      <c r="X84" s="116">
        <v>664</v>
      </c>
      <c r="Y84" s="116">
        <v>684</v>
      </c>
      <c r="Z84" s="116">
        <v>696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1186</v>
      </c>
      <c r="W85" s="116">
        <v>1238</v>
      </c>
      <c r="X85" s="116">
        <v>1371</v>
      </c>
      <c r="Y85" s="116">
        <v>1384</v>
      </c>
      <c r="Z85" s="116">
        <v>1406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22,596</v>
      </c>
      <c r="D86" s="100">
        <f t="shared" ref="D86:D91" si="4">AD4</f>
        <v>-2.2122914915267966E-4</v>
      </c>
      <c r="E86" s="101">
        <f t="shared" ref="E86:E91" si="5">AD4</f>
        <v>-2.2122914915267966E-4</v>
      </c>
      <c r="F86" s="100">
        <f t="shared" ref="F86:F91" si="6">AF4</f>
        <v>0.13644822209928087</v>
      </c>
      <c r="G86" s="101">
        <f t="shared" ref="G86:G91" si="7">AF4</f>
        <v>0.13644822209928087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272</v>
      </c>
      <c r="W86" s="116">
        <v>300</v>
      </c>
      <c r="X86" s="116">
        <v>323</v>
      </c>
      <c r="Y86" s="116">
        <v>349</v>
      </c>
      <c r="Z86" s="116">
        <v>356</v>
      </c>
    </row>
    <row r="87" spans="1:30" ht="15" customHeight="1" x14ac:dyDescent="0.25">
      <c r="A87" s="102" t="s">
        <v>4</v>
      </c>
      <c r="B87" s="51"/>
      <c r="C87" s="61" t="str">
        <f t="shared" si="3"/>
        <v>11,241</v>
      </c>
      <c r="D87" s="100">
        <f t="shared" si="4"/>
        <v>1.3341747047687758E-2</v>
      </c>
      <c r="E87" s="101">
        <f t="shared" si="5"/>
        <v>1.3341747047687758E-2</v>
      </c>
      <c r="F87" s="100">
        <f t="shared" si="6"/>
        <v>0.12365053978408636</v>
      </c>
      <c r="G87" s="101">
        <f t="shared" si="7"/>
        <v>0.12365053978408636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198</v>
      </c>
      <c r="W87" s="116">
        <v>204</v>
      </c>
      <c r="X87" s="116">
        <v>198</v>
      </c>
      <c r="Y87" s="116">
        <v>196</v>
      </c>
      <c r="Z87" s="116">
        <v>201</v>
      </c>
    </row>
    <row r="88" spans="1:30" ht="15" customHeight="1" x14ac:dyDescent="0.25">
      <c r="A88" s="102" t="s">
        <v>5</v>
      </c>
      <c r="B88" s="51"/>
      <c r="C88" s="61" t="str">
        <f t="shared" si="3"/>
        <v>11,351</v>
      </c>
      <c r="D88" s="100">
        <f t="shared" si="4"/>
        <v>-1.3213944188472548E-2</v>
      </c>
      <c r="E88" s="101">
        <f t="shared" si="5"/>
        <v>-1.3213944188472548E-2</v>
      </c>
      <c r="F88" s="100">
        <f t="shared" si="6"/>
        <v>0.14911925490990074</v>
      </c>
      <c r="G88" s="101">
        <f t="shared" si="7"/>
        <v>0.14911925490990074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338</v>
      </c>
      <c r="W88" s="116">
        <v>312</v>
      </c>
      <c r="X88" s="116">
        <v>346</v>
      </c>
      <c r="Y88" s="116">
        <v>354</v>
      </c>
      <c r="Z88" s="116">
        <v>373</v>
      </c>
    </row>
    <row r="89" spans="1:30" ht="15" customHeight="1" x14ac:dyDescent="0.25">
      <c r="A89" s="51" t="s">
        <v>6</v>
      </c>
      <c r="B89" s="51"/>
      <c r="C89" s="61" t="str">
        <f t="shared" si="3"/>
        <v>16,287</v>
      </c>
      <c r="D89" s="100">
        <f t="shared" si="4"/>
        <v>3.653026156685546E-2</v>
      </c>
      <c r="E89" s="101">
        <f t="shared" si="5"/>
        <v>3.653026156685546E-2</v>
      </c>
      <c r="F89" s="100">
        <f t="shared" si="6"/>
        <v>0.13356069042316254</v>
      </c>
      <c r="G89" s="101">
        <f t="shared" si="7"/>
        <v>0.13356069042316254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745</v>
      </c>
      <c r="W89" s="116">
        <v>773</v>
      </c>
      <c r="X89" s="116">
        <v>814</v>
      </c>
      <c r="Y89" s="116">
        <v>794</v>
      </c>
      <c r="Z89" s="116">
        <v>826</v>
      </c>
    </row>
    <row r="90" spans="1:30" ht="15" customHeight="1" x14ac:dyDescent="0.25">
      <c r="A90" s="51" t="s">
        <v>100</v>
      </c>
      <c r="B90" s="51"/>
      <c r="C90" s="61" t="str">
        <f t="shared" si="3"/>
        <v>$38,462</v>
      </c>
      <c r="D90" s="100">
        <f t="shared" si="4"/>
        <v>8.1162052002810903E-2</v>
      </c>
      <c r="E90" s="101">
        <f t="shared" si="5"/>
        <v>8.1162052002810903E-2</v>
      </c>
      <c r="F90" s="100">
        <f t="shared" si="6"/>
        <v>0.11346264076658064</v>
      </c>
      <c r="G90" s="101">
        <f t="shared" si="7"/>
        <v>0.11346264076658064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948</v>
      </c>
      <c r="W90" s="116">
        <v>970</v>
      </c>
      <c r="X90" s="116">
        <v>1018</v>
      </c>
      <c r="Y90" s="116">
        <v>1034</v>
      </c>
      <c r="Z90" s="116">
        <v>1094</v>
      </c>
    </row>
    <row r="91" spans="1:30" ht="15" customHeight="1" x14ac:dyDescent="0.25">
      <c r="A91" s="51" t="s">
        <v>7</v>
      </c>
      <c r="B91" s="51"/>
      <c r="C91" s="61" t="str">
        <f t="shared" si="3"/>
        <v>$811.3 mil</v>
      </c>
      <c r="D91" s="100">
        <f t="shared" si="4"/>
        <v>0.10034377713987852</v>
      </c>
      <c r="E91" s="101">
        <f t="shared" si="5"/>
        <v>0.10034377713987852</v>
      </c>
      <c r="F91" s="100">
        <f t="shared" si="6"/>
        <v>0.31411319296643803</v>
      </c>
      <c r="G91" s="101">
        <f t="shared" si="7"/>
        <v>0.31411319296643803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7453</v>
      </c>
      <c r="W91" s="116">
        <v>7705</v>
      </c>
      <c r="X91" s="116">
        <v>8160</v>
      </c>
      <c r="Y91" s="116">
        <v>8051</v>
      </c>
      <c r="Z91" s="116">
        <v>8351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423</v>
      </c>
      <c r="W93" s="116">
        <v>481</v>
      </c>
      <c r="X93" s="116">
        <v>544</v>
      </c>
      <c r="Y93" s="116">
        <v>555</v>
      </c>
      <c r="Z93" s="116">
        <v>584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1180</v>
      </c>
      <c r="W94" s="116">
        <v>1275</v>
      </c>
      <c r="X94" s="116">
        <v>1352</v>
      </c>
      <c r="Y94" s="116">
        <v>1396</v>
      </c>
      <c r="Z94" s="116">
        <v>1429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259</v>
      </c>
      <c r="W95" s="116">
        <v>259</v>
      </c>
      <c r="X95" s="116">
        <v>288</v>
      </c>
      <c r="Y95" s="116">
        <v>309</v>
      </c>
      <c r="Z95" s="116">
        <v>324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864</v>
      </c>
      <c r="W96" s="116">
        <v>951</v>
      </c>
      <c r="X96" s="116">
        <v>1036</v>
      </c>
      <c r="Y96" s="116">
        <v>1111</v>
      </c>
      <c r="Z96" s="116">
        <v>1155</v>
      </c>
    </row>
    <row r="97" spans="1:32" ht="15" customHeight="1" x14ac:dyDescent="0.25">
      <c r="S97" s="119" t="s">
        <v>199</v>
      </c>
      <c r="T97" s="119"/>
      <c r="U97" s="116"/>
      <c r="V97" s="116">
        <v>951</v>
      </c>
      <c r="W97" s="116">
        <v>978</v>
      </c>
      <c r="X97" s="116">
        <v>1024</v>
      </c>
      <c r="Y97" s="116">
        <v>1047</v>
      </c>
      <c r="Z97" s="116">
        <v>1043</v>
      </c>
    </row>
    <row r="98" spans="1:32" ht="15" customHeight="1" x14ac:dyDescent="0.25">
      <c r="S98" s="119" t="s">
        <v>200</v>
      </c>
      <c r="T98" s="119"/>
      <c r="U98" s="116"/>
      <c r="V98" s="116">
        <v>734</v>
      </c>
      <c r="W98" s="116">
        <v>731</v>
      </c>
      <c r="X98" s="116">
        <v>782</v>
      </c>
      <c r="Y98" s="116">
        <v>778</v>
      </c>
      <c r="Z98" s="116">
        <v>779</v>
      </c>
    </row>
    <row r="99" spans="1:32" ht="15" customHeight="1" x14ac:dyDescent="0.25">
      <c r="S99" s="119" t="s">
        <v>201</v>
      </c>
      <c r="T99" s="119"/>
      <c r="U99" s="116"/>
      <c r="V99" s="116">
        <v>56</v>
      </c>
      <c r="W99" s="116">
        <v>57</v>
      </c>
      <c r="X99" s="116">
        <v>55</v>
      </c>
      <c r="Y99" s="116">
        <v>48</v>
      </c>
      <c r="Z99" s="116">
        <v>49</v>
      </c>
    </row>
    <row r="100" spans="1:32" ht="15" customHeight="1" x14ac:dyDescent="0.25">
      <c r="S100" s="119" t="s">
        <v>59</v>
      </c>
      <c r="T100" s="119"/>
      <c r="U100" s="116"/>
      <c r="V100" s="116">
        <v>556</v>
      </c>
      <c r="W100" s="116">
        <v>569</v>
      </c>
      <c r="X100" s="116">
        <v>589</v>
      </c>
      <c r="Y100" s="116">
        <v>569</v>
      </c>
      <c r="Z100" s="116">
        <v>618</v>
      </c>
    </row>
    <row r="101" spans="1:32" x14ac:dyDescent="0.25">
      <c r="A101" s="20"/>
      <c r="S101" s="122" t="s">
        <v>54</v>
      </c>
      <c r="T101" s="122"/>
      <c r="U101" s="116"/>
      <c r="V101" s="116">
        <v>6912</v>
      </c>
      <c r="W101" s="116">
        <v>7187</v>
      </c>
      <c r="X101" s="116">
        <v>7585</v>
      </c>
      <c r="Y101" s="116">
        <v>7665</v>
      </c>
      <c r="Z101" s="116">
        <v>7934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12535</v>
      </c>
      <c r="W104" s="116">
        <v>13542</v>
      </c>
      <c r="X104" s="116">
        <v>14644</v>
      </c>
      <c r="Y104" s="116">
        <v>14880</v>
      </c>
      <c r="Z104" s="116">
        <v>15107</v>
      </c>
      <c r="AB104" s="113" t="str">
        <f>TEXT(Z104,"###,###")</f>
        <v>15,107</v>
      </c>
      <c r="AD104" s="134">
        <f>Z104/($Z$4)*100</f>
        <v>66.856965834660997</v>
      </c>
      <c r="AF104" s="113"/>
    </row>
    <row r="105" spans="1:32" x14ac:dyDescent="0.25">
      <c r="S105" s="119" t="s">
        <v>18</v>
      </c>
      <c r="T105" s="119"/>
      <c r="U105" s="116"/>
      <c r="V105" s="116">
        <v>3422</v>
      </c>
      <c r="W105" s="116">
        <v>3639</v>
      </c>
      <c r="X105" s="116">
        <v>3586</v>
      </c>
      <c r="Y105" s="116">
        <v>4070</v>
      </c>
      <c r="Z105" s="116">
        <v>3759</v>
      </c>
      <c r="AB105" s="113" t="str">
        <f>TEXT(Z105,"###,###")</f>
        <v>3,759</v>
      </c>
      <c r="AD105" s="134">
        <f>Z105/($Z$4)*100</f>
        <v>16.635687732342006</v>
      </c>
      <c r="AF105" s="113"/>
    </row>
    <row r="106" spans="1:32" x14ac:dyDescent="0.25">
      <c r="S106" s="122" t="s">
        <v>54</v>
      </c>
      <c r="T106" s="122"/>
      <c r="U106" s="124"/>
      <c r="V106" s="124">
        <v>15957</v>
      </c>
      <c r="W106" s="124">
        <v>17181</v>
      </c>
      <c r="X106" s="124">
        <v>18230</v>
      </c>
      <c r="Y106" s="124">
        <v>18950</v>
      </c>
      <c r="Z106" s="124">
        <v>18866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3584</v>
      </c>
      <c r="W108" s="116">
        <v>4088</v>
      </c>
      <c r="X108" s="116">
        <v>4590</v>
      </c>
      <c r="Y108" s="116">
        <v>4548</v>
      </c>
      <c r="Z108" s="116">
        <v>4440</v>
      </c>
      <c r="AB108" s="113" t="str">
        <f>TEXT(Z108,"###,###")</f>
        <v>4,440</v>
      </c>
      <c r="AD108" s="134">
        <f>Z108/($Z$4)*100</f>
        <v>19.649495485926714</v>
      </c>
      <c r="AF108" s="113"/>
    </row>
    <row r="109" spans="1:32" x14ac:dyDescent="0.25">
      <c r="S109" s="119" t="s">
        <v>21</v>
      </c>
      <c r="T109" s="119"/>
      <c r="U109" s="116"/>
      <c r="V109" s="116">
        <v>3023</v>
      </c>
      <c r="W109" s="116">
        <v>3213</v>
      </c>
      <c r="X109" s="116">
        <v>3407</v>
      </c>
      <c r="Y109" s="116">
        <v>3554</v>
      </c>
      <c r="Z109" s="116">
        <v>3568</v>
      </c>
      <c r="AB109" s="113" t="str">
        <f>TEXT(Z109,"###,###")</f>
        <v>3,568</v>
      </c>
      <c r="AD109" s="134">
        <f>Z109/($Z$4)*100</f>
        <v>15.790405381483449</v>
      </c>
      <c r="AF109" s="113"/>
    </row>
    <row r="110" spans="1:32" x14ac:dyDescent="0.25">
      <c r="S110" s="119" t="s">
        <v>22</v>
      </c>
      <c r="T110" s="119"/>
      <c r="U110" s="116"/>
      <c r="V110" s="116">
        <v>3827</v>
      </c>
      <c r="W110" s="116">
        <v>4190</v>
      </c>
      <c r="X110" s="116">
        <v>4150</v>
      </c>
      <c r="Y110" s="116">
        <v>4260</v>
      </c>
      <c r="Z110" s="116">
        <v>4444</v>
      </c>
      <c r="AB110" s="113" t="str">
        <f>TEXT(Z110,"###,###")</f>
        <v>4,444</v>
      </c>
      <c r="AD110" s="134">
        <f>Z110/($Z$4)*100</f>
        <v>19.667197734112232</v>
      </c>
      <c r="AF110" s="113"/>
    </row>
    <row r="111" spans="1:32" x14ac:dyDescent="0.25">
      <c r="S111" s="119" t="s">
        <v>23</v>
      </c>
      <c r="T111" s="119"/>
      <c r="U111" s="116"/>
      <c r="V111" s="116">
        <v>5524</v>
      </c>
      <c r="W111" s="116">
        <v>5690</v>
      </c>
      <c r="X111" s="116">
        <v>6078</v>
      </c>
      <c r="Y111" s="116">
        <v>6585</v>
      </c>
      <c r="Z111" s="116">
        <v>6344</v>
      </c>
      <c r="AB111" s="113" t="str">
        <f>TEXT(Z111,"###,###")</f>
        <v>6,344</v>
      </c>
      <c r="AD111" s="134">
        <f>Z111/($Z$4)*100</f>
        <v>28.075765622234023</v>
      </c>
      <c r="AF111" s="113"/>
    </row>
    <row r="112" spans="1:32" x14ac:dyDescent="0.25">
      <c r="S112" s="122" t="s">
        <v>54</v>
      </c>
      <c r="T112" s="122"/>
      <c r="U112" s="116"/>
      <c r="V112" s="116">
        <v>19883</v>
      </c>
      <c r="W112" s="116">
        <v>20782</v>
      </c>
      <c r="X112" s="116">
        <v>22183</v>
      </c>
      <c r="Y112" s="116">
        <v>22599</v>
      </c>
      <c r="Z112" s="116">
        <v>22593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46.5</v>
      </c>
      <c r="W118" s="135">
        <v>44.91</v>
      </c>
      <c r="X118" s="135">
        <v>45.12</v>
      </c>
      <c r="Y118" s="135">
        <v>44.89</v>
      </c>
      <c r="Z118" s="135">
        <v>45.18</v>
      </c>
      <c r="AB118" s="113" t="str">
        <f>TEXT(Z118,"##.0")</f>
        <v>45.2</v>
      </c>
    </row>
    <row r="120" spans="19:32" x14ac:dyDescent="0.25">
      <c r="S120" s="105" t="s">
        <v>102</v>
      </c>
      <c r="T120" s="116"/>
      <c r="U120" s="116"/>
      <c r="V120" s="116">
        <v>9861</v>
      </c>
      <c r="W120" s="116">
        <v>10214</v>
      </c>
      <c r="X120" s="116">
        <v>10730</v>
      </c>
      <c r="Y120" s="116">
        <v>10842</v>
      </c>
      <c r="Z120" s="116">
        <v>11248</v>
      </c>
      <c r="AB120" s="113" t="str">
        <f>TEXT(Z120,"###,###")</f>
        <v>11,248</v>
      </c>
    </row>
    <row r="121" spans="19:32" x14ac:dyDescent="0.25">
      <c r="S121" s="105" t="s">
        <v>103</v>
      </c>
      <c r="T121" s="116"/>
      <c r="U121" s="116"/>
      <c r="V121" s="116">
        <v>2808</v>
      </c>
      <c r="W121" s="116">
        <v>2902</v>
      </c>
      <c r="X121" s="116">
        <v>3133</v>
      </c>
      <c r="Y121" s="116">
        <v>2875</v>
      </c>
      <c r="Z121" s="116">
        <v>3023</v>
      </c>
      <c r="AB121" s="113" t="str">
        <f>TEXT(Z121,"###,###")</f>
        <v>3,023</v>
      </c>
    </row>
    <row r="122" spans="19:32" x14ac:dyDescent="0.25">
      <c r="S122" s="105" t="s">
        <v>104</v>
      </c>
      <c r="T122" s="116"/>
      <c r="U122" s="116"/>
      <c r="V122" s="116">
        <v>1700</v>
      </c>
      <c r="W122" s="116">
        <v>1776</v>
      </c>
      <c r="X122" s="116">
        <v>1885</v>
      </c>
      <c r="Y122" s="116">
        <v>1992</v>
      </c>
      <c r="Z122" s="116">
        <v>2015</v>
      </c>
      <c r="AB122" s="113" t="str">
        <f>TEXT(Z122,"###,###")</f>
        <v>2,015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11561</v>
      </c>
      <c r="W124" s="116">
        <v>11990</v>
      </c>
      <c r="X124" s="116">
        <v>12615</v>
      </c>
      <c r="Y124" s="116">
        <v>12834</v>
      </c>
      <c r="Z124" s="116">
        <v>13263</v>
      </c>
      <c r="AB124" s="113" t="str">
        <f>TEXT(Z124,"###,###")</f>
        <v>13,263</v>
      </c>
      <c r="AD124" s="131">
        <f>Z124/$Z$7*100</f>
        <v>81.433044759624238</v>
      </c>
    </row>
    <row r="125" spans="19:32" x14ac:dyDescent="0.25">
      <c r="S125" s="105" t="s">
        <v>106</v>
      </c>
      <c r="T125" s="116"/>
      <c r="U125" s="116"/>
      <c r="V125" s="116">
        <v>4508</v>
      </c>
      <c r="W125" s="116">
        <v>4678</v>
      </c>
      <c r="X125" s="116">
        <v>5018</v>
      </c>
      <c r="Y125" s="116">
        <v>4867</v>
      </c>
      <c r="Z125" s="116">
        <v>5038</v>
      </c>
      <c r="AB125" s="113" t="str">
        <f>TEXT(Z125,"###,###")</f>
        <v>5,038</v>
      </c>
      <c r="AD125" s="131">
        <f>Z125/$Z$7*100</f>
        <v>30.932645668324433</v>
      </c>
    </row>
    <row r="127" spans="19:32" x14ac:dyDescent="0.25">
      <c r="S127" s="105" t="s">
        <v>107</v>
      </c>
      <c r="T127" s="116"/>
      <c r="U127" s="116"/>
      <c r="V127" s="116">
        <v>7455</v>
      </c>
      <c r="W127" s="116">
        <v>7705</v>
      </c>
      <c r="X127" s="116">
        <v>8161</v>
      </c>
      <c r="Y127" s="116">
        <v>8055</v>
      </c>
      <c r="Z127" s="116">
        <v>8352</v>
      </c>
      <c r="AB127" s="113" t="str">
        <f>TEXT(Z127,"###,###")</f>
        <v>8,352</v>
      </c>
      <c r="AD127" s="131">
        <f>Z127/$Z$7*100</f>
        <v>51.280162092466384</v>
      </c>
    </row>
    <row r="128" spans="19:32" x14ac:dyDescent="0.25">
      <c r="S128" s="105" t="s">
        <v>108</v>
      </c>
      <c r="T128" s="116"/>
      <c r="U128" s="116"/>
      <c r="V128" s="116">
        <v>6914</v>
      </c>
      <c r="W128" s="116">
        <v>7187</v>
      </c>
      <c r="X128" s="116">
        <v>7587</v>
      </c>
      <c r="Y128" s="116">
        <v>7663</v>
      </c>
      <c r="Z128" s="116">
        <v>7937</v>
      </c>
      <c r="AB128" s="113" t="str">
        <f>TEXT(Z128,"###,###")</f>
        <v>7,937</v>
      </c>
      <c r="AD128" s="131">
        <f>Z128/$Z$7*100</f>
        <v>48.732117639835451</v>
      </c>
    </row>
    <row r="130" spans="19:20" x14ac:dyDescent="0.25">
      <c r="S130" s="105" t="s">
        <v>286</v>
      </c>
      <c r="T130" s="131">
        <v>69.061214465524657</v>
      </c>
    </row>
    <row r="131" spans="19:20" x14ac:dyDescent="0.25">
      <c r="S131" s="105" t="s">
        <v>287</v>
      </c>
      <c r="T131" s="131">
        <v>18.560815374224841</v>
      </c>
    </row>
    <row r="132" spans="19:20" x14ac:dyDescent="0.25">
      <c r="S132" s="105" t="s">
        <v>288</v>
      </c>
      <c r="T132" s="131">
        <v>12.371830294099588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676F94-D381-4E39-B3B7-497D960386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A9F507-7402-41C6-94BF-C3DF340A7F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0E93617-3B4C-4AAA-A88F-0A5FFD12A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55AB64-DE0B-4BAB-A652-683095CFC4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FC23-E352-4271-9A7C-5FF8597A5A0A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176</v>
      </c>
      <c r="T1" s="103"/>
      <c r="U1" s="103"/>
      <c r="V1" s="103"/>
      <c r="W1" s="103"/>
      <c r="X1" s="103"/>
      <c r="Y1" s="104" t="s">
        <v>263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176</v>
      </c>
      <c r="Y3" s="109" t="s">
        <v>263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8.63 Southern Grampians,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13019</v>
      </c>
      <c r="W4" s="112">
        <v>13393</v>
      </c>
      <c r="X4" s="112">
        <v>14483</v>
      </c>
      <c r="Y4" s="112">
        <v>14290</v>
      </c>
      <c r="Z4" s="112">
        <v>14691</v>
      </c>
      <c r="AB4" s="113" t="str">
        <f>TEXT(Z4,"###,###")</f>
        <v>14,691</v>
      </c>
      <c r="AD4" s="114">
        <f>Z4/Y4-1</f>
        <v>2.8061581525542278E-2</v>
      </c>
      <c r="AF4" s="114">
        <f>Z4/V4-1</f>
        <v>0.12842768261771265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6724</v>
      </c>
      <c r="W5" s="112">
        <v>6935</v>
      </c>
      <c r="X5" s="112">
        <v>7520</v>
      </c>
      <c r="Y5" s="112">
        <v>7309</v>
      </c>
      <c r="Z5" s="112">
        <v>7579</v>
      </c>
      <c r="AB5" s="113" t="str">
        <f>TEXT(Z5,"###,###")</f>
        <v>7,579</v>
      </c>
      <c r="AD5" s="114">
        <f t="shared" ref="AD5:AD9" si="0">Z5/Y5-1</f>
        <v>3.6940757969626592E-2</v>
      </c>
      <c r="AF5" s="114">
        <f t="shared" ref="AF5:AF9" si="1">Z5/V5-1</f>
        <v>0.12715645449137414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6296</v>
      </c>
      <c r="W6" s="112">
        <v>6458</v>
      </c>
      <c r="X6" s="112">
        <v>6963</v>
      </c>
      <c r="Y6" s="112">
        <v>6986</v>
      </c>
      <c r="Z6" s="112">
        <v>7114</v>
      </c>
      <c r="AB6" s="113" t="str">
        <f>TEXT(Z6,"###,###")</f>
        <v>7,114</v>
      </c>
      <c r="AD6" s="114">
        <f t="shared" si="0"/>
        <v>1.8322359003721811E-2</v>
      </c>
      <c r="AF6" s="114">
        <f t="shared" si="1"/>
        <v>0.12992376111817028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8424</v>
      </c>
      <c r="W7" s="112">
        <v>8710</v>
      </c>
      <c r="X7" s="112">
        <v>9136</v>
      </c>
      <c r="Y7" s="112">
        <v>8966</v>
      </c>
      <c r="Z7" s="112">
        <v>9350</v>
      </c>
      <c r="AB7" s="113" t="str">
        <f>TEXT(Z7,"###,###")</f>
        <v>9,350</v>
      </c>
      <c r="AD7" s="114">
        <f t="shared" si="0"/>
        <v>4.2828463082757118E-2</v>
      </c>
      <c r="AF7" s="114">
        <f t="shared" si="1"/>
        <v>0.10992402659069334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14,691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9,350</v>
      </c>
      <c r="P8" s="71"/>
      <c r="S8" s="111" t="s">
        <v>86</v>
      </c>
      <c r="T8" s="112"/>
      <c r="U8" s="112"/>
      <c r="V8" s="112">
        <v>28410</v>
      </c>
      <c r="W8" s="112">
        <v>24795.63</v>
      </c>
      <c r="X8" s="112">
        <v>28672.78</v>
      </c>
      <c r="Y8" s="112">
        <v>29955.83</v>
      </c>
      <c r="Z8" s="112">
        <v>27926.93</v>
      </c>
      <c r="AB8" s="113" t="str">
        <f>TEXT(Z8,"$###,###")</f>
        <v>$27,927</v>
      </c>
      <c r="AD8" s="114">
        <f t="shared" si="0"/>
        <v>-6.7729720725481557E-2</v>
      </c>
      <c r="AF8" s="114">
        <f t="shared" si="1"/>
        <v>-1.7003519887363594E-2</v>
      </c>
    </row>
    <row r="9" spans="1:32" x14ac:dyDescent="0.25">
      <c r="A9" s="32" t="s">
        <v>15</v>
      </c>
      <c r="B9" s="75"/>
      <c r="C9" s="76"/>
      <c r="D9" s="77">
        <f>AD104</f>
        <v>61.752093118235649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51.582887700534762</v>
      </c>
      <c r="P9" s="78" t="s">
        <v>87</v>
      </c>
      <c r="S9" s="111" t="s">
        <v>7</v>
      </c>
      <c r="T9" s="112"/>
      <c r="U9" s="112"/>
      <c r="V9" s="112">
        <v>354487382</v>
      </c>
      <c r="W9" s="112">
        <v>396995113</v>
      </c>
      <c r="X9" s="112">
        <v>429235569</v>
      </c>
      <c r="Y9" s="112">
        <v>441304744</v>
      </c>
      <c r="Z9" s="112">
        <v>454602484</v>
      </c>
      <c r="AB9" s="113" t="str">
        <f>TEXT(Z9/1000000,"$#,###.0")&amp;" mil"</f>
        <v>$454.6 mil</v>
      </c>
      <c r="AD9" s="114">
        <f t="shared" si="0"/>
        <v>3.0132782800993407E-2</v>
      </c>
      <c r="AF9" s="114">
        <f t="shared" si="1"/>
        <v>0.28242218787917261</v>
      </c>
    </row>
    <row r="10" spans="1:32" x14ac:dyDescent="0.25">
      <c r="A10" s="32" t="s">
        <v>18</v>
      </c>
      <c r="B10" s="75"/>
      <c r="C10" s="76"/>
      <c r="D10" s="77">
        <f>AD105</f>
        <v>20.835885916547547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48.406417112299465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71.069518716577534</v>
      </c>
      <c r="P11" s="78" t="s">
        <v>87</v>
      </c>
      <c r="S11" s="111" t="s">
        <v>30</v>
      </c>
      <c r="T11" s="116"/>
      <c r="U11" s="116"/>
      <c r="V11" s="116">
        <v>10685</v>
      </c>
      <c r="W11" s="116">
        <v>10904</v>
      </c>
      <c r="X11" s="116">
        <v>11734</v>
      </c>
      <c r="Y11" s="116">
        <v>11722</v>
      </c>
      <c r="Z11" s="116">
        <v>11990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16.417112299465241</v>
      </c>
      <c r="P12" s="78" t="s">
        <v>87</v>
      </c>
      <c r="S12" s="111" t="s">
        <v>31</v>
      </c>
      <c r="T12" s="116"/>
      <c r="U12" s="116"/>
      <c r="V12" s="116">
        <v>2332</v>
      </c>
      <c r="W12" s="116">
        <v>2489</v>
      </c>
      <c r="X12" s="116">
        <v>2746</v>
      </c>
      <c r="Y12" s="116">
        <v>2564</v>
      </c>
      <c r="Z12" s="116">
        <v>2702</v>
      </c>
    </row>
    <row r="13" spans="1:32" ht="15" customHeight="1" x14ac:dyDescent="0.25">
      <c r="A13" s="32" t="s">
        <v>20</v>
      </c>
      <c r="B13" s="76"/>
      <c r="C13" s="76"/>
      <c r="D13" s="77">
        <f>AD108</f>
        <v>16.8130147709482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12.481283422459894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19.733169968007623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44.6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20.49554148798584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20.477158446560395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2829</v>
      </c>
      <c r="Z15" s="116">
        <v>2991</v>
      </c>
      <c r="AB15" s="121">
        <f t="shared" ref="AB15:AB34" si="2">IF(Z15="np",0,Z15/$Z$34)</f>
        <v>0.20358017968962699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25.219522156422297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79.522841553439605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66</v>
      </c>
      <c r="Z16" s="116">
        <v>68</v>
      </c>
      <c r="AB16" s="121">
        <f t="shared" si="2"/>
        <v>4.6283691805063983E-3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369</v>
      </c>
      <c r="Z17" s="116">
        <v>428</v>
      </c>
      <c r="AB17" s="121">
        <f t="shared" si="2"/>
        <v>2.9131500136128505E-2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37</v>
      </c>
      <c r="Z18" s="116">
        <v>40</v>
      </c>
      <c r="AB18" s="121">
        <f t="shared" si="2"/>
        <v>2.722570106180234E-3</v>
      </c>
    </row>
    <row r="19" spans="1:28" x14ac:dyDescent="0.25">
      <c r="A19" s="67" t="str">
        <f>$S$1&amp;" ("&amp;$V$2&amp;" to "&amp;$Z$2&amp;")"</f>
        <v>Southern Grampians (2015-16 to 2019-20)</v>
      </c>
      <c r="B19" s="67"/>
      <c r="C19" s="67"/>
      <c r="D19" s="67"/>
      <c r="E19" s="67"/>
      <c r="F19" s="67"/>
      <c r="G19" s="67" t="str">
        <f>$S$1&amp;" ("&amp;$V$2&amp;" to "&amp;$Z$2&amp;")"</f>
        <v>Southern Grampians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675</v>
      </c>
      <c r="Z19" s="116">
        <v>691</v>
      </c>
      <c r="AB19" s="121">
        <f t="shared" si="2"/>
        <v>4.7032398584263543E-2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422</v>
      </c>
      <c r="Z20" s="116">
        <v>375</v>
      </c>
      <c r="AB20" s="121">
        <f t="shared" si="2"/>
        <v>2.5524094745439697E-2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1049</v>
      </c>
      <c r="Z21" s="116">
        <v>1107</v>
      </c>
      <c r="AB21" s="121">
        <f t="shared" si="2"/>
        <v>7.5347127688537976E-2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881</v>
      </c>
      <c r="Z22" s="116">
        <v>1006</v>
      </c>
      <c r="AB22" s="121">
        <f t="shared" si="2"/>
        <v>6.8472638170432892E-2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356</v>
      </c>
      <c r="Z23" s="116">
        <v>402</v>
      </c>
      <c r="AB23" s="121">
        <f t="shared" si="2"/>
        <v>2.7361829567111352E-2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81</v>
      </c>
      <c r="Z24" s="116">
        <v>84</v>
      </c>
      <c r="AB24" s="121">
        <f t="shared" si="2"/>
        <v>5.7173972229784915E-3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277</v>
      </c>
      <c r="Z25" s="116">
        <v>307</v>
      </c>
      <c r="AB25" s="121">
        <f t="shared" si="2"/>
        <v>2.0895725564933298E-2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173</v>
      </c>
      <c r="Z26" s="116">
        <v>158</v>
      </c>
      <c r="AB26" s="121">
        <f t="shared" si="2"/>
        <v>1.0754151919411925E-2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549</v>
      </c>
      <c r="Z27" s="116">
        <v>565</v>
      </c>
      <c r="AB27" s="121">
        <f t="shared" si="2"/>
        <v>3.8456302749795807E-2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582</v>
      </c>
      <c r="Z28" s="116">
        <v>597</v>
      </c>
      <c r="AB28" s="121">
        <f t="shared" si="2"/>
        <v>4.0634358834739995E-2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1100</v>
      </c>
      <c r="Z29" s="116">
        <v>814</v>
      </c>
      <c r="AB29" s="121">
        <f t="shared" si="2"/>
        <v>5.5404301660767763E-2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878</v>
      </c>
      <c r="Z30" s="116">
        <v>1072</v>
      </c>
      <c r="AB30" s="121">
        <f t="shared" si="2"/>
        <v>7.2964878845630271E-2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1627</v>
      </c>
      <c r="Z31" s="116">
        <v>1686</v>
      </c>
      <c r="AB31" s="121">
        <f t="shared" si="2"/>
        <v>0.11475632997549687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202</v>
      </c>
      <c r="Z32" s="116">
        <v>192</v>
      </c>
      <c r="AB32" s="121">
        <f t="shared" si="2"/>
        <v>1.3068336509665124E-2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404</v>
      </c>
      <c r="Z33" s="116">
        <v>433</v>
      </c>
      <c r="AB33" s="121">
        <f t="shared" si="2"/>
        <v>2.9471821399401035E-2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14292</v>
      </c>
      <c r="Z34" s="124">
        <v>14692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7433</v>
      </c>
      <c r="AB37" s="136">
        <f>Z37/Z40*100</f>
        <v>79.522841553439605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1914</v>
      </c>
      <c r="AB38" s="136">
        <f>Z38/Z40*100</f>
        <v>20.477158446560395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9347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4</v>
      </c>
      <c r="Z44" s="116">
        <v>10</v>
      </c>
    </row>
    <row r="45" spans="19:32" x14ac:dyDescent="0.25">
      <c r="S45" s="119" t="s">
        <v>38</v>
      </c>
      <c r="T45" s="119"/>
      <c r="U45" s="116"/>
      <c r="V45" s="116">
        <v>174</v>
      </c>
      <c r="W45" s="116">
        <v>197</v>
      </c>
      <c r="X45" s="116">
        <v>162</v>
      </c>
      <c r="Y45" s="116">
        <v>181</v>
      </c>
      <c r="Z45" s="116">
        <v>194</v>
      </c>
    </row>
    <row r="46" spans="19:32" x14ac:dyDescent="0.25">
      <c r="S46" s="119" t="s">
        <v>39</v>
      </c>
      <c r="T46" s="119"/>
      <c r="U46" s="116"/>
      <c r="V46" s="116">
        <v>429</v>
      </c>
      <c r="W46" s="116">
        <v>444</v>
      </c>
      <c r="X46" s="116">
        <v>449</v>
      </c>
      <c r="Y46" s="116">
        <v>486</v>
      </c>
      <c r="Z46" s="116">
        <v>423</v>
      </c>
    </row>
    <row r="47" spans="19:32" x14ac:dyDescent="0.25">
      <c r="S47" s="119" t="s">
        <v>40</v>
      </c>
      <c r="T47" s="119"/>
      <c r="U47" s="116"/>
      <c r="V47" s="116">
        <v>610</v>
      </c>
      <c r="W47" s="116">
        <v>655</v>
      </c>
      <c r="X47" s="116">
        <v>706</v>
      </c>
      <c r="Y47" s="116">
        <v>630</v>
      </c>
      <c r="Z47" s="116">
        <v>670</v>
      </c>
    </row>
    <row r="48" spans="19:32" x14ac:dyDescent="0.25">
      <c r="S48" s="119" t="s">
        <v>41</v>
      </c>
      <c r="T48" s="119"/>
      <c r="U48" s="116"/>
      <c r="V48" s="116">
        <v>654</v>
      </c>
      <c r="W48" s="116">
        <v>614</v>
      </c>
      <c r="X48" s="116">
        <v>695</v>
      </c>
      <c r="Y48" s="116">
        <v>771</v>
      </c>
      <c r="Z48" s="116">
        <v>807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564</v>
      </c>
      <c r="W49" s="116">
        <v>577</v>
      </c>
      <c r="X49" s="116">
        <v>540</v>
      </c>
      <c r="Y49" s="116">
        <v>597</v>
      </c>
      <c r="Z49" s="116">
        <v>669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Southern Grampians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548</v>
      </c>
      <c r="W50" s="116">
        <v>537</v>
      </c>
      <c r="X50" s="116">
        <v>542</v>
      </c>
      <c r="Y50" s="116">
        <v>563</v>
      </c>
      <c r="Z50" s="116">
        <v>551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616</v>
      </c>
      <c r="W51" s="116">
        <v>619</v>
      </c>
      <c r="X51" s="116">
        <v>622</v>
      </c>
      <c r="Y51" s="116">
        <v>666</v>
      </c>
      <c r="Z51" s="116">
        <v>613</v>
      </c>
    </row>
    <row r="52" spans="1:26" ht="15" customHeight="1" x14ac:dyDescent="0.25">
      <c r="S52" s="119" t="s">
        <v>45</v>
      </c>
      <c r="T52" s="119"/>
      <c r="U52" s="116"/>
      <c r="V52" s="116">
        <v>595</v>
      </c>
      <c r="W52" s="116">
        <v>614</v>
      </c>
      <c r="X52" s="116">
        <v>636</v>
      </c>
      <c r="Y52" s="116">
        <v>675</v>
      </c>
      <c r="Z52" s="116">
        <v>739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658</v>
      </c>
      <c r="W53" s="116">
        <v>638</v>
      </c>
      <c r="X53" s="116">
        <v>654</v>
      </c>
      <c r="Y53" s="116">
        <v>644</v>
      </c>
      <c r="Z53" s="116">
        <v>675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671</v>
      </c>
      <c r="W54" s="116">
        <v>750</v>
      </c>
      <c r="X54" s="116">
        <v>754</v>
      </c>
      <c r="Y54" s="116">
        <v>720</v>
      </c>
      <c r="Z54" s="116">
        <v>718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557</v>
      </c>
      <c r="W55" s="116">
        <v>590</v>
      </c>
      <c r="X55" s="116">
        <v>634</v>
      </c>
      <c r="Y55" s="116">
        <v>646</v>
      </c>
      <c r="Z55" s="116">
        <v>708</v>
      </c>
    </row>
    <row r="56" spans="1:26" ht="15" customHeight="1" x14ac:dyDescent="0.25">
      <c r="S56" s="119" t="s">
        <v>49</v>
      </c>
      <c r="T56" s="119"/>
      <c r="U56" s="116"/>
      <c r="V56" s="116">
        <v>323</v>
      </c>
      <c r="W56" s="116">
        <v>368</v>
      </c>
      <c r="X56" s="116">
        <v>382</v>
      </c>
      <c r="Y56" s="116">
        <v>375</v>
      </c>
      <c r="Z56" s="116">
        <v>422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190</v>
      </c>
      <c r="W57" s="116">
        <v>177</v>
      </c>
      <c r="X57" s="116">
        <v>189</v>
      </c>
      <c r="Y57" s="116">
        <v>207</v>
      </c>
      <c r="Z57" s="116">
        <v>215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71</v>
      </c>
      <c r="W58" s="116">
        <v>92</v>
      </c>
      <c r="X58" s="116">
        <v>94</v>
      </c>
      <c r="Y58" s="116">
        <v>79</v>
      </c>
      <c r="Z58" s="116">
        <v>102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29</v>
      </c>
      <c r="W59" s="116">
        <v>28</v>
      </c>
      <c r="X59" s="116">
        <v>41</v>
      </c>
      <c r="Y59" s="116">
        <v>31</v>
      </c>
      <c r="Z59" s="116">
        <v>43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29</v>
      </c>
      <c r="W60" s="116">
        <v>29</v>
      </c>
      <c r="X60" s="116">
        <v>32</v>
      </c>
      <c r="Y60" s="116">
        <v>30</v>
      </c>
      <c r="Z60" s="116">
        <v>25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6723</v>
      </c>
      <c r="W61" s="116">
        <v>6935</v>
      </c>
      <c r="X61" s="116">
        <v>7522</v>
      </c>
      <c r="Y61" s="116">
        <v>7305</v>
      </c>
      <c r="Z61" s="116">
        <v>7580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4</v>
      </c>
      <c r="W63" s="116">
        <v>8</v>
      </c>
      <c r="X63" s="116">
        <v>2</v>
      </c>
      <c r="Y63" s="116">
        <v>11</v>
      </c>
      <c r="Z63" s="116">
        <v>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146</v>
      </c>
      <c r="W64" s="116">
        <v>157</v>
      </c>
      <c r="X64" s="116">
        <v>149</v>
      </c>
      <c r="Y64" s="116">
        <v>170</v>
      </c>
      <c r="Z64" s="116">
        <v>196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Southern Grampians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439</v>
      </c>
      <c r="W65" s="116">
        <v>469</v>
      </c>
      <c r="X65" s="116">
        <v>454</v>
      </c>
      <c r="Y65" s="116">
        <v>446</v>
      </c>
      <c r="Z65" s="116">
        <v>476</v>
      </c>
    </row>
    <row r="66" spans="1:26" x14ac:dyDescent="0.25">
      <c r="S66" s="119" t="s">
        <v>40</v>
      </c>
      <c r="T66" s="119"/>
      <c r="U66" s="116"/>
      <c r="V66" s="116">
        <v>557</v>
      </c>
      <c r="W66" s="116">
        <v>587</v>
      </c>
      <c r="X66" s="116">
        <v>588</v>
      </c>
      <c r="Y66" s="116">
        <v>655</v>
      </c>
      <c r="Z66" s="116">
        <v>661</v>
      </c>
    </row>
    <row r="67" spans="1:26" x14ac:dyDescent="0.25">
      <c r="S67" s="119" t="s">
        <v>41</v>
      </c>
      <c r="T67" s="119"/>
      <c r="U67" s="116"/>
      <c r="V67" s="116">
        <v>526</v>
      </c>
      <c r="W67" s="116">
        <v>472</v>
      </c>
      <c r="X67" s="116">
        <v>594</v>
      </c>
      <c r="Y67" s="116">
        <v>659</v>
      </c>
      <c r="Z67" s="116">
        <v>611</v>
      </c>
    </row>
    <row r="68" spans="1:26" x14ac:dyDescent="0.25">
      <c r="S68" s="119" t="s">
        <v>42</v>
      </c>
      <c r="T68" s="119"/>
      <c r="U68" s="116"/>
      <c r="V68" s="116">
        <v>564</v>
      </c>
      <c r="W68" s="116">
        <v>567</v>
      </c>
      <c r="X68" s="116">
        <v>567</v>
      </c>
      <c r="Y68" s="116">
        <v>605</v>
      </c>
      <c r="Z68" s="116">
        <v>592</v>
      </c>
    </row>
    <row r="69" spans="1:26" x14ac:dyDescent="0.25">
      <c r="S69" s="119" t="s">
        <v>43</v>
      </c>
      <c r="T69" s="119"/>
      <c r="U69" s="116"/>
      <c r="V69" s="116">
        <v>508</v>
      </c>
      <c r="W69" s="116">
        <v>565</v>
      </c>
      <c r="X69" s="116">
        <v>606</v>
      </c>
      <c r="Y69" s="116">
        <v>581</v>
      </c>
      <c r="Z69" s="116">
        <v>591</v>
      </c>
    </row>
    <row r="70" spans="1:26" x14ac:dyDescent="0.25">
      <c r="S70" s="119" t="s">
        <v>44</v>
      </c>
      <c r="T70" s="119"/>
      <c r="U70" s="116"/>
      <c r="V70" s="116">
        <v>565</v>
      </c>
      <c r="W70" s="116">
        <v>538</v>
      </c>
      <c r="X70" s="116">
        <v>541</v>
      </c>
      <c r="Y70" s="116">
        <v>603</v>
      </c>
      <c r="Z70" s="116">
        <v>601</v>
      </c>
    </row>
    <row r="71" spans="1:26" x14ac:dyDescent="0.25">
      <c r="S71" s="119" t="s">
        <v>45</v>
      </c>
      <c r="T71" s="119"/>
      <c r="U71" s="116"/>
      <c r="V71" s="116">
        <v>722</v>
      </c>
      <c r="W71" s="116">
        <v>727</v>
      </c>
      <c r="X71" s="116">
        <v>767</v>
      </c>
      <c r="Y71" s="116">
        <v>725</v>
      </c>
      <c r="Z71" s="116">
        <v>717</v>
      </c>
    </row>
    <row r="72" spans="1:26" x14ac:dyDescent="0.25">
      <c r="S72" s="119" t="s">
        <v>46</v>
      </c>
      <c r="T72" s="119"/>
      <c r="U72" s="116"/>
      <c r="V72" s="116">
        <v>665</v>
      </c>
      <c r="W72" s="116">
        <v>693</v>
      </c>
      <c r="X72" s="116">
        <v>680</v>
      </c>
      <c r="Y72" s="116">
        <v>703</v>
      </c>
      <c r="Z72" s="116">
        <v>701</v>
      </c>
    </row>
    <row r="73" spans="1:26" x14ac:dyDescent="0.25">
      <c r="S73" s="119" t="s">
        <v>47</v>
      </c>
      <c r="T73" s="119"/>
      <c r="U73" s="116"/>
      <c r="V73" s="116">
        <v>656</v>
      </c>
      <c r="W73" s="116">
        <v>675</v>
      </c>
      <c r="X73" s="116">
        <v>792</v>
      </c>
      <c r="Y73" s="116">
        <v>718</v>
      </c>
      <c r="Z73" s="116">
        <v>745</v>
      </c>
    </row>
    <row r="74" spans="1:26" x14ac:dyDescent="0.25">
      <c r="S74" s="119" t="s">
        <v>48</v>
      </c>
      <c r="T74" s="119"/>
      <c r="U74" s="116"/>
      <c r="V74" s="116">
        <v>503</v>
      </c>
      <c r="W74" s="116">
        <v>516</v>
      </c>
      <c r="X74" s="116">
        <v>540</v>
      </c>
      <c r="Y74" s="116">
        <v>594</v>
      </c>
      <c r="Z74" s="116">
        <v>606</v>
      </c>
    </row>
    <row r="75" spans="1:26" x14ac:dyDescent="0.25">
      <c r="S75" s="119" t="s">
        <v>49</v>
      </c>
      <c r="T75" s="119"/>
      <c r="U75" s="116"/>
      <c r="V75" s="116">
        <v>231</v>
      </c>
      <c r="W75" s="116">
        <v>266</v>
      </c>
      <c r="X75" s="116">
        <v>306</v>
      </c>
      <c r="Y75" s="116">
        <v>293</v>
      </c>
      <c r="Z75" s="116">
        <v>330</v>
      </c>
    </row>
    <row r="76" spans="1:26" x14ac:dyDescent="0.25">
      <c r="S76" s="119" t="s">
        <v>50</v>
      </c>
      <c r="T76" s="119"/>
      <c r="U76" s="116"/>
      <c r="V76" s="116">
        <v>99</v>
      </c>
      <c r="W76" s="116">
        <v>112</v>
      </c>
      <c r="X76" s="116">
        <v>133</v>
      </c>
      <c r="Y76" s="116">
        <v>130</v>
      </c>
      <c r="Z76" s="116">
        <v>157</v>
      </c>
    </row>
    <row r="77" spans="1:26" x14ac:dyDescent="0.25">
      <c r="S77" s="119" t="s">
        <v>51</v>
      </c>
      <c r="T77" s="119"/>
      <c r="U77" s="116"/>
      <c r="V77" s="116">
        <v>51</v>
      </c>
      <c r="W77" s="116">
        <v>63</v>
      </c>
      <c r="X77" s="116">
        <v>54</v>
      </c>
      <c r="Y77" s="116">
        <v>51</v>
      </c>
      <c r="Z77" s="116">
        <v>67</v>
      </c>
    </row>
    <row r="78" spans="1:26" x14ac:dyDescent="0.25">
      <c r="S78" s="119" t="s">
        <v>52</v>
      </c>
      <c r="T78" s="119"/>
      <c r="U78" s="116"/>
      <c r="V78" s="116">
        <v>23</v>
      </c>
      <c r="W78" s="116">
        <v>25</v>
      </c>
      <c r="X78" s="116">
        <v>33</v>
      </c>
      <c r="Y78" s="116">
        <v>25</v>
      </c>
      <c r="Z78" s="116">
        <v>34</v>
      </c>
    </row>
    <row r="79" spans="1:26" x14ac:dyDescent="0.25">
      <c r="S79" s="119" t="s">
        <v>53</v>
      </c>
      <c r="T79" s="119"/>
      <c r="U79" s="116"/>
      <c r="V79" s="116">
        <v>27</v>
      </c>
      <c r="W79" s="116">
        <v>21</v>
      </c>
      <c r="X79" s="116">
        <v>25</v>
      </c>
      <c r="Y79" s="116">
        <v>17</v>
      </c>
      <c r="Z79" s="116">
        <v>27</v>
      </c>
    </row>
    <row r="80" spans="1:26" x14ac:dyDescent="0.25">
      <c r="S80" s="122" t="s">
        <v>54</v>
      </c>
      <c r="T80" s="122"/>
      <c r="U80" s="116"/>
      <c r="V80" s="116">
        <v>6300</v>
      </c>
      <c r="W80" s="116">
        <v>6458</v>
      </c>
      <c r="X80" s="116">
        <v>6963</v>
      </c>
      <c r="Y80" s="116">
        <v>6983</v>
      </c>
      <c r="Z80" s="116">
        <v>7112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Southern Grampians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404</v>
      </c>
      <c r="W83" s="116">
        <v>423</v>
      </c>
      <c r="X83" s="116">
        <v>441</v>
      </c>
      <c r="Y83" s="116">
        <v>429</v>
      </c>
      <c r="Z83" s="116">
        <v>456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367</v>
      </c>
      <c r="W84" s="116">
        <v>385</v>
      </c>
      <c r="X84" s="116">
        <v>418</v>
      </c>
      <c r="Y84" s="116">
        <v>426</v>
      </c>
      <c r="Z84" s="116">
        <v>426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777</v>
      </c>
      <c r="W85" s="116">
        <v>799</v>
      </c>
      <c r="X85" s="116">
        <v>835</v>
      </c>
      <c r="Y85" s="116">
        <v>822</v>
      </c>
      <c r="Z85" s="116">
        <v>822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14,691</v>
      </c>
      <c r="D86" s="100">
        <f t="shared" ref="D86:D91" si="4">AD4</f>
        <v>2.8061581525542278E-2</v>
      </c>
      <c r="E86" s="101">
        <f t="shared" ref="E86:E91" si="5">AD4</f>
        <v>2.8061581525542278E-2</v>
      </c>
      <c r="F86" s="100">
        <f t="shared" ref="F86:F91" si="6">AF4</f>
        <v>0.12842768261771265</v>
      </c>
      <c r="G86" s="101">
        <f t="shared" ref="G86:G91" si="7">AF4</f>
        <v>0.12842768261771265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182</v>
      </c>
      <c r="W86" s="116">
        <v>173</v>
      </c>
      <c r="X86" s="116">
        <v>206</v>
      </c>
      <c r="Y86" s="116">
        <v>209</v>
      </c>
      <c r="Z86" s="116">
        <v>224</v>
      </c>
    </row>
    <row r="87" spans="1:30" ht="15" customHeight="1" x14ac:dyDescent="0.25">
      <c r="A87" s="102" t="s">
        <v>4</v>
      </c>
      <c r="B87" s="51"/>
      <c r="C87" s="61" t="str">
        <f t="shared" si="3"/>
        <v>7,579</v>
      </c>
      <c r="D87" s="100">
        <f t="shared" si="4"/>
        <v>3.6940757969626592E-2</v>
      </c>
      <c r="E87" s="101">
        <f t="shared" si="5"/>
        <v>3.6940757969626592E-2</v>
      </c>
      <c r="F87" s="100">
        <f t="shared" si="6"/>
        <v>0.12715645449137414</v>
      </c>
      <c r="G87" s="101">
        <f t="shared" si="7"/>
        <v>0.12715645449137414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135</v>
      </c>
      <c r="W87" s="116">
        <v>147</v>
      </c>
      <c r="X87" s="116">
        <v>146</v>
      </c>
      <c r="Y87" s="116">
        <v>148</v>
      </c>
      <c r="Z87" s="116">
        <v>137</v>
      </c>
    </row>
    <row r="88" spans="1:30" ht="15" customHeight="1" x14ac:dyDescent="0.25">
      <c r="A88" s="102" t="s">
        <v>5</v>
      </c>
      <c r="B88" s="51"/>
      <c r="C88" s="61" t="str">
        <f t="shared" si="3"/>
        <v>7,114</v>
      </c>
      <c r="D88" s="100">
        <f t="shared" si="4"/>
        <v>1.8322359003721811E-2</v>
      </c>
      <c r="E88" s="101">
        <f t="shared" si="5"/>
        <v>1.8322359003721811E-2</v>
      </c>
      <c r="F88" s="100">
        <f t="shared" si="6"/>
        <v>0.12992376111817028</v>
      </c>
      <c r="G88" s="101">
        <f t="shared" si="7"/>
        <v>0.12992376111817028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220</v>
      </c>
      <c r="W88" s="116">
        <v>226</v>
      </c>
      <c r="X88" s="116">
        <v>228</v>
      </c>
      <c r="Y88" s="116">
        <v>220</v>
      </c>
      <c r="Z88" s="116">
        <v>239</v>
      </c>
    </row>
    <row r="89" spans="1:30" ht="15" customHeight="1" x14ac:dyDescent="0.25">
      <c r="A89" s="51" t="s">
        <v>6</v>
      </c>
      <c r="B89" s="51"/>
      <c r="C89" s="61" t="str">
        <f t="shared" si="3"/>
        <v>9,350</v>
      </c>
      <c r="D89" s="100">
        <f t="shared" si="4"/>
        <v>4.2828463082757118E-2</v>
      </c>
      <c r="E89" s="101">
        <f t="shared" si="5"/>
        <v>4.2828463082757118E-2</v>
      </c>
      <c r="F89" s="100">
        <f t="shared" si="6"/>
        <v>0.10992402659069334</v>
      </c>
      <c r="G89" s="101">
        <f t="shared" si="7"/>
        <v>0.10992402659069334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336</v>
      </c>
      <c r="W89" s="116">
        <v>368</v>
      </c>
      <c r="X89" s="116">
        <v>396</v>
      </c>
      <c r="Y89" s="116">
        <v>374</v>
      </c>
      <c r="Z89" s="116">
        <v>380</v>
      </c>
    </row>
    <row r="90" spans="1:30" ht="15" customHeight="1" x14ac:dyDescent="0.25">
      <c r="A90" s="51" t="s">
        <v>100</v>
      </c>
      <c r="B90" s="51"/>
      <c r="C90" s="61" t="str">
        <f t="shared" si="3"/>
        <v>$27,927</v>
      </c>
      <c r="D90" s="100">
        <f t="shared" si="4"/>
        <v>-6.7729720725481557E-2</v>
      </c>
      <c r="E90" s="101">
        <f t="shared" si="5"/>
        <v>-6.7729720725481557E-2</v>
      </c>
      <c r="F90" s="100">
        <f t="shared" si="6"/>
        <v>-1.7003519887363594E-2</v>
      </c>
      <c r="G90" s="101">
        <f t="shared" si="7"/>
        <v>-1.7003519887363594E-2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610</v>
      </c>
      <c r="W90" s="116">
        <v>649</v>
      </c>
      <c r="X90" s="116">
        <v>715</v>
      </c>
      <c r="Y90" s="116">
        <v>678</v>
      </c>
      <c r="Z90" s="116">
        <v>706</v>
      </c>
    </row>
    <row r="91" spans="1:30" ht="15" customHeight="1" x14ac:dyDescent="0.25">
      <c r="A91" s="51" t="s">
        <v>7</v>
      </c>
      <c r="B91" s="51"/>
      <c r="C91" s="61" t="str">
        <f t="shared" si="3"/>
        <v>$454.6 mil</v>
      </c>
      <c r="D91" s="100">
        <f t="shared" si="4"/>
        <v>3.0132782800993407E-2</v>
      </c>
      <c r="E91" s="101">
        <f t="shared" si="5"/>
        <v>3.0132782800993407E-2</v>
      </c>
      <c r="F91" s="100">
        <f t="shared" si="6"/>
        <v>0.28242218787917261</v>
      </c>
      <c r="G91" s="101">
        <f t="shared" si="7"/>
        <v>0.28242218787917261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4358</v>
      </c>
      <c r="W91" s="116">
        <v>4493</v>
      </c>
      <c r="X91" s="116">
        <v>4733</v>
      </c>
      <c r="Y91" s="116">
        <v>4599</v>
      </c>
      <c r="Z91" s="116">
        <v>4821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220</v>
      </c>
      <c r="W93" s="116">
        <v>262</v>
      </c>
      <c r="X93" s="116">
        <v>273</v>
      </c>
      <c r="Y93" s="116">
        <v>268</v>
      </c>
      <c r="Z93" s="116">
        <v>274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810</v>
      </c>
      <c r="W94" s="116">
        <v>833</v>
      </c>
      <c r="X94" s="116">
        <v>873</v>
      </c>
      <c r="Y94" s="116">
        <v>887</v>
      </c>
      <c r="Z94" s="116">
        <v>894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120</v>
      </c>
      <c r="W95" s="116">
        <v>136</v>
      </c>
      <c r="X95" s="116">
        <v>152</v>
      </c>
      <c r="Y95" s="116">
        <v>141</v>
      </c>
      <c r="Z95" s="116">
        <v>155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563</v>
      </c>
      <c r="W96" s="116">
        <v>615</v>
      </c>
      <c r="X96" s="116">
        <v>654</v>
      </c>
      <c r="Y96" s="116">
        <v>668</v>
      </c>
      <c r="Z96" s="116">
        <v>689</v>
      </c>
    </row>
    <row r="97" spans="1:32" ht="15" customHeight="1" x14ac:dyDescent="0.25">
      <c r="S97" s="119" t="s">
        <v>199</v>
      </c>
      <c r="T97" s="119"/>
      <c r="U97" s="116"/>
      <c r="V97" s="116">
        <v>646</v>
      </c>
      <c r="W97" s="116">
        <v>670</v>
      </c>
      <c r="X97" s="116">
        <v>652</v>
      </c>
      <c r="Y97" s="116">
        <v>624</v>
      </c>
      <c r="Z97" s="116">
        <v>621</v>
      </c>
    </row>
    <row r="98" spans="1:32" ht="15" customHeight="1" x14ac:dyDescent="0.25">
      <c r="S98" s="119" t="s">
        <v>200</v>
      </c>
      <c r="T98" s="119"/>
      <c r="U98" s="116"/>
      <c r="V98" s="116">
        <v>399</v>
      </c>
      <c r="W98" s="116">
        <v>400</v>
      </c>
      <c r="X98" s="116">
        <v>417</v>
      </c>
      <c r="Y98" s="116">
        <v>419</v>
      </c>
      <c r="Z98" s="116">
        <v>423</v>
      </c>
    </row>
    <row r="99" spans="1:32" ht="15" customHeight="1" x14ac:dyDescent="0.25">
      <c r="S99" s="119" t="s">
        <v>201</v>
      </c>
      <c r="T99" s="119"/>
      <c r="U99" s="116"/>
      <c r="V99" s="116">
        <v>19</v>
      </c>
      <c r="W99" s="116">
        <v>22</v>
      </c>
      <c r="X99" s="116">
        <v>27</v>
      </c>
      <c r="Y99" s="116">
        <v>27</v>
      </c>
      <c r="Z99" s="116">
        <v>27</v>
      </c>
    </row>
    <row r="100" spans="1:32" ht="15" customHeight="1" x14ac:dyDescent="0.25">
      <c r="S100" s="119" t="s">
        <v>59</v>
      </c>
      <c r="T100" s="119"/>
      <c r="U100" s="116"/>
      <c r="V100" s="116">
        <v>328</v>
      </c>
      <c r="W100" s="116">
        <v>378</v>
      </c>
      <c r="X100" s="116">
        <v>410</v>
      </c>
      <c r="Y100" s="116">
        <v>412</v>
      </c>
      <c r="Z100" s="116">
        <v>424</v>
      </c>
    </row>
    <row r="101" spans="1:32" x14ac:dyDescent="0.25">
      <c r="A101" s="20"/>
      <c r="S101" s="122" t="s">
        <v>54</v>
      </c>
      <c r="T101" s="122"/>
      <c r="U101" s="116"/>
      <c r="V101" s="116">
        <v>4067</v>
      </c>
      <c r="W101" s="116">
        <v>4217</v>
      </c>
      <c r="X101" s="116">
        <v>4405</v>
      </c>
      <c r="Y101" s="116">
        <v>4364</v>
      </c>
      <c r="Z101" s="116">
        <v>4524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7754</v>
      </c>
      <c r="W104" s="116">
        <v>8410</v>
      </c>
      <c r="X104" s="116">
        <v>8641</v>
      </c>
      <c r="Y104" s="116">
        <v>8556</v>
      </c>
      <c r="Z104" s="116">
        <v>9072</v>
      </c>
      <c r="AB104" s="113" t="str">
        <f>TEXT(Z104,"###,###")</f>
        <v>9,072</v>
      </c>
      <c r="AD104" s="134">
        <f>Z104/($Z$4)*100</f>
        <v>61.752093118235649</v>
      </c>
      <c r="AF104" s="113"/>
    </row>
    <row r="105" spans="1:32" x14ac:dyDescent="0.25">
      <c r="S105" s="119" t="s">
        <v>18</v>
      </c>
      <c r="T105" s="119"/>
      <c r="U105" s="116"/>
      <c r="V105" s="116">
        <v>2886</v>
      </c>
      <c r="W105" s="116">
        <v>2204</v>
      </c>
      <c r="X105" s="116">
        <v>2827</v>
      </c>
      <c r="Y105" s="116">
        <v>3091</v>
      </c>
      <c r="Z105" s="116">
        <v>3061</v>
      </c>
      <c r="AB105" s="113" t="str">
        <f>TEXT(Z105,"###,###")</f>
        <v>3,061</v>
      </c>
      <c r="AD105" s="134">
        <f>Z105/($Z$4)*100</f>
        <v>20.835885916547547</v>
      </c>
      <c r="AF105" s="113"/>
    </row>
    <row r="106" spans="1:32" x14ac:dyDescent="0.25">
      <c r="S106" s="122" t="s">
        <v>54</v>
      </c>
      <c r="T106" s="122"/>
      <c r="U106" s="124"/>
      <c r="V106" s="124">
        <v>10640</v>
      </c>
      <c r="W106" s="124">
        <v>10614</v>
      </c>
      <c r="X106" s="124">
        <v>11468</v>
      </c>
      <c r="Y106" s="124">
        <v>11647</v>
      </c>
      <c r="Z106" s="124">
        <v>12133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2177</v>
      </c>
      <c r="W108" s="116">
        <v>2432</v>
      </c>
      <c r="X108" s="116">
        <v>2475</v>
      </c>
      <c r="Y108" s="116">
        <v>2380</v>
      </c>
      <c r="Z108" s="116">
        <v>2470</v>
      </c>
      <c r="AB108" s="113" t="str">
        <f>TEXT(Z108,"###,###")</f>
        <v>2,470</v>
      </c>
      <c r="AD108" s="134">
        <f>Z108/($Z$4)*100</f>
        <v>16.8130147709482</v>
      </c>
      <c r="AF108" s="113"/>
    </row>
    <row r="109" spans="1:32" x14ac:dyDescent="0.25">
      <c r="S109" s="119" t="s">
        <v>21</v>
      </c>
      <c r="T109" s="119"/>
      <c r="U109" s="116"/>
      <c r="V109" s="116">
        <v>2579</v>
      </c>
      <c r="W109" s="116">
        <v>2828</v>
      </c>
      <c r="X109" s="116">
        <v>3011</v>
      </c>
      <c r="Y109" s="116">
        <v>2755</v>
      </c>
      <c r="Z109" s="116">
        <v>2899</v>
      </c>
      <c r="AB109" s="113" t="str">
        <f>TEXT(Z109,"###,###")</f>
        <v>2,899</v>
      </c>
      <c r="AD109" s="134">
        <f>Z109/($Z$4)*100</f>
        <v>19.733169968007623</v>
      </c>
      <c r="AF109" s="113"/>
    </row>
    <row r="110" spans="1:32" x14ac:dyDescent="0.25">
      <c r="S110" s="119" t="s">
        <v>22</v>
      </c>
      <c r="T110" s="119"/>
      <c r="U110" s="116"/>
      <c r="V110" s="116">
        <v>2451</v>
      </c>
      <c r="W110" s="116">
        <v>2628</v>
      </c>
      <c r="X110" s="116">
        <v>2592</v>
      </c>
      <c r="Y110" s="116">
        <v>2878</v>
      </c>
      <c r="Z110" s="116">
        <v>3011</v>
      </c>
      <c r="AB110" s="113" t="str">
        <f>TEXT(Z110,"###,###")</f>
        <v>3,011</v>
      </c>
      <c r="AD110" s="134">
        <f>Z110/($Z$4)*100</f>
        <v>20.49554148798584</v>
      </c>
      <c r="AF110" s="113"/>
    </row>
    <row r="111" spans="1:32" x14ac:dyDescent="0.25">
      <c r="S111" s="119" t="s">
        <v>23</v>
      </c>
      <c r="T111" s="119"/>
      <c r="U111" s="116"/>
      <c r="V111" s="116">
        <v>3438</v>
      </c>
      <c r="W111" s="116">
        <v>2726</v>
      </c>
      <c r="X111" s="116">
        <v>3383</v>
      </c>
      <c r="Y111" s="116">
        <v>3638</v>
      </c>
      <c r="Z111" s="116">
        <v>3705</v>
      </c>
      <c r="AB111" s="113" t="str">
        <f>TEXT(Z111,"###,###")</f>
        <v>3,705</v>
      </c>
      <c r="AD111" s="134">
        <f>Z111/($Z$4)*100</f>
        <v>25.219522156422297</v>
      </c>
      <c r="AF111" s="113"/>
    </row>
    <row r="112" spans="1:32" x14ac:dyDescent="0.25">
      <c r="S112" s="122" t="s">
        <v>54</v>
      </c>
      <c r="T112" s="122"/>
      <c r="U112" s="116"/>
      <c r="V112" s="116">
        <v>13019</v>
      </c>
      <c r="W112" s="116">
        <v>13393</v>
      </c>
      <c r="X112" s="116">
        <v>14483</v>
      </c>
      <c r="Y112" s="116">
        <v>14292</v>
      </c>
      <c r="Z112" s="116">
        <v>14693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46.13</v>
      </c>
      <c r="W118" s="135">
        <v>44.37</v>
      </c>
      <c r="X118" s="135">
        <v>44.65</v>
      </c>
      <c r="Y118" s="135">
        <v>44.21</v>
      </c>
      <c r="Z118" s="135">
        <v>44.63</v>
      </c>
      <c r="AB118" s="113" t="str">
        <f>TEXT(Z118,"##.0")</f>
        <v>44.6</v>
      </c>
    </row>
    <row r="120" spans="19:32" x14ac:dyDescent="0.25">
      <c r="S120" s="105" t="s">
        <v>102</v>
      </c>
      <c r="T120" s="116"/>
      <c r="U120" s="116"/>
      <c r="V120" s="116">
        <v>6093</v>
      </c>
      <c r="W120" s="116">
        <v>6221</v>
      </c>
      <c r="X120" s="116">
        <v>6388</v>
      </c>
      <c r="Y120" s="116">
        <v>6396</v>
      </c>
      <c r="Z120" s="116">
        <v>6645</v>
      </c>
      <c r="AB120" s="113" t="str">
        <f>TEXT(Z120,"###,###")</f>
        <v>6,645</v>
      </c>
    </row>
    <row r="121" spans="19:32" x14ac:dyDescent="0.25">
      <c r="S121" s="105" t="s">
        <v>103</v>
      </c>
      <c r="T121" s="116"/>
      <c r="U121" s="116"/>
      <c r="V121" s="116">
        <v>1315</v>
      </c>
      <c r="W121" s="116">
        <v>1366</v>
      </c>
      <c r="X121" s="116">
        <v>1534</v>
      </c>
      <c r="Y121" s="116">
        <v>1396</v>
      </c>
      <c r="Z121" s="116">
        <v>1535</v>
      </c>
      <c r="AB121" s="113" t="str">
        <f>TEXT(Z121,"###,###")</f>
        <v>1,535</v>
      </c>
    </row>
    <row r="122" spans="19:32" x14ac:dyDescent="0.25">
      <c r="S122" s="105" t="s">
        <v>104</v>
      </c>
      <c r="T122" s="116"/>
      <c r="U122" s="116"/>
      <c r="V122" s="116">
        <v>1016</v>
      </c>
      <c r="W122" s="116">
        <v>1123</v>
      </c>
      <c r="X122" s="116">
        <v>1212</v>
      </c>
      <c r="Y122" s="116">
        <v>1165</v>
      </c>
      <c r="Z122" s="116">
        <v>1167</v>
      </c>
      <c r="AB122" s="113" t="str">
        <f>TEXT(Z122,"###,###")</f>
        <v>1,167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7109</v>
      </c>
      <c r="W124" s="116">
        <v>7344</v>
      </c>
      <c r="X124" s="116">
        <v>7600</v>
      </c>
      <c r="Y124" s="116">
        <v>7561</v>
      </c>
      <c r="Z124" s="116">
        <v>7812</v>
      </c>
      <c r="AB124" s="113" t="str">
        <f>TEXT(Z124,"###,###")</f>
        <v>7,812</v>
      </c>
      <c r="AD124" s="131">
        <f>Z124/$Z$7*100</f>
        <v>83.55080213903743</v>
      </c>
    </row>
    <row r="125" spans="19:32" x14ac:dyDescent="0.25">
      <c r="S125" s="105" t="s">
        <v>106</v>
      </c>
      <c r="T125" s="116"/>
      <c r="U125" s="116"/>
      <c r="V125" s="116">
        <v>2331</v>
      </c>
      <c r="W125" s="116">
        <v>2489</v>
      </c>
      <c r="X125" s="116">
        <v>2746</v>
      </c>
      <c r="Y125" s="116">
        <v>2561</v>
      </c>
      <c r="Z125" s="116">
        <v>2702</v>
      </c>
      <c r="AB125" s="113" t="str">
        <f>TEXT(Z125,"###,###")</f>
        <v>2,702</v>
      </c>
      <c r="AD125" s="131">
        <f>Z125/$Z$7*100</f>
        <v>28.898395721925134</v>
      </c>
    </row>
    <row r="127" spans="19:32" x14ac:dyDescent="0.25">
      <c r="S127" s="105" t="s">
        <v>107</v>
      </c>
      <c r="T127" s="116"/>
      <c r="U127" s="116"/>
      <c r="V127" s="116">
        <v>4359</v>
      </c>
      <c r="W127" s="116">
        <v>4493</v>
      </c>
      <c r="X127" s="116">
        <v>4733</v>
      </c>
      <c r="Y127" s="116">
        <v>4598</v>
      </c>
      <c r="Z127" s="116">
        <v>4823</v>
      </c>
      <c r="AB127" s="113" t="str">
        <f>TEXT(Z127,"###,###")</f>
        <v>4,823</v>
      </c>
      <c r="AD127" s="131">
        <f>Z127/$Z$7*100</f>
        <v>51.582887700534762</v>
      </c>
    </row>
    <row r="128" spans="19:32" x14ac:dyDescent="0.25">
      <c r="S128" s="105" t="s">
        <v>108</v>
      </c>
      <c r="T128" s="116"/>
      <c r="U128" s="116"/>
      <c r="V128" s="116">
        <v>4069</v>
      </c>
      <c r="W128" s="116">
        <v>4217</v>
      </c>
      <c r="X128" s="116">
        <v>4402</v>
      </c>
      <c r="Y128" s="116">
        <v>4365</v>
      </c>
      <c r="Z128" s="116">
        <v>4526</v>
      </c>
      <c r="AB128" s="113" t="str">
        <f>TEXT(Z128,"###,###")</f>
        <v>4,526</v>
      </c>
      <c r="AD128" s="131">
        <f>Z128/$Z$7*100</f>
        <v>48.406417112299465</v>
      </c>
    </row>
    <row r="130" spans="19:20" x14ac:dyDescent="0.25">
      <c r="S130" s="105" t="s">
        <v>286</v>
      </c>
      <c r="T130" s="131">
        <v>71.069518716577534</v>
      </c>
    </row>
    <row r="131" spans="19:20" x14ac:dyDescent="0.25">
      <c r="S131" s="105" t="s">
        <v>287</v>
      </c>
      <c r="T131" s="131">
        <v>16.417112299465241</v>
      </c>
    </row>
    <row r="132" spans="19:20" x14ac:dyDescent="0.25">
      <c r="S132" s="105" t="s">
        <v>288</v>
      </c>
      <c r="T132" s="131">
        <v>12.481283422459894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3D33AC2-C766-4CCA-8F0F-0F46746381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7CF03C-C9BE-488F-A07F-4B1DF019E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8E1286-E1AC-4298-96E9-54FBE7E88A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D098A63-58F7-4A45-A43B-C0E263C0B3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CD8A-BC33-4A02-A399-A320DB1156A1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177</v>
      </c>
      <c r="T1" s="103"/>
      <c r="U1" s="103"/>
      <c r="V1" s="103"/>
      <c r="W1" s="103"/>
      <c r="X1" s="103"/>
      <c r="Y1" s="104" t="s">
        <v>264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177</v>
      </c>
      <c r="Y3" s="109" t="s">
        <v>264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8.64 Stonnington,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101336</v>
      </c>
      <c r="W4" s="112">
        <v>103143</v>
      </c>
      <c r="X4" s="112">
        <v>105587</v>
      </c>
      <c r="Y4" s="112">
        <v>107197</v>
      </c>
      <c r="Z4" s="112">
        <v>104786</v>
      </c>
      <c r="AB4" s="113" t="str">
        <f>TEXT(Z4,"###,###")</f>
        <v>104,786</v>
      </c>
      <c r="AD4" s="114">
        <f>Z4/Y4-1</f>
        <v>-2.2491301062529723E-2</v>
      </c>
      <c r="AF4" s="114">
        <f>Z4/V4-1</f>
        <v>3.4045156706402402E-2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49945</v>
      </c>
      <c r="W5" s="112">
        <v>50553</v>
      </c>
      <c r="X5" s="112">
        <v>51923</v>
      </c>
      <c r="Y5" s="112">
        <v>52328</v>
      </c>
      <c r="Z5" s="112">
        <v>51260</v>
      </c>
      <c r="AB5" s="113" t="str">
        <f>TEXT(Z5,"###,###")</f>
        <v>51,260</v>
      </c>
      <c r="AD5" s="114">
        <f t="shared" ref="AD5:AD9" si="0">Z5/Y5-1</f>
        <v>-2.040972328390156E-2</v>
      </c>
      <c r="AF5" s="114">
        <f t="shared" ref="AF5:AF9" si="1">Z5/V5-1</f>
        <v>2.6328961858043787E-2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51391</v>
      </c>
      <c r="W6" s="112">
        <v>52590</v>
      </c>
      <c r="X6" s="112">
        <v>53662</v>
      </c>
      <c r="Y6" s="112">
        <v>54862</v>
      </c>
      <c r="Z6" s="112">
        <v>53529</v>
      </c>
      <c r="AB6" s="113" t="str">
        <f>TEXT(Z6,"###,###")</f>
        <v>53,529</v>
      </c>
      <c r="AD6" s="114">
        <f t="shared" si="0"/>
        <v>-2.4297327840764105E-2</v>
      </c>
      <c r="AF6" s="114">
        <f t="shared" si="1"/>
        <v>4.1602615243914398E-2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68680</v>
      </c>
      <c r="W7" s="112">
        <v>69674</v>
      </c>
      <c r="X7" s="112">
        <v>71462</v>
      </c>
      <c r="Y7" s="112">
        <v>72303</v>
      </c>
      <c r="Z7" s="112">
        <v>71871</v>
      </c>
      <c r="AB7" s="113" t="str">
        <f>TEXT(Z7,"###,###")</f>
        <v>71,871</v>
      </c>
      <c r="AD7" s="114">
        <f t="shared" si="0"/>
        <v>-5.9748558151113684E-3</v>
      </c>
      <c r="AF7" s="114">
        <f t="shared" si="1"/>
        <v>4.6461852067559706E-2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104,786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71,871</v>
      </c>
      <c r="P8" s="71"/>
      <c r="S8" s="111" t="s">
        <v>86</v>
      </c>
      <c r="T8" s="112"/>
      <c r="U8" s="112"/>
      <c r="V8" s="112">
        <v>47554.76</v>
      </c>
      <c r="W8" s="112">
        <v>50000</v>
      </c>
      <c r="X8" s="112">
        <v>52331</v>
      </c>
      <c r="Y8" s="112">
        <v>53572.5</v>
      </c>
      <c r="Z8" s="112">
        <v>54251.37</v>
      </c>
      <c r="AB8" s="113" t="str">
        <f>TEXT(Z8,"$###,###")</f>
        <v>$54,251</v>
      </c>
      <c r="AD8" s="114">
        <f t="shared" si="0"/>
        <v>1.2671986560268911E-2</v>
      </c>
      <c r="AF8" s="114">
        <f t="shared" si="1"/>
        <v>0.14081892117634487</v>
      </c>
    </row>
    <row r="9" spans="1:32" x14ac:dyDescent="0.25">
      <c r="A9" s="32" t="s">
        <v>15</v>
      </c>
      <c r="B9" s="75"/>
      <c r="C9" s="76"/>
      <c r="D9" s="77">
        <f>AD104</f>
        <v>79.934342373981266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49.755812497391162</v>
      </c>
      <c r="P9" s="78" t="s">
        <v>87</v>
      </c>
      <c r="S9" s="111" t="s">
        <v>7</v>
      </c>
      <c r="T9" s="112"/>
      <c r="U9" s="112"/>
      <c r="V9" s="112">
        <v>5752233556</v>
      </c>
      <c r="W9" s="112">
        <v>5900003726</v>
      </c>
      <c r="X9" s="112">
        <v>6266191650</v>
      </c>
      <c r="Y9" s="112">
        <v>6557545839</v>
      </c>
      <c r="Z9" s="112">
        <v>6724730875</v>
      </c>
      <c r="AB9" s="113" t="str">
        <f>TEXT(Z9/1000000,"$#,###.0")&amp;" mil"</f>
        <v>$6,724.7 mil</v>
      </c>
      <c r="AD9" s="114">
        <f t="shared" si="0"/>
        <v>2.5495061735701929E-2</v>
      </c>
      <c r="AF9" s="114">
        <f t="shared" si="1"/>
        <v>0.1690642964219724</v>
      </c>
    </row>
    <row r="10" spans="1:32" x14ac:dyDescent="0.25">
      <c r="A10" s="32" t="s">
        <v>18</v>
      </c>
      <c r="B10" s="75"/>
      <c r="C10" s="76"/>
      <c r="D10" s="77">
        <f>AD105</f>
        <v>13.386330234955052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50.242796120827592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84.700365933408477</v>
      </c>
      <c r="P11" s="78" t="s">
        <v>87</v>
      </c>
      <c r="S11" s="111" t="s">
        <v>30</v>
      </c>
      <c r="T11" s="116"/>
      <c r="U11" s="116"/>
      <c r="V11" s="116">
        <v>91295</v>
      </c>
      <c r="W11" s="116">
        <v>92712</v>
      </c>
      <c r="X11" s="116">
        <v>94679</v>
      </c>
      <c r="Y11" s="116">
        <v>96219</v>
      </c>
      <c r="Z11" s="116">
        <v>93787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6.5770616799543626</v>
      </c>
      <c r="P12" s="78" t="s">
        <v>87</v>
      </c>
      <c r="S12" s="111" t="s">
        <v>31</v>
      </c>
      <c r="T12" s="116"/>
      <c r="U12" s="116"/>
      <c r="V12" s="116">
        <v>10041</v>
      </c>
      <c r="W12" s="116">
        <v>10431</v>
      </c>
      <c r="X12" s="116">
        <v>10908</v>
      </c>
      <c r="Y12" s="116">
        <v>10975</v>
      </c>
      <c r="Z12" s="116">
        <v>10996</v>
      </c>
    </row>
    <row r="13" spans="1:32" ht="15" customHeight="1" x14ac:dyDescent="0.25">
      <c r="A13" s="32" t="s">
        <v>20</v>
      </c>
      <c r="B13" s="76"/>
      <c r="C13" s="76"/>
      <c r="D13" s="77">
        <f>AD108</f>
        <v>15.683392819651479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8.7295292955434043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12.863359609108088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21.857881778100126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17.815252327086029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947</v>
      </c>
      <c r="Z15" s="116">
        <v>887</v>
      </c>
      <c r="AB15" s="121">
        <f t="shared" ref="AB15:AB34" si="2">IF(Z15="np",0,Z15/$Z$34)</f>
        <v>8.465113615758281E-3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42.459870593399884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82.184747672913971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227</v>
      </c>
      <c r="Z16" s="116">
        <v>274</v>
      </c>
      <c r="AB16" s="121">
        <f t="shared" si="2"/>
        <v>2.6149279940448356E-3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3256</v>
      </c>
      <c r="Z17" s="116">
        <v>3032</v>
      </c>
      <c r="AB17" s="121">
        <f t="shared" si="2"/>
        <v>2.893599152534285E-2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618</v>
      </c>
      <c r="Z18" s="116">
        <v>569</v>
      </c>
      <c r="AB18" s="121">
        <f t="shared" si="2"/>
        <v>5.4302701774142752E-3</v>
      </c>
    </row>
    <row r="19" spans="1:28" x14ac:dyDescent="0.25">
      <c r="A19" s="67" t="str">
        <f>$S$1&amp;" ("&amp;$V$2&amp;" to "&amp;$Z$2&amp;")"</f>
        <v>Stonnington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Stonnington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3867</v>
      </c>
      <c r="Z19" s="116">
        <v>3616</v>
      </c>
      <c r="AB19" s="121">
        <f t="shared" si="2"/>
        <v>3.4509414695131843E-2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4218</v>
      </c>
      <c r="Z20" s="116">
        <v>3797</v>
      </c>
      <c r="AB20" s="121">
        <f t="shared" si="2"/>
        <v>3.6236794136453435E-2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8309</v>
      </c>
      <c r="Z21" s="116">
        <v>8347</v>
      </c>
      <c r="AB21" s="121">
        <f t="shared" si="2"/>
        <v>7.9659868490117677E-2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8885</v>
      </c>
      <c r="Z22" s="116">
        <v>8733</v>
      </c>
      <c r="AB22" s="121">
        <f t="shared" si="2"/>
        <v>8.3343672160560392E-2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2004</v>
      </c>
      <c r="Z23" s="116">
        <v>1968</v>
      </c>
      <c r="AB23" s="121">
        <f t="shared" si="2"/>
        <v>1.8781672599562906E-2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3303</v>
      </c>
      <c r="Z24" s="116">
        <v>3032</v>
      </c>
      <c r="AB24" s="121">
        <f t="shared" si="2"/>
        <v>2.893599152534285E-2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6495</v>
      </c>
      <c r="Z25" s="116">
        <v>6570</v>
      </c>
      <c r="AB25" s="121">
        <f t="shared" si="2"/>
        <v>6.2701010660126164E-2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2623</v>
      </c>
      <c r="Z26" s="116">
        <v>2606</v>
      </c>
      <c r="AB26" s="121">
        <f t="shared" si="2"/>
        <v>2.4870446541900879E-2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16919</v>
      </c>
      <c r="Z27" s="116">
        <v>16498</v>
      </c>
      <c r="AB27" s="121">
        <f t="shared" si="2"/>
        <v>0.15744920454653905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11274</v>
      </c>
      <c r="Z28" s="116">
        <v>11201</v>
      </c>
      <c r="AB28" s="121">
        <f t="shared" si="2"/>
        <v>0.10689711117261388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4784</v>
      </c>
      <c r="Z29" s="116">
        <v>3439</v>
      </c>
      <c r="AB29" s="121">
        <f t="shared" si="2"/>
        <v>3.2820209385110183E-2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7760</v>
      </c>
      <c r="Z30" s="116">
        <v>8528</v>
      </c>
      <c r="AB30" s="121">
        <f t="shared" si="2"/>
        <v>8.1387247931439255E-2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11696</v>
      </c>
      <c r="Z31" s="116">
        <v>11922</v>
      </c>
      <c r="AB31" s="121">
        <f t="shared" si="2"/>
        <v>0.11377799833942528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3366</v>
      </c>
      <c r="Z32" s="116">
        <v>3530</v>
      </c>
      <c r="AB32" s="121">
        <f t="shared" si="2"/>
        <v>3.3688670872183468E-2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2850</v>
      </c>
      <c r="Z33" s="116">
        <v>2907</v>
      </c>
      <c r="AB33" s="121">
        <f t="shared" si="2"/>
        <v>2.7743049922220209E-2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107194</v>
      </c>
      <c r="Z34" s="124">
        <v>104783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59067</v>
      </c>
      <c r="AB37" s="136">
        <f>Z37/Z40*100</f>
        <v>82.184747672913971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12804</v>
      </c>
      <c r="AB38" s="136">
        <f>Z38/Z40*100</f>
        <v>17.815252327086029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71871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26</v>
      </c>
      <c r="W44" s="116">
        <v>28</v>
      </c>
      <c r="X44" s="116">
        <v>24</v>
      </c>
      <c r="Y44" s="116">
        <v>26</v>
      </c>
      <c r="Z44" s="116">
        <v>22</v>
      </c>
    </row>
    <row r="45" spans="19:32" x14ac:dyDescent="0.25">
      <c r="S45" s="119" t="s">
        <v>38</v>
      </c>
      <c r="T45" s="119"/>
      <c r="U45" s="116"/>
      <c r="V45" s="116">
        <v>261</v>
      </c>
      <c r="W45" s="116">
        <v>294</v>
      </c>
      <c r="X45" s="116">
        <v>273</v>
      </c>
      <c r="Y45" s="116">
        <v>318</v>
      </c>
      <c r="Z45" s="116">
        <v>312</v>
      </c>
    </row>
    <row r="46" spans="19:32" x14ac:dyDescent="0.25">
      <c r="S46" s="119" t="s">
        <v>39</v>
      </c>
      <c r="T46" s="119"/>
      <c r="U46" s="116"/>
      <c r="V46" s="116">
        <v>2099</v>
      </c>
      <c r="W46" s="116">
        <v>1825</v>
      </c>
      <c r="X46" s="116">
        <v>1900</v>
      </c>
      <c r="Y46" s="116">
        <v>1934</v>
      </c>
      <c r="Z46" s="116">
        <v>1817</v>
      </c>
    </row>
    <row r="47" spans="19:32" x14ac:dyDescent="0.25">
      <c r="S47" s="119" t="s">
        <v>40</v>
      </c>
      <c r="T47" s="119"/>
      <c r="U47" s="116"/>
      <c r="V47" s="116">
        <v>5644</v>
      </c>
      <c r="W47" s="116">
        <v>5295</v>
      </c>
      <c r="X47" s="116">
        <v>5233</v>
      </c>
      <c r="Y47" s="116">
        <v>5212</v>
      </c>
      <c r="Z47" s="116">
        <v>4943</v>
      </c>
    </row>
    <row r="48" spans="19:32" x14ac:dyDescent="0.25">
      <c r="S48" s="119" t="s">
        <v>41</v>
      </c>
      <c r="T48" s="119"/>
      <c r="U48" s="116"/>
      <c r="V48" s="116">
        <v>10131</v>
      </c>
      <c r="W48" s="116">
        <v>10270</v>
      </c>
      <c r="X48" s="116">
        <v>10310</v>
      </c>
      <c r="Y48" s="116">
        <v>10603</v>
      </c>
      <c r="Z48" s="116">
        <v>10046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8380</v>
      </c>
      <c r="W49" s="116">
        <v>8600</v>
      </c>
      <c r="X49" s="116">
        <v>9189</v>
      </c>
      <c r="Y49" s="116">
        <v>9203</v>
      </c>
      <c r="Z49" s="116">
        <v>8862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Stonnington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5224</v>
      </c>
      <c r="W50" s="116">
        <v>5444</v>
      </c>
      <c r="X50" s="116">
        <v>6005</v>
      </c>
      <c r="Y50" s="116">
        <v>6216</v>
      </c>
      <c r="Z50" s="116">
        <v>6105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3921</v>
      </c>
      <c r="W51" s="116">
        <v>3979</v>
      </c>
      <c r="X51" s="116">
        <v>4003</v>
      </c>
      <c r="Y51" s="116">
        <v>3875</v>
      </c>
      <c r="Z51" s="116">
        <v>4019</v>
      </c>
    </row>
    <row r="52" spans="1:26" ht="15" customHeight="1" x14ac:dyDescent="0.25">
      <c r="S52" s="119" t="s">
        <v>45</v>
      </c>
      <c r="T52" s="119"/>
      <c r="U52" s="116"/>
      <c r="V52" s="116">
        <v>3566</v>
      </c>
      <c r="W52" s="116">
        <v>3667</v>
      </c>
      <c r="X52" s="116">
        <v>3673</v>
      </c>
      <c r="Y52" s="116">
        <v>3594</v>
      </c>
      <c r="Z52" s="116">
        <v>3531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2974</v>
      </c>
      <c r="W53" s="116">
        <v>3101</v>
      </c>
      <c r="X53" s="116">
        <v>3150</v>
      </c>
      <c r="Y53" s="116">
        <v>3157</v>
      </c>
      <c r="Z53" s="116">
        <v>3296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2572</v>
      </c>
      <c r="W54" s="116">
        <v>2691</v>
      </c>
      <c r="X54" s="116">
        <v>2702</v>
      </c>
      <c r="Y54" s="116">
        <v>2783</v>
      </c>
      <c r="Z54" s="116">
        <v>2800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1998</v>
      </c>
      <c r="W55" s="116">
        <v>1994</v>
      </c>
      <c r="X55" s="116">
        <v>2050</v>
      </c>
      <c r="Y55" s="116">
        <v>2079</v>
      </c>
      <c r="Z55" s="116">
        <v>2134</v>
      </c>
    </row>
    <row r="56" spans="1:26" ht="15" customHeight="1" x14ac:dyDescent="0.25">
      <c r="S56" s="119" t="s">
        <v>49</v>
      </c>
      <c r="T56" s="119"/>
      <c r="U56" s="116"/>
      <c r="V56" s="116">
        <v>1532</v>
      </c>
      <c r="W56" s="116">
        <v>1592</v>
      </c>
      <c r="X56" s="116">
        <v>1543</v>
      </c>
      <c r="Y56" s="116">
        <v>1508</v>
      </c>
      <c r="Z56" s="116">
        <v>1504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878</v>
      </c>
      <c r="W57" s="116">
        <v>1017</v>
      </c>
      <c r="X57" s="116">
        <v>1009</v>
      </c>
      <c r="Y57" s="116">
        <v>1037</v>
      </c>
      <c r="Z57" s="116">
        <v>1066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448</v>
      </c>
      <c r="W58" s="116">
        <v>448</v>
      </c>
      <c r="X58" s="116">
        <v>457</v>
      </c>
      <c r="Y58" s="116">
        <v>464</v>
      </c>
      <c r="Z58" s="116">
        <v>464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159</v>
      </c>
      <c r="W59" s="116">
        <v>167</v>
      </c>
      <c r="X59" s="116">
        <v>187</v>
      </c>
      <c r="Y59" s="116">
        <v>191</v>
      </c>
      <c r="Z59" s="116">
        <v>212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135</v>
      </c>
      <c r="W60" s="116">
        <v>140</v>
      </c>
      <c r="X60" s="116">
        <v>129</v>
      </c>
      <c r="Y60" s="116">
        <v>120</v>
      </c>
      <c r="Z60" s="116">
        <v>117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49945</v>
      </c>
      <c r="W61" s="116">
        <v>50553</v>
      </c>
      <c r="X61" s="116">
        <v>51923</v>
      </c>
      <c r="Y61" s="116">
        <v>52331</v>
      </c>
      <c r="Z61" s="116">
        <v>51259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</v>
      </c>
      <c r="W63" s="116">
        <v>28</v>
      </c>
      <c r="X63" s="116">
        <v>24</v>
      </c>
      <c r="Y63" s="116">
        <v>28</v>
      </c>
      <c r="Z63" s="116">
        <v>40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374</v>
      </c>
      <c r="W64" s="116">
        <v>399</v>
      </c>
      <c r="X64" s="116">
        <v>396</v>
      </c>
      <c r="Y64" s="116">
        <v>442</v>
      </c>
      <c r="Z64" s="116">
        <v>431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Stonnington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2310</v>
      </c>
      <c r="W65" s="116">
        <v>2264</v>
      </c>
      <c r="X65" s="116">
        <v>2228</v>
      </c>
      <c r="Y65" s="116">
        <v>2300</v>
      </c>
      <c r="Z65" s="116">
        <v>2103</v>
      </c>
    </row>
    <row r="66" spans="1:26" x14ac:dyDescent="0.25">
      <c r="S66" s="119" t="s">
        <v>40</v>
      </c>
      <c r="T66" s="119"/>
      <c r="U66" s="116"/>
      <c r="V66" s="116">
        <v>6789</v>
      </c>
      <c r="W66" s="116">
        <v>6738</v>
      </c>
      <c r="X66" s="116">
        <v>6494</v>
      </c>
      <c r="Y66" s="116">
        <v>6434</v>
      </c>
      <c r="Z66" s="116">
        <v>5924</v>
      </c>
    </row>
    <row r="67" spans="1:26" x14ac:dyDescent="0.25">
      <c r="S67" s="119" t="s">
        <v>41</v>
      </c>
      <c r="T67" s="119"/>
      <c r="U67" s="116"/>
      <c r="V67" s="116">
        <v>11528</v>
      </c>
      <c r="W67" s="116">
        <v>11559</v>
      </c>
      <c r="X67" s="116">
        <v>11858</v>
      </c>
      <c r="Y67" s="116">
        <v>12282</v>
      </c>
      <c r="Z67" s="116">
        <v>11877</v>
      </c>
    </row>
    <row r="68" spans="1:26" x14ac:dyDescent="0.25">
      <c r="S68" s="119" t="s">
        <v>42</v>
      </c>
      <c r="T68" s="119"/>
      <c r="U68" s="116"/>
      <c r="V68" s="116">
        <v>8156</v>
      </c>
      <c r="W68" s="116">
        <v>8397</v>
      </c>
      <c r="X68" s="116">
        <v>8813</v>
      </c>
      <c r="Y68" s="116">
        <v>9021</v>
      </c>
      <c r="Z68" s="116">
        <v>8946</v>
      </c>
    </row>
    <row r="69" spans="1:26" x14ac:dyDescent="0.25">
      <c r="S69" s="119" t="s">
        <v>43</v>
      </c>
      <c r="T69" s="119"/>
      <c r="U69" s="116"/>
      <c r="V69" s="116">
        <v>4565</v>
      </c>
      <c r="W69" s="116">
        <v>5062</v>
      </c>
      <c r="X69" s="116">
        <v>5379</v>
      </c>
      <c r="Y69" s="116">
        <v>5522</v>
      </c>
      <c r="Z69" s="116">
        <v>5540</v>
      </c>
    </row>
    <row r="70" spans="1:26" x14ac:dyDescent="0.25">
      <c r="S70" s="119" t="s">
        <v>44</v>
      </c>
      <c r="T70" s="119"/>
      <c r="U70" s="116"/>
      <c r="V70" s="116">
        <v>3690</v>
      </c>
      <c r="W70" s="116">
        <v>3709</v>
      </c>
      <c r="X70" s="116">
        <v>3719</v>
      </c>
      <c r="Y70" s="116">
        <v>3753</v>
      </c>
      <c r="Z70" s="116">
        <v>3722</v>
      </c>
    </row>
    <row r="71" spans="1:26" x14ac:dyDescent="0.25">
      <c r="S71" s="119" t="s">
        <v>45</v>
      </c>
      <c r="T71" s="119"/>
      <c r="U71" s="116"/>
      <c r="V71" s="116">
        <v>3450</v>
      </c>
      <c r="W71" s="116">
        <v>3664</v>
      </c>
      <c r="X71" s="116">
        <v>3759</v>
      </c>
      <c r="Y71" s="116">
        <v>3821</v>
      </c>
      <c r="Z71" s="116">
        <v>3712</v>
      </c>
    </row>
    <row r="72" spans="1:26" x14ac:dyDescent="0.25">
      <c r="S72" s="119" t="s">
        <v>46</v>
      </c>
      <c r="T72" s="119"/>
      <c r="U72" s="116"/>
      <c r="V72" s="116">
        <v>3068</v>
      </c>
      <c r="W72" s="116">
        <v>3192</v>
      </c>
      <c r="X72" s="116">
        <v>3162</v>
      </c>
      <c r="Y72" s="116">
        <v>3306</v>
      </c>
      <c r="Z72" s="116">
        <v>3282</v>
      </c>
    </row>
    <row r="73" spans="1:26" x14ac:dyDescent="0.25">
      <c r="S73" s="119" t="s">
        <v>47</v>
      </c>
      <c r="T73" s="119"/>
      <c r="U73" s="116"/>
      <c r="V73" s="116">
        <v>2761</v>
      </c>
      <c r="W73" s="116">
        <v>2827</v>
      </c>
      <c r="X73" s="116">
        <v>2891</v>
      </c>
      <c r="Y73" s="116">
        <v>2975</v>
      </c>
      <c r="Z73" s="116">
        <v>2979</v>
      </c>
    </row>
    <row r="74" spans="1:26" x14ac:dyDescent="0.25">
      <c r="S74" s="119" t="s">
        <v>48</v>
      </c>
      <c r="T74" s="119"/>
      <c r="U74" s="116"/>
      <c r="V74" s="116">
        <v>2126</v>
      </c>
      <c r="W74" s="116">
        <v>2075</v>
      </c>
      <c r="X74" s="116">
        <v>2132</v>
      </c>
      <c r="Y74" s="116">
        <v>2227</v>
      </c>
      <c r="Z74" s="116">
        <v>2195</v>
      </c>
    </row>
    <row r="75" spans="1:26" x14ac:dyDescent="0.25">
      <c r="S75" s="119" t="s">
        <v>49</v>
      </c>
      <c r="T75" s="119"/>
      <c r="U75" s="116"/>
      <c r="V75" s="116">
        <v>1417</v>
      </c>
      <c r="W75" s="116">
        <v>1437</v>
      </c>
      <c r="X75" s="116">
        <v>1395</v>
      </c>
      <c r="Y75" s="116">
        <v>1397</v>
      </c>
      <c r="Z75" s="116">
        <v>1414</v>
      </c>
    </row>
    <row r="76" spans="1:26" x14ac:dyDescent="0.25">
      <c r="S76" s="119" t="s">
        <v>50</v>
      </c>
      <c r="T76" s="119"/>
      <c r="U76" s="116"/>
      <c r="V76" s="116">
        <v>609</v>
      </c>
      <c r="W76" s="116">
        <v>682</v>
      </c>
      <c r="X76" s="116">
        <v>768</v>
      </c>
      <c r="Y76" s="116">
        <v>817</v>
      </c>
      <c r="Z76" s="116">
        <v>813</v>
      </c>
    </row>
    <row r="77" spans="1:26" x14ac:dyDescent="0.25">
      <c r="S77" s="119" t="s">
        <v>51</v>
      </c>
      <c r="T77" s="119"/>
      <c r="U77" s="116"/>
      <c r="V77" s="116">
        <v>248</v>
      </c>
      <c r="W77" s="116">
        <v>288</v>
      </c>
      <c r="X77" s="116">
        <v>275</v>
      </c>
      <c r="Y77" s="116">
        <v>282</v>
      </c>
      <c r="Z77" s="116">
        <v>287</v>
      </c>
    </row>
    <row r="78" spans="1:26" x14ac:dyDescent="0.25">
      <c r="S78" s="119" t="s">
        <v>52</v>
      </c>
      <c r="T78" s="119"/>
      <c r="U78" s="116"/>
      <c r="V78" s="116">
        <v>132</v>
      </c>
      <c r="W78" s="116">
        <v>134</v>
      </c>
      <c r="X78" s="116">
        <v>145</v>
      </c>
      <c r="Y78" s="116">
        <v>143</v>
      </c>
      <c r="Z78" s="116">
        <v>138</v>
      </c>
    </row>
    <row r="79" spans="1:26" x14ac:dyDescent="0.25">
      <c r="S79" s="119" t="s">
        <v>53</v>
      </c>
      <c r="T79" s="119"/>
      <c r="U79" s="116"/>
      <c r="V79" s="116">
        <v>150</v>
      </c>
      <c r="W79" s="116">
        <v>135</v>
      </c>
      <c r="X79" s="116">
        <v>137</v>
      </c>
      <c r="Y79" s="116">
        <v>115</v>
      </c>
      <c r="Z79" s="116">
        <v>126</v>
      </c>
    </row>
    <row r="80" spans="1:26" x14ac:dyDescent="0.25">
      <c r="S80" s="122" t="s">
        <v>54</v>
      </c>
      <c r="T80" s="122"/>
      <c r="U80" s="116"/>
      <c r="V80" s="116">
        <v>51391</v>
      </c>
      <c r="W80" s="116">
        <v>52590</v>
      </c>
      <c r="X80" s="116">
        <v>53662</v>
      </c>
      <c r="Y80" s="116">
        <v>54866</v>
      </c>
      <c r="Z80" s="116">
        <v>53531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Stonnington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6142</v>
      </c>
      <c r="W83" s="116">
        <v>6454</v>
      </c>
      <c r="X83" s="116">
        <v>6698</v>
      </c>
      <c r="Y83" s="116">
        <v>6635</v>
      </c>
      <c r="Z83" s="116">
        <v>6880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9630</v>
      </c>
      <c r="W84" s="116">
        <v>10059</v>
      </c>
      <c r="X84" s="116">
        <v>10656</v>
      </c>
      <c r="Y84" s="116">
        <v>10966</v>
      </c>
      <c r="Z84" s="116">
        <v>10967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2273</v>
      </c>
      <c r="W85" s="116">
        <v>2363</v>
      </c>
      <c r="X85" s="116">
        <v>2425</v>
      </c>
      <c r="Y85" s="116">
        <v>2450</v>
      </c>
      <c r="Z85" s="116">
        <v>2387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104,786</v>
      </c>
      <c r="D86" s="100">
        <f t="shared" ref="D86:D91" si="4">AD4</f>
        <v>-2.2491301062529723E-2</v>
      </c>
      <c r="E86" s="101">
        <f t="shared" ref="E86:E91" si="5">AD4</f>
        <v>-2.2491301062529723E-2</v>
      </c>
      <c r="F86" s="100">
        <f t="shared" ref="F86:F91" si="6">AF4</f>
        <v>3.4045156706402402E-2</v>
      </c>
      <c r="G86" s="101">
        <f t="shared" ref="G86:G91" si="7">AF4</f>
        <v>3.4045156706402402E-2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2099</v>
      </c>
      <c r="W86" s="116">
        <v>2027</v>
      </c>
      <c r="X86" s="116">
        <v>1947</v>
      </c>
      <c r="Y86" s="116">
        <v>2070</v>
      </c>
      <c r="Z86" s="116">
        <v>1964</v>
      </c>
    </row>
    <row r="87" spans="1:30" ht="15" customHeight="1" x14ac:dyDescent="0.25">
      <c r="A87" s="102" t="s">
        <v>4</v>
      </c>
      <c r="B87" s="51"/>
      <c r="C87" s="61" t="str">
        <f t="shared" si="3"/>
        <v>51,260</v>
      </c>
      <c r="D87" s="100">
        <f t="shared" si="4"/>
        <v>-2.040972328390156E-2</v>
      </c>
      <c r="E87" s="101">
        <f t="shared" si="5"/>
        <v>-2.040972328390156E-2</v>
      </c>
      <c r="F87" s="100">
        <f t="shared" si="6"/>
        <v>2.6328961858043787E-2</v>
      </c>
      <c r="G87" s="101">
        <f t="shared" si="7"/>
        <v>2.6328961858043787E-2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2375</v>
      </c>
      <c r="W87" s="116">
        <v>2523</v>
      </c>
      <c r="X87" s="116">
        <v>2566</v>
      </c>
      <c r="Y87" s="116">
        <v>2548</v>
      </c>
      <c r="Z87" s="116">
        <v>2463</v>
      </c>
    </row>
    <row r="88" spans="1:30" ht="15" customHeight="1" x14ac:dyDescent="0.25">
      <c r="A88" s="102" t="s">
        <v>5</v>
      </c>
      <c r="B88" s="51"/>
      <c r="C88" s="61" t="str">
        <f t="shared" si="3"/>
        <v>53,529</v>
      </c>
      <c r="D88" s="100">
        <f t="shared" si="4"/>
        <v>-2.4297327840764105E-2</v>
      </c>
      <c r="E88" s="101">
        <f t="shared" si="5"/>
        <v>-2.4297327840764105E-2</v>
      </c>
      <c r="F88" s="100">
        <f t="shared" si="6"/>
        <v>4.1602615243914398E-2</v>
      </c>
      <c r="G88" s="101">
        <f t="shared" si="7"/>
        <v>4.1602615243914398E-2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2206</v>
      </c>
      <c r="W88" s="116">
        <v>2237</v>
      </c>
      <c r="X88" s="116">
        <v>2343</v>
      </c>
      <c r="Y88" s="116">
        <v>2266</v>
      </c>
      <c r="Z88" s="116">
        <v>2250</v>
      </c>
    </row>
    <row r="89" spans="1:30" ht="15" customHeight="1" x14ac:dyDescent="0.25">
      <c r="A89" s="51" t="s">
        <v>6</v>
      </c>
      <c r="B89" s="51"/>
      <c r="C89" s="61" t="str">
        <f t="shared" si="3"/>
        <v>71,871</v>
      </c>
      <c r="D89" s="100">
        <f t="shared" si="4"/>
        <v>-5.9748558151113684E-3</v>
      </c>
      <c r="E89" s="101">
        <f t="shared" si="5"/>
        <v>-5.9748558151113684E-3</v>
      </c>
      <c r="F89" s="100">
        <f t="shared" si="6"/>
        <v>4.6461852067559706E-2</v>
      </c>
      <c r="G89" s="101">
        <f t="shared" si="7"/>
        <v>4.6461852067559706E-2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508</v>
      </c>
      <c r="W89" s="116">
        <v>531</v>
      </c>
      <c r="X89" s="116">
        <v>573</v>
      </c>
      <c r="Y89" s="116">
        <v>580</v>
      </c>
      <c r="Z89" s="116">
        <v>572</v>
      </c>
    </row>
    <row r="90" spans="1:30" ht="15" customHeight="1" x14ac:dyDescent="0.25">
      <c r="A90" s="51" t="s">
        <v>100</v>
      </c>
      <c r="B90" s="51"/>
      <c r="C90" s="61" t="str">
        <f t="shared" si="3"/>
        <v>$54,251</v>
      </c>
      <c r="D90" s="100">
        <f t="shared" si="4"/>
        <v>1.2671986560268911E-2</v>
      </c>
      <c r="E90" s="101">
        <f t="shared" si="5"/>
        <v>1.2671986560268911E-2</v>
      </c>
      <c r="F90" s="100">
        <f t="shared" si="6"/>
        <v>0.14081892117634487</v>
      </c>
      <c r="G90" s="101">
        <f t="shared" si="7"/>
        <v>0.14081892117634487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1728</v>
      </c>
      <c r="W90" s="116">
        <v>1450</v>
      </c>
      <c r="X90" s="116">
        <v>1423</v>
      </c>
      <c r="Y90" s="116">
        <v>1414</v>
      </c>
      <c r="Z90" s="116">
        <v>1338</v>
      </c>
    </row>
    <row r="91" spans="1:30" ht="15" customHeight="1" x14ac:dyDescent="0.25">
      <c r="A91" s="51" t="s">
        <v>7</v>
      </c>
      <c r="B91" s="51"/>
      <c r="C91" s="61" t="str">
        <f t="shared" si="3"/>
        <v>$6,724.7 mil</v>
      </c>
      <c r="D91" s="100">
        <f t="shared" si="4"/>
        <v>2.5495061735701929E-2</v>
      </c>
      <c r="E91" s="101">
        <f t="shared" si="5"/>
        <v>2.5495061735701929E-2</v>
      </c>
      <c r="F91" s="100">
        <f t="shared" si="6"/>
        <v>0.1690642964219724</v>
      </c>
      <c r="G91" s="101">
        <f t="shared" si="7"/>
        <v>0.1690642964219724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34369</v>
      </c>
      <c r="W91" s="116">
        <v>34815</v>
      </c>
      <c r="X91" s="116">
        <v>35720</v>
      </c>
      <c r="Y91" s="116">
        <v>35967</v>
      </c>
      <c r="Z91" s="116">
        <v>35759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4440</v>
      </c>
      <c r="W93" s="116">
        <v>4733</v>
      </c>
      <c r="X93" s="116">
        <v>4991</v>
      </c>
      <c r="Y93" s="116">
        <v>5010</v>
      </c>
      <c r="Z93" s="116">
        <v>5060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10053</v>
      </c>
      <c r="W94" s="116">
        <v>10384</v>
      </c>
      <c r="X94" s="116">
        <v>10977</v>
      </c>
      <c r="Y94" s="116">
        <v>11515</v>
      </c>
      <c r="Z94" s="116">
        <v>11655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751</v>
      </c>
      <c r="W95" s="116">
        <v>784</v>
      </c>
      <c r="X95" s="116">
        <v>796</v>
      </c>
      <c r="Y95" s="116">
        <v>793</v>
      </c>
      <c r="Z95" s="116">
        <v>786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3076</v>
      </c>
      <c r="W96" s="116">
        <v>2894</v>
      </c>
      <c r="X96" s="116">
        <v>3014</v>
      </c>
      <c r="Y96" s="116">
        <v>3034</v>
      </c>
      <c r="Z96" s="116">
        <v>2982</v>
      </c>
    </row>
    <row r="97" spans="1:32" ht="15" customHeight="1" x14ac:dyDescent="0.25">
      <c r="S97" s="119" t="s">
        <v>199</v>
      </c>
      <c r="T97" s="119"/>
      <c r="U97" s="116"/>
      <c r="V97" s="116">
        <v>5344</v>
      </c>
      <c r="W97" s="116">
        <v>5804</v>
      </c>
      <c r="X97" s="116">
        <v>5844</v>
      </c>
      <c r="Y97" s="116">
        <v>5775</v>
      </c>
      <c r="Z97" s="116">
        <v>5522</v>
      </c>
    </row>
    <row r="98" spans="1:32" ht="15" customHeight="1" x14ac:dyDescent="0.25">
      <c r="S98" s="119" t="s">
        <v>200</v>
      </c>
      <c r="T98" s="119"/>
      <c r="U98" s="116"/>
      <c r="V98" s="116">
        <v>2811</v>
      </c>
      <c r="W98" s="116">
        <v>2891</v>
      </c>
      <c r="X98" s="116">
        <v>2930</v>
      </c>
      <c r="Y98" s="116">
        <v>2907</v>
      </c>
      <c r="Z98" s="116">
        <v>2931</v>
      </c>
    </row>
    <row r="99" spans="1:32" ht="15" customHeight="1" x14ac:dyDescent="0.25">
      <c r="S99" s="119" t="s">
        <v>201</v>
      </c>
      <c r="T99" s="119"/>
      <c r="U99" s="116"/>
      <c r="V99" s="116">
        <v>73</v>
      </c>
      <c r="W99" s="116">
        <v>69</v>
      </c>
      <c r="X99" s="116">
        <v>70</v>
      </c>
      <c r="Y99" s="116">
        <v>93</v>
      </c>
      <c r="Z99" s="116">
        <v>93</v>
      </c>
    </row>
    <row r="100" spans="1:32" ht="15" customHeight="1" x14ac:dyDescent="0.25">
      <c r="S100" s="119" t="s">
        <v>59</v>
      </c>
      <c r="T100" s="119"/>
      <c r="U100" s="116"/>
      <c r="V100" s="116">
        <v>838</v>
      </c>
      <c r="W100" s="116">
        <v>735</v>
      </c>
      <c r="X100" s="116">
        <v>705</v>
      </c>
      <c r="Y100" s="116">
        <v>709</v>
      </c>
      <c r="Z100" s="116">
        <v>673</v>
      </c>
    </row>
    <row r="101" spans="1:32" x14ac:dyDescent="0.25">
      <c r="A101" s="20"/>
      <c r="S101" s="122" t="s">
        <v>54</v>
      </c>
      <c r="T101" s="122"/>
      <c r="U101" s="116"/>
      <c r="V101" s="116">
        <v>34311</v>
      </c>
      <c r="W101" s="116">
        <v>34859</v>
      </c>
      <c r="X101" s="116">
        <v>35740</v>
      </c>
      <c r="Y101" s="116">
        <v>36337</v>
      </c>
      <c r="Z101" s="116">
        <v>36107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78487</v>
      </c>
      <c r="W104" s="116">
        <v>81761</v>
      </c>
      <c r="X104" s="116">
        <v>84020</v>
      </c>
      <c r="Y104" s="116">
        <v>85042</v>
      </c>
      <c r="Z104" s="116">
        <v>83760</v>
      </c>
      <c r="AB104" s="113" t="str">
        <f>TEXT(Z104,"###,###")</f>
        <v>83,760</v>
      </c>
      <c r="AD104" s="134">
        <f>Z104/($Z$4)*100</f>
        <v>79.934342373981266</v>
      </c>
      <c r="AF104" s="113"/>
    </row>
    <row r="105" spans="1:32" x14ac:dyDescent="0.25">
      <c r="S105" s="119" t="s">
        <v>18</v>
      </c>
      <c r="T105" s="119"/>
      <c r="U105" s="116"/>
      <c r="V105" s="116">
        <v>14007</v>
      </c>
      <c r="W105" s="116">
        <v>13822</v>
      </c>
      <c r="X105" s="116">
        <v>13768</v>
      </c>
      <c r="Y105" s="116">
        <v>14729</v>
      </c>
      <c r="Z105" s="116">
        <v>14027</v>
      </c>
      <c r="AB105" s="113" t="str">
        <f>TEXT(Z105,"###,###")</f>
        <v>14,027</v>
      </c>
      <c r="AD105" s="134">
        <f>Z105/($Z$4)*100</f>
        <v>13.386330234955052</v>
      </c>
      <c r="AF105" s="113"/>
    </row>
    <row r="106" spans="1:32" x14ac:dyDescent="0.25">
      <c r="S106" s="122" t="s">
        <v>54</v>
      </c>
      <c r="T106" s="122"/>
      <c r="U106" s="124"/>
      <c r="V106" s="124">
        <v>92494</v>
      </c>
      <c r="W106" s="124">
        <v>95583</v>
      </c>
      <c r="X106" s="124">
        <v>97788</v>
      </c>
      <c r="Y106" s="124">
        <v>99771</v>
      </c>
      <c r="Z106" s="124">
        <v>97787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14691</v>
      </c>
      <c r="W108" s="116">
        <v>15929</v>
      </c>
      <c r="X108" s="116">
        <v>18882</v>
      </c>
      <c r="Y108" s="116">
        <v>16330</v>
      </c>
      <c r="Z108" s="116">
        <v>16434</v>
      </c>
      <c r="AB108" s="113" t="str">
        <f>TEXT(Z108,"###,###")</f>
        <v>16,434</v>
      </c>
      <c r="AD108" s="134">
        <f>Z108/($Z$4)*100</f>
        <v>15.683392819651479</v>
      </c>
      <c r="AF108" s="113"/>
    </row>
    <row r="109" spans="1:32" x14ac:dyDescent="0.25">
      <c r="S109" s="119" t="s">
        <v>21</v>
      </c>
      <c r="T109" s="119"/>
      <c r="U109" s="116"/>
      <c r="V109" s="116">
        <v>13753</v>
      </c>
      <c r="W109" s="116">
        <v>14035</v>
      </c>
      <c r="X109" s="116">
        <v>13862</v>
      </c>
      <c r="Y109" s="116">
        <v>13650</v>
      </c>
      <c r="Z109" s="116">
        <v>13479</v>
      </c>
      <c r="AB109" s="113" t="str">
        <f>TEXT(Z109,"###,###")</f>
        <v>13,479</v>
      </c>
      <c r="AD109" s="134">
        <f>Z109/($Z$4)*100</f>
        <v>12.863359609108088</v>
      </c>
      <c r="AF109" s="113"/>
    </row>
    <row r="110" spans="1:32" x14ac:dyDescent="0.25">
      <c r="S110" s="119" t="s">
        <v>22</v>
      </c>
      <c r="T110" s="119"/>
      <c r="U110" s="116"/>
      <c r="V110" s="116">
        <v>23837</v>
      </c>
      <c r="W110" s="116">
        <v>23615</v>
      </c>
      <c r="X110" s="116">
        <v>22278</v>
      </c>
      <c r="Y110" s="116">
        <v>24716</v>
      </c>
      <c r="Z110" s="116">
        <v>22904</v>
      </c>
      <c r="AB110" s="113" t="str">
        <f>TEXT(Z110,"###,###")</f>
        <v>22,904</v>
      </c>
      <c r="AD110" s="134">
        <f>Z110/($Z$4)*100</f>
        <v>21.857881778100126</v>
      </c>
      <c r="AF110" s="113"/>
    </row>
    <row r="111" spans="1:32" x14ac:dyDescent="0.25">
      <c r="S111" s="119" t="s">
        <v>23</v>
      </c>
      <c r="T111" s="119"/>
      <c r="U111" s="116"/>
      <c r="V111" s="116">
        <v>40213</v>
      </c>
      <c r="W111" s="116">
        <v>42004</v>
      </c>
      <c r="X111" s="116">
        <v>42766</v>
      </c>
      <c r="Y111" s="116">
        <v>45068</v>
      </c>
      <c r="Z111" s="116">
        <v>44492</v>
      </c>
      <c r="AB111" s="113" t="str">
        <f>TEXT(Z111,"###,###")</f>
        <v>44,492</v>
      </c>
      <c r="AD111" s="134">
        <f>Z111/($Z$4)*100</f>
        <v>42.459870593399884</v>
      </c>
      <c r="AF111" s="113"/>
    </row>
    <row r="112" spans="1:32" x14ac:dyDescent="0.25">
      <c r="S112" s="122" t="s">
        <v>54</v>
      </c>
      <c r="T112" s="122"/>
      <c r="U112" s="116"/>
      <c r="V112" s="116">
        <v>101336</v>
      </c>
      <c r="W112" s="116">
        <v>103143</v>
      </c>
      <c r="X112" s="116">
        <v>105587</v>
      </c>
      <c r="Y112" s="116">
        <v>107199</v>
      </c>
      <c r="Z112" s="116">
        <v>104786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38.78</v>
      </c>
      <c r="W118" s="135">
        <v>38.97</v>
      </c>
      <c r="X118" s="135">
        <v>38.99</v>
      </c>
      <c r="Y118" s="135">
        <v>38.950000000000003</v>
      </c>
      <c r="Z118" s="135">
        <v>39.229999999999997</v>
      </c>
      <c r="AB118" s="113" t="str">
        <f>TEXT(Z118,"##.0")</f>
        <v>39.2</v>
      </c>
    </row>
    <row r="120" spans="19:32" x14ac:dyDescent="0.25">
      <c r="S120" s="105" t="s">
        <v>102</v>
      </c>
      <c r="T120" s="116"/>
      <c r="U120" s="116"/>
      <c r="V120" s="116">
        <v>58639</v>
      </c>
      <c r="W120" s="116">
        <v>59243</v>
      </c>
      <c r="X120" s="116">
        <v>60554</v>
      </c>
      <c r="Y120" s="116">
        <v>61328</v>
      </c>
      <c r="Z120" s="116">
        <v>60875</v>
      </c>
      <c r="AB120" s="113" t="str">
        <f>TEXT(Z120,"###,###")</f>
        <v>60,875</v>
      </c>
    </row>
    <row r="121" spans="19:32" x14ac:dyDescent="0.25">
      <c r="S121" s="105" t="s">
        <v>103</v>
      </c>
      <c r="T121" s="116"/>
      <c r="U121" s="116"/>
      <c r="V121" s="116">
        <v>4596</v>
      </c>
      <c r="W121" s="116">
        <v>4667</v>
      </c>
      <c r="X121" s="116">
        <v>4880</v>
      </c>
      <c r="Y121" s="116">
        <v>4870</v>
      </c>
      <c r="Z121" s="116">
        <v>4727</v>
      </c>
      <c r="AB121" s="113" t="str">
        <f>TEXT(Z121,"###,###")</f>
        <v>4,727</v>
      </c>
    </row>
    <row r="122" spans="19:32" x14ac:dyDescent="0.25">
      <c r="S122" s="105" t="s">
        <v>104</v>
      </c>
      <c r="T122" s="116"/>
      <c r="U122" s="116"/>
      <c r="V122" s="116">
        <v>5441</v>
      </c>
      <c r="W122" s="116">
        <v>5764</v>
      </c>
      <c r="X122" s="116">
        <v>6029</v>
      </c>
      <c r="Y122" s="116">
        <v>6109</v>
      </c>
      <c r="Z122" s="116">
        <v>6274</v>
      </c>
      <c r="AB122" s="113" t="str">
        <f>TEXT(Z122,"###,###")</f>
        <v>6,274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64080</v>
      </c>
      <c r="W124" s="116">
        <v>65007</v>
      </c>
      <c r="X124" s="116">
        <v>66583</v>
      </c>
      <c r="Y124" s="116">
        <v>67437</v>
      </c>
      <c r="Z124" s="116">
        <v>67149</v>
      </c>
      <c r="AB124" s="113" t="str">
        <f>TEXT(Z124,"###,###")</f>
        <v>67,149</v>
      </c>
      <c r="AD124" s="131">
        <f>Z124/$Z$7*100</f>
        <v>93.429895228951878</v>
      </c>
    </row>
    <row r="125" spans="19:32" x14ac:dyDescent="0.25">
      <c r="S125" s="105" t="s">
        <v>106</v>
      </c>
      <c r="T125" s="116"/>
      <c r="U125" s="116"/>
      <c r="V125" s="116">
        <v>10037</v>
      </c>
      <c r="W125" s="116">
        <v>10431</v>
      </c>
      <c r="X125" s="116">
        <v>10909</v>
      </c>
      <c r="Y125" s="116">
        <v>10979</v>
      </c>
      <c r="Z125" s="116">
        <v>11001</v>
      </c>
      <c r="AB125" s="113" t="str">
        <f>TEXT(Z125,"###,###")</f>
        <v>11,001</v>
      </c>
      <c r="AD125" s="131">
        <f>Z125/$Z$7*100</f>
        <v>15.306590975497766</v>
      </c>
    </row>
    <row r="127" spans="19:32" x14ac:dyDescent="0.25">
      <c r="S127" s="105" t="s">
        <v>107</v>
      </c>
      <c r="T127" s="116"/>
      <c r="U127" s="116"/>
      <c r="V127" s="116">
        <v>34369</v>
      </c>
      <c r="W127" s="116">
        <v>34815</v>
      </c>
      <c r="X127" s="116">
        <v>35720</v>
      </c>
      <c r="Y127" s="116">
        <v>35966</v>
      </c>
      <c r="Z127" s="116">
        <v>35760</v>
      </c>
      <c r="AB127" s="113" t="str">
        <f>TEXT(Z127,"###,###")</f>
        <v>35,760</v>
      </c>
      <c r="AD127" s="131">
        <f>Z127/$Z$7*100</f>
        <v>49.755812497391162</v>
      </c>
    </row>
    <row r="128" spans="19:32" x14ac:dyDescent="0.25">
      <c r="S128" s="105" t="s">
        <v>108</v>
      </c>
      <c r="T128" s="116"/>
      <c r="U128" s="116"/>
      <c r="V128" s="116">
        <v>34311</v>
      </c>
      <c r="W128" s="116">
        <v>34859</v>
      </c>
      <c r="X128" s="116">
        <v>35740</v>
      </c>
      <c r="Y128" s="116">
        <v>36333</v>
      </c>
      <c r="Z128" s="116">
        <v>36110</v>
      </c>
      <c r="AB128" s="113" t="str">
        <f>TEXT(Z128,"###,###")</f>
        <v>36,110</v>
      </c>
      <c r="AD128" s="131">
        <f>Z128/$Z$7*100</f>
        <v>50.242796120827592</v>
      </c>
    </row>
    <row r="130" spans="19:20" x14ac:dyDescent="0.25">
      <c r="S130" s="105" t="s">
        <v>286</v>
      </c>
      <c r="T130" s="131">
        <v>84.700365933408477</v>
      </c>
    </row>
    <row r="131" spans="19:20" x14ac:dyDescent="0.25">
      <c r="S131" s="105" t="s">
        <v>287</v>
      </c>
      <c r="T131" s="131">
        <v>6.5770616799543626</v>
      </c>
    </row>
    <row r="132" spans="19:20" x14ac:dyDescent="0.25">
      <c r="S132" s="105" t="s">
        <v>288</v>
      </c>
      <c r="T132" s="131">
        <v>8.7295292955434043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C08EAA-4472-468A-A8BE-11DB45C2E8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0C92F0-4F05-4297-8207-0DC00058E1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A878E-62D9-4A6F-BCA9-2F96946D4B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3A6D5E9-E63B-4EAF-85EA-DCDF0CA26A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4C5E2-BAC4-49BE-8398-35ABAE40C702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178</v>
      </c>
      <c r="T1" s="103"/>
      <c r="U1" s="103"/>
      <c r="V1" s="103"/>
      <c r="W1" s="103"/>
      <c r="X1" s="103"/>
      <c r="Y1" s="104" t="s">
        <v>265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178</v>
      </c>
      <c r="Y3" s="109" t="s">
        <v>265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8.65 Strathbogie,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7774</v>
      </c>
      <c r="W4" s="112">
        <v>8036</v>
      </c>
      <c r="X4" s="112">
        <v>8490</v>
      </c>
      <c r="Y4" s="112">
        <v>8514</v>
      </c>
      <c r="Z4" s="112">
        <v>8546</v>
      </c>
      <c r="AB4" s="113" t="str">
        <f>TEXT(Z4,"###,###")</f>
        <v>8,546</v>
      </c>
      <c r="AD4" s="114">
        <f>Z4/Y4-1</f>
        <v>3.7585153864223564E-3</v>
      </c>
      <c r="AF4" s="114">
        <f>Z4/V4-1</f>
        <v>9.9305376897350195E-2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3963</v>
      </c>
      <c r="W5" s="112">
        <v>4090</v>
      </c>
      <c r="X5" s="112">
        <v>4310</v>
      </c>
      <c r="Y5" s="112">
        <v>4301</v>
      </c>
      <c r="Z5" s="112">
        <v>4312</v>
      </c>
      <c r="AB5" s="113" t="str">
        <f>TEXT(Z5,"###,###")</f>
        <v>4,312</v>
      </c>
      <c r="AD5" s="114">
        <f t="shared" ref="AD5:AD9" si="0">Z5/Y5-1</f>
        <v>2.5575447570331811E-3</v>
      </c>
      <c r="AF5" s="114">
        <f t="shared" ref="AF5:AF9" si="1">Z5/V5-1</f>
        <v>8.8064597527125921E-2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3805</v>
      </c>
      <c r="W6" s="112">
        <v>3946</v>
      </c>
      <c r="X6" s="112">
        <v>4179</v>
      </c>
      <c r="Y6" s="112">
        <v>4216</v>
      </c>
      <c r="Z6" s="112">
        <v>4235</v>
      </c>
      <c r="AB6" s="113" t="str">
        <f>TEXT(Z6,"###,###")</f>
        <v>4,235</v>
      </c>
      <c r="AD6" s="114">
        <f t="shared" si="0"/>
        <v>4.506641366223807E-3</v>
      </c>
      <c r="AF6" s="114">
        <f t="shared" si="1"/>
        <v>0.1130091984231274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5328</v>
      </c>
      <c r="W7" s="112">
        <v>5493</v>
      </c>
      <c r="X7" s="112">
        <v>5780</v>
      </c>
      <c r="Y7" s="112">
        <v>5773</v>
      </c>
      <c r="Z7" s="112">
        <v>5939</v>
      </c>
      <c r="AB7" s="113" t="str">
        <f>TEXT(Z7,"###,###")</f>
        <v>5,939</v>
      </c>
      <c r="AD7" s="114">
        <f t="shared" si="0"/>
        <v>2.8754547029274269E-2</v>
      </c>
      <c r="AF7" s="114">
        <f t="shared" si="1"/>
        <v>0.11467717717717707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8,546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5,939</v>
      </c>
      <c r="P8" s="71"/>
      <c r="S8" s="111" t="s">
        <v>86</v>
      </c>
      <c r="T8" s="112"/>
      <c r="U8" s="112"/>
      <c r="V8" s="112">
        <v>34162.65</v>
      </c>
      <c r="W8" s="112">
        <v>35692.089999999997</v>
      </c>
      <c r="X8" s="112">
        <v>37474.17</v>
      </c>
      <c r="Y8" s="112">
        <v>36660</v>
      </c>
      <c r="Z8" s="112">
        <v>38368.449999999997</v>
      </c>
      <c r="AB8" s="113" t="str">
        <f>TEXT(Z8,"$###,###")</f>
        <v>$38,368</v>
      </c>
      <c r="AD8" s="114">
        <f t="shared" si="0"/>
        <v>4.6602564102564026E-2</v>
      </c>
      <c r="AF8" s="114">
        <f t="shared" si="1"/>
        <v>0.12311105842198988</v>
      </c>
    </row>
    <row r="9" spans="1:32" x14ac:dyDescent="0.25">
      <c r="A9" s="32" t="s">
        <v>15</v>
      </c>
      <c r="B9" s="75"/>
      <c r="C9" s="76"/>
      <c r="D9" s="77">
        <f>AD104</f>
        <v>67.458460098291596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51.170230678565417</v>
      </c>
      <c r="P9" s="78" t="s">
        <v>87</v>
      </c>
      <c r="S9" s="111" t="s">
        <v>7</v>
      </c>
      <c r="T9" s="112"/>
      <c r="U9" s="112"/>
      <c r="V9" s="112">
        <v>209370512</v>
      </c>
      <c r="W9" s="112">
        <v>229549560</v>
      </c>
      <c r="X9" s="112">
        <v>252721369</v>
      </c>
      <c r="Y9" s="112">
        <v>260170833</v>
      </c>
      <c r="Z9" s="112">
        <v>273848304</v>
      </c>
      <c r="AB9" s="113" t="str">
        <f>TEXT(Z9/1000000,"$#,###.0")&amp;" mil"</f>
        <v>$273.8 mil</v>
      </c>
      <c r="AD9" s="114">
        <f t="shared" si="0"/>
        <v>5.2571115840644556E-2</v>
      </c>
      <c r="AF9" s="114">
        <f t="shared" si="1"/>
        <v>0.30796023462941147</v>
      </c>
    </row>
    <row r="10" spans="1:32" x14ac:dyDescent="0.25">
      <c r="A10" s="32" t="s">
        <v>18</v>
      </c>
      <c r="B10" s="75"/>
      <c r="C10" s="76"/>
      <c r="D10" s="77">
        <f>AD105</f>
        <v>17.680786332787267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48.745580063983837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71.476679575686148</v>
      </c>
      <c r="P11" s="78" t="s">
        <v>87</v>
      </c>
      <c r="S11" s="111" t="s">
        <v>30</v>
      </c>
      <c r="T11" s="116"/>
      <c r="U11" s="116"/>
      <c r="V11" s="116">
        <v>6182</v>
      </c>
      <c r="W11" s="116">
        <v>6436</v>
      </c>
      <c r="X11" s="116">
        <v>6791</v>
      </c>
      <c r="Y11" s="116">
        <v>6908</v>
      </c>
      <c r="Z11" s="116">
        <v>6854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16.501094460346859</v>
      </c>
      <c r="P12" s="78" t="s">
        <v>87</v>
      </c>
      <c r="S12" s="111" t="s">
        <v>31</v>
      </c>
      <c r="T12" s="116"/>
      <c r="U12" s="116"/>
      <c r="V12" s="116">
        <v>1586</v>
      </c>
      <c r="W12" s="116">
        <v>1600</v>
      </c>
      <c r="X12" s="116">
        <v>1702</v>
      </c>
      <c r="Y12" s="116">
        <v>1607</v>
      </c>
      <c r="Z12" s="116">
        <v>1693</v>
      </c>
    </row>
    <row r="13" spans="1:32" ht="15" customHeight="1" x14ac:dyDescent="0.25">
      <c r="A13" s="32" t="s">
        <v>20</v>
      </c>
      <c r="B13" s="76"/>
      <c r="C13" s="76"/>
      <c r="D13" s="77">
        <f>AD108</f>
        <v>20.957172946407677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11.921198855026098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16.147905452843435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23.976129183243621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16.851851851851851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1234</v>
      </c>
      <c r="Z15" s="116">
        <v>1193</v>
      </c>
      <c r="AB15" s="121">
        <f t="shared" ref="AB15:AB34" si="2">IF(Z15="np",0,Z15/$Z$34)</f>
        <v>0.13954848520294771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23.835712614088461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83.148148148148152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46</v>
      </c>
      <c r="Z16" s="116">
        <v>64</v>
      </c>
      <c r="AB16" s="121">
        <f t="shared" si="2"/>
        <v>7.4862557024213362E-3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572</v>
      </c>
      <c r="Z17" s="116">
        <v>588</v>
      </c>
      <c r="AB17" s="121">
        <f t="shared" si="2"/>
        <v>6.8779974265996024E-2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53</v>
      </c>
      <c r="Z18" s="116">
        <v>48</v>
      </c>
      <c r="AB18" s="121">
        <f t="shared" si="2"/>
        <v>5.6146917768160019E-3</v>
      </c>
    </row>
    <row r="19" spans="1:28" x14ac:dyDescent="0.25">
      <c r="A19" s="67" t="str">
        <f>$S$1&amp;" ("&amp;$V$2&amp;" to "&amp;$Z$2&amp;")"</f>
        <v>Strathbogie (2015-16 to 2019-20)</v>
      </c>
      <c r="B19" s="67"/>
      <c r="C19" s="67"/>
      <c r="D19" s="67"/>
      <c r="E19" s="67"/>
      <c r="F19" s="67"/>
      <c r="G19" s="67" t="str">
        <f>$S$1&amp;" ("&amp;$V$2&amp;" to "&amp;$Z$2&amp;")"</f>
        <v>Strathbogie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569</v>
      </c>
      <c r="Z19" s="116">
        <v>581</v>
      </c>
      <c r="AB19" s="121">
        <f t="shared" si="2"/>
        <v>6.7961165048543687E-2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190</v>
      </c>
      <c r="Z20" s="116">
        <v>210</v>
      </c>
      <c r="AB20" s="121">
        <f t="shared" si="2"/>
        <v>2.456427652357001E-2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497</v>
      </c>
      <c r="Z21" s="116">
        <v>484</v>
      </c>
      <c r="AB21" s="121">
        <f t="shared" si="2"/>
        <v>5.6614808749561353E-2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497</v>
      </c>
      <c r="Z22" s="116">
        <v>545</v>
      </c>
      <c r="AB22" s="121">
        <f t="shared" si="2"/>
        <v>6.3750146215931683E-2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337</v>
      </c>
      <c r="Z23" s="116">
        <v>341</v>
      </c>
      <c r="AB23" s="121">
        <f t="shared" si="2"/>
        <v>3.9887706164463681E-2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53</v>
      </c>
      <c r="Z24" s="116">
        <v>68</v>
      </c>
      <c r="AB24" s="121">
        <f t="shared" si="2"/>
        <v>7.9541466838226691E-3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231</v>
      </c>
      <c r="Z25" s="116">
        <v>232</v>
      </c>
      <c r="AB25" s="121">
        <f t="shared" si="2"/>
        <v>2.7137676921277342E-2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135</v>
      </c>
      <c r="Z26" s="116">
        <v>180</v>
      </c>
      <c r="AB26" s="121">
        <f t="shared" si="2"/>
        <v>2.1055094163060006E-2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423</v>
      </c>
      <c r="Z27" s="116">
        <v>400</v>
      </c>
      <c r="AB27" s="121">
        <f t="shared" si="2"/>
        <v>4.6789098140133351E-2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519</v>
      </c>
      <c r="Z28" s="116">
        <v>487</v>
      </c>
      <c r="AB28" s="121">
        <f t="shared" si="2"/>
        <v>5.696572698561235E-2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683</v>
      </c>
      <c r="Z29" s="116">
        <v>466</v>
      </c>
      <c r="AB29" s="121">
        <f t="shared" si="2"/>
        <v>5.4509299333255351E-2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358</v>
      </c>
      <c r="Z30" s="116">
        <v>556</v>
      </c>
      <c r="AB30" s="121">
        <f t="shared" si="2"/>
        <v>6.5036846414785354E-2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860</v>
      </c>
      <c r="Z31" s="116">
        <v>912</v>
      </c>
      <c r="AB31" s="121">
        <f t="shared" si="2"/>
        <v>0.10667914375950403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186</v>
      </c>
      <c r="Z32" s="116">
        <v>181</v>
      </c>
      <c r="AB32" s="121">
        <f t="shared" si="2"/>
        <v>2.117206690841034E-2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200</v>
      </c>
      <c r="Z33" s="116">
        <v>170</v>
      </c>
      <c r="AB33" s="121">
        <f t="shared" si="2"/>
        <v>1.9885366709556672E-2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8518</v>
      </c>
      <c r="Z34" s="124">
        <v>8549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4939</v>
      </c>
      <c r="AB37" s="136">
        <f>Z37/Z40*100</f>
        <v>83.148148148148152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1001</v>
      </c>
      <c r="AB38" s="136">
        <f>Z38/Z40*100</f>
        <v>16.851851851851851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5940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7</v>
      </c>
      <c r="Y44" s="116">
        <v>0</v>
      </c>
      <c r="Z44" s="116">
        <v>0</v>
      </c>
    </row>
    <row r="45" spans="19:32" x14ac:dyDescent="0.25">
      <c r="S45" s="119" t="s">
        <v>38</v>
      </c>
      <c r="T45" s="119"/>
      <c r="U45" s="116"/>
      <c r="V45" s="116">
        <v>87</v>
      </c>
      <c r="W45" s="116">
        <v>70</v>
      </c>
      <c r="X45" s="116">
        <v>87</v>
      </c>
      <c r="Y45" s="116">
        <v>93</v>
      </c>
      <c r="Z45" s="116">
        <v>111</v>
      </c>
    </row>
    <row r="46" spans="19:32" x14ac:dyDescent="0.25">
      <c r="S46" s="119" t="s">
        <v>39</v>
      </c>
      <c r="T46" s="119"/>
      <c r="U46" s="116"/>
      <c r="V46" s="116">
        <v>199</v>
      </c>
      <c r="W46" s="116">
        <v>212</v>
      </c>
      <c r="X46" s="116">
        <v>234</v>
      </c>
      <c r="Y46" s="116">
        <v>246</v>
      </c>
      <c r="Z46" s="116">
        <v>262</v>
      </c>
    </row>
    <row r="47" spans="19:32" x14ac:dyDescent="0.25">
      <c r="S47" s="119" t="s">
        <v>40</v>
      </c>
      <c r="T47" s="119"/>
      <c r="U47" s="116"/>
      <c r="V47" s="116">
        <v>306</v>
      </c>
      <c r="W47" s="116">
        <v>310</v>
      </c>
      <c r="X47" s="116">
        <v>330</v>
      </c>
      <c r="Y47" s="116">
        <v>338</v>
      </c>
      <c r="Z47" s="116">
        <v>297</v>
      </c>
    </row>
    <row r="48" spans="19:32" x14ac:dyDescent="0.25">
      <c r="S48" s="119" t="s">
        <v>41</v>
      </c>
      <c r="T48" s="119"/>
      <c r="U48" s="116"/>
      <c r="V48" s="116">
        <v>366</v>
      </c>
      <c r="W48" s="116">
        <v>385</v>
      </c>
      <c r="X48" s="116">
        <v>337</v>
      </c>
      <c r="Y48" s="116">
        <v>391</v>
      </c>
      <c r="Z48" s="116">
        <v>344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288</v>
      </c>
      <c r="W49" s="116">
        <v>330</v>
      </c>
      <c r="X49" s="116">
        <v>394</v>
      </c>
      <c r="Y49" s="116">
        <v>390</v>
      </c>
      <c r="Z49" s="116">
        <v>349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Strathbogie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265</v>
      </c>
      <c r="W50" s="116">
        <v>286</v>
      </c>
      <c r="X50" s="116">
        <v>299</v>
      </c>
      <c r="Y50" s="116">
        <v>340</v>
      </c>
      <c r="Z50" s="116">
        <v>358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336</v>
      </c>
      <c r="W51" s="116">
        <v>316</v>
      </c>
      <c r="X51" s="116">
        <v>324</v>
      </c>
      <c r="Y51" s="116">
        <v>336</v>
      </c>
      <c r="Z51" s="116">
        <v>315</v>
      </c>
    </row>
    <row r="52" spans="1:26" ht="15" customHeight="1" x14ac:dyDescent="0.25">
      <c r="S52" s="119" t="s">
        <v>45</v>
      </c>
      <c r="T52" s="119"/>
      <c r="U52" s="116"/>
      <c r="V52" s="116">
        <v>378</v>
      </c>
      <c r="W52" s="116">
        <v>393</v>
      </c>
      <c r="X52" s="116">
        <v>365</v>
      </c>
      <c r="Y52" s="116">
        <v>363</v>
      </c>
      <c r="Z52" s="116">
        <v>360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404</v>
      </c>
      <c r="W53" s="116">
        <v>395</v>
      </c>
      <c r="X53" s="116">
        <v>405</v>
      </c>
      <c r="Y53" s="116">
        <v>386</v>
      </c>
      <c r="Z53" s="116">
        <v>407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402</v>
      </c>
      <c r="W54" s="116">
        <v>413</v>
      </c>
      <c r="X54" s="116">
        <v>422</v>
      </c>
      <c r="Y54" s="116">
        <v>430</v>
      </c>
      <c r="Z54" s="116">
        <v>442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445</v>
      </c>
      <c r="W55" s="116">
        <v>448</v>
      </c>
      <c r="X55" s="116">
        <v>446</v>
      </c>
      <c r="Y55" s="116">
        <v>441</v>
      </c>
      <c r="Z55" s="116">
        <v>455</v>
      </c>
    </row>
    <row r="56" spans="1:26" ht="15" customHeight="1" x14ac:dyDescent="0.25">
      <c r="S56" s="119" t="s">
        <v>49</v>
      </c>
      <c r="T56" s="119"/>
      <c r="U56" s="116"/>
      <c r="V56" s="116">
        <v>268</v>
      </c>
      <c r="W56" s="116">
        <v>272</v>
      </c>
      <c r="X56" s="116">
        <v>286</v>
      </c>
      <c r="Y56" s="116">
        <v>295</v>
      </c>
      <c r="Z56" s="116">
        <v>307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105</v>
      </c>
      <c r="W57" s="116">
        <v>127</v>
      </c>
      <c r="X57" s="116">
        <v>149</v>
      </c>
      <c r="Y57" s="116">
        <v>144</v>
      </c>
      <c r="Z57" s="116">
        <v>171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65</v>
      </c>
      <c r="W58" s="116">
        <v>62</v>
      </c>
      <c r="X58" s="116">
        <v>70</v>
      </c>
      <c r="Y58" s="116">
        <v>57</v>
      </c>
      <c r="Z58" s="116">
        <v>68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32</v>
      </c>
      <c r="W59" s="116">
        <v>44</v>
      </c>
      <c r="X59" s="116">
        <v>51</v>
      </c>
      <c r="Y59" s="116">
        <v>38</v>
      </c>
      <c r="Z59" s="116">
        <v>44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</v>
      </c>
      <c r="W60" s="116">
        <v>25</v>
      </c>
      <c r="X60" s="116">
        <v>26</v>
      </c>
      <c r="Y60" s="116">
        <v>19</v>
      </c>
      <c r="Z60" s="116">
        <v>25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3965</v>
      </c>
      <c r="W61" s="116">
        <v>4090</v>
      </c>
      <c r="X61" s="116">
        <v>4313</v>
      </c>
      <c r="Y61" s="116">
        <v>4298</v>
      </c>
      <c r="Z61" s="116">
        <v>4313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4</v>
      </c>
      <c r="X63" s="116">
        <v>4</v>
      </c>
      <c r="Y63" s="116">
        <v>0</v>
      </c>
      <c r="Z63" s="116">
        <v>6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82</v>
      </c>
      <c r="W64" s="116">
        <v>72</v>
      </c>
      <c r="X64" s="116">
        <v>69</v>
      </c>
      <c r="Y64" s="116">
        <v>105</v>
      </c>
      <c r="Z64" s="116">
        <v>99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Strathbogie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172</v>
      </c>
      <c r="W65" s="116">
        <v>169</v>
      </c>
      <c r="X65" s="116">
        <v>226</v>
      </c>
      <c r="Y65" s="116">
        <v>253</v>
      </c>
      <c r="Z65" s="116">
        <v>228</v>
      </c>
    </row>
    <row r="66" spans="1:26" x14ac:dyDescent="0.25">
      <c r="S66" s="119" t="s">
        <v>40</v>
      </c>
      <c r="T66" s="119"/>
      <c r="U66" s="116"/>
      <c r="V66" s="116">
        <v>325</v>
      </c>
      <c r="W66" s="116">
        <v>329</v>
      </c>
      <c r="X66" s="116">
        <v>311</v>
      </c>
      <c r="Y66" s="116">
        <v>283</v>
      </c>
      <c r="Z66" s="116">
        <v>325</v>
      </c>
    </row>
    <row r="67" spans="1:26" x14ac:dyDescent="0.25">
      <c r="S67" s="119" t="s">
        <v>41</v>
      </c>
      <c r="T67" s="119"/>
      <c r="U67" s="116"/>
      <c r="V67" s="116">
        <v>341</v>
      </c>
      <c r="W67" s="116">
        <v>367</v>
      </c>
      <c r="X67" s="116">
        <v>401</v>
      </c>
      <c r="Y67" s="116">
        <v>387</v>
      </c>
      <c r="Z67" s="116">
        <v>344</v>
      </c>
    </row>
    <row r="68" spans="1:26" x14ac:dyDescent="0.25">
      <c r="S68" s="119" t="s">
        <v>42</v>
      </c>
      <c r="T68" s="119"/>
      <c r="U68" s="116"/>
      <c r="V68" s="116">
        <v>294</v>
      </c>
      <c r="W68" s="116">
        <v>333</v>
      </c>
      <c r="X68" s="116">
        <v>334</v>
      </c>
      <c r="Y68" s="116">
        <v>347</v>
      </c>
      <c r="Z68" s="116">
        <v>369</v>
      </c>
    </row>
    <row r="69" spans="1:26" x14ac:dyDescent="0.25">
      <c r="S69" s="119" t="s">
        <v>43</v>
      </c>
      <c r="T69" s="119"/>
      <c r="U69" s="116"/>
      <c r="V69" s="116">
        <v>289</v>
      </c>
      <c r="W69" s="116">
        <v>274</v>
      </c>
      <c r="X69" s="116">
        <v>292</v>
      </c>
      <c r="Y69" s="116">
        <v>370</v>
      </c>
      <c r="Z69" s="116">
        <v>355</v>
      </c>
    </row>
    <row r="70" spans="1:26" x14ac:dyDescent="0.25">
      <c r="S70" s="119" t="s">
        <v>44</v>
      </c>
      <c r="T70" s="119"/>
      <c r="U70" s="116"/>
      <c r="V70" s="116">
        <v>316</v>
      </c>
      <c r="W70" s="116">
        <v>332</v>
      </c>
      <c r="X70" s="116">
        <v>340</v>
      </c>
      <c r="Y70" s="116">
        <v>365</v>
      </c>
      <c r="Z70" s="116">
        <v>350</v>
      </c>
    </row>
    <row r="71" spans="1:26" x14ac:dyDescent="0.25">
      <c r="S71" s="119" t="s">
        <v>45</v>
      </c>
      <c r="T71" s="119"/>
      <c r="U71" s="116"/>
      <c r="V71" s="116">
        <v>364</v>
      </c>
      <c r="W71" s="116">
        <v>399</v>
      </c>
      <c r="X71" s="116">
        <v>426</v>
      </c>
      <c r="Y71" s="116">
        <v>411</v>
      </c>
      <c r="Z71" s="116">
        <v>374</v>
      </c>
    </row>
    <row r="72" spans="1:26" x14ac:dyDescent="0.25">
      <c r="S72" s="119" t="s">
        <v>46</v>
      </c>
      <c r="T72" s="119"/>
      <c r="U72" s="116"/>
      <c r="V72" s="116">
        <v>430</v>
      </c>
      <c r="W72" s="116">
        <v>411</v>
      </c>
      <c r="X72" s="116">
        <v>415</v>
      </c>
      <c r="Y72" s="116">
        <v>380</v>
      </c>
      <c r="Z72" s="116">
        <v>396</v>
      </c>
    </row>
    <row r="73" spans="1:26" x14ac:dyDescent="0.25">
      <c r="S73" s="119" t="s">
        <v>47</v>
      </c>
      <c r="T73" s="119"/>
      <c r="U73" s="116"/>
      <c r="V73" s="116">
        <v>476</v>
      </c>
      <c r="W73" s="116">
        <v>505</v>
      </c>
      <c r="X73" s="116">
        <v>496</v>
      </c>
      <c r="Y73" s="116">
        <v>502</v>
      </c>
      <c r="Z73" s="116">
        <v>474</v>
      </c>
    </row>
    <row r="74" spans="1:26" x14ac:dyDescent="0.25">
      <c r="S74" s="119" t="s">
        <v>48</v>
      </c>
      <c r="T74" s="119"/>
      <c r="U74" s="116"/>
      <c r="V74" s="116">
        <v>365</v>
      </c>
      <c r="W74" s="116">
        <v>382</v>
      </c>
      <c r="X74" s="116">
        <v>399</v>
      </c>
      <c r="Y74" s="116">
        <v>412</v>
      </c>
      <c r="Z74" s="116">
        <v>461</v>
      </c>
    </row>
    <row r="75" spans="1:26" x14ac:dyDescent="0.25">
      <c r="S75" s="119" t="s">
        <v>49</v>
      </c>
      <c r="T75" s="119"/>
      <c r="U75" s="116"/>
      <c r="V75" s="116">
        <v>179</v>
      </c>
      <c r="W75" s="116">
        <v>201</v>
      </c>
      <c r="X75" s="116">
        <v>234</v>
      </c>
      <c r="Y75" s="116">
        <v>230</v>
      </c>
      <c r="Z75" s="116">
        <v>252</v>
      </c>
    </row>
    <row r="76" spans="1:26" x14ac:dyDescent="0.25">
      <c r="S76" s="119" t="s">
        <v>50</v>
      </c>
      <c r="T76" s="119"/>
      <c r="U76" s="116"/>
      <c r="V76" s="116">
        <v>88</v>
      </c>
      <c r="W76" s="116">
        <v>90</v>
      </c>
      <c r="X76" s="116">
        <v>107</v>
      </c>
      <c r="Y76" s="116">
        <v>84</v>
      </c>
      <c r="Z76" s="116">
        <v>105</v>
      </c>
    </row>
    <row r="77" spans="1:26" x14ac:dyDescent="0.25">
      <c r="S77" s="119" t="s">
        <v>51</v>
      </c>
      <c r="T77" s="119"/>
      <c r="U77" s="116"/>
      <c r="V77" s="116">
        <v>44</v>
      </c>
      <c r="W77" s="116">
        <v>41</v>
      </c>
      <c r="X77" s="116">
        <v>45</v>
      </c>
      <c r="Y77" s="116">
        <v>48</v>
      </c>
      <c r="Z77" s="116">
        <v>55</v>
      </c>
    </row>
    <row r="78" spans="1:26" x14ac:dyDescent="0.25">
      <c r="S78" s="119" t="s">
        <v>52</v>
      </c>
      <c r="T78" s="119"/>
      <c r="U78" s="116"/>
      <c r="V78" s="116">
        <v>23</v>
      </c>
      <c r="W78" s="116">
        <v>21</v>
      </c>
      <c r="X78" s="116">
        <v>25</v>
      </c>
      <c r="Y78" s="116">
        <v>19</v>
      </c>
      <c r="Z78" s="116">
        <v>31</v>
      </c>
    </row>
    <row r="79" spans="1:26" x14ac:dyDescent="0.25">
      <c r="S79" s="119" t="s">
        <v>53</v>
      </c>
      <c r="T79" s="119"/>
      <c r="U79" s="116"/>
      <c r="V79" s="116">
        <v>20</v>
      </c>
      <c r="W79" s="116">
        <v>19</v>
      </c>
      <c r="X79" s="116">
        <v>18</v>
      </c>
      <c r="Y79" s="116">
        <v>16</v>
      </c>
      <c r="Z79" s="116">
        <v>13</v>
      </c>
    </row>
    <row r="80" spans="1:26" x14ac:dyDescent="0.25">
      <c r="S80" s="122" t="s">
        <v>54</v>
      </c>
      <c r="T80" s="122"/>
      <c r="U80" s="116"/>
      <c r="V80" s="116">
        <v>3806</v>
      </c>
      <c r="W80" s="116">
        <v>3946</v>
      </c>
      <c r="X80" s="116">
        <v>4180</v>
      </c>
      <c r="Y80" s="116">
        <v>4214</v>
      </c>
      <c r="Z80" s="116">
        <v>4233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Strathbogie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302</v>
      </c>
      <c r="W83" s="116">
        <v>312</v>
      </c>
      <c r="X83" s="116">
        <v>336</v>
      </c>
      <c r="Y83" s="116">
        <v>336</v>
      </c>
      <c r="Z83" s="116">
        <v>363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187</v>
      </c>
      <c r="W84" s="116">
        <v>202</v>
      </c>
      <c r="X84" s="116">
        <v>202</v>
      </c>
      <c r="Y84" s="116">
        <v>230</v>
      </c>
      <c r="Z84" s="116">
        <v>237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451</v>
      </c>
      <c r="W85" s="116">
        <v>473</v>
      </c>
      <c r="X85" s="116">
        <v>466</v>
      </c>
      <c r="Y85" s="116">
        <v>457</v>
      </c>
      <c r="Z85" s="116">
        <v>481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8,546</v>
      </c>
      <c r="D86" s="100">
        <f t="shared" ref="D86:D91" si="4">AD4</f>
        <v>3.7585153864223564E-3</v>
      </c>
      <c r="E86" s="101">
        <f t="shared" ref="E86:E91" si="5">AD4</f>
        <v>3.7585153864223564E-3</v>
      </c>
      <c r="F86" s="100">
        <f t="shared" ref="F86:F91" si="6">AF4</f>
        <v>9.9305376897350195E-2</v>
      </c>
      <c r="G86" s="101">
        <f t="shared" ref="G86:G91" si="7">AF4</f>
        <v>9.9305376897350195E-2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138</v>
      </c>
      <c r="W86" s="116">
        <v>144</v>
      </c>
      <c r="X86" s="116">
        <v>144</v>
      </c>
      <c r="Y86" s="116">
        <v>141</v>
      </c>
      <c r="Z86" s="116">
        <v>142</v>
      </c>
    </row>
    <row r="87" spans="1:30" ht="15" customHeight="1" x14ac:dyDescent="0.25">
      <c r="A87" s="102" t="s">
        <v>4</v>
      </c>
      <c r="B87" s="51"/>
      <c r="C87" s="61" t="str">
        <f t="shared" si="3"/>
        <v>4,312</v>
      </c>
      <c r="D87" s="100">
        <f t="shared" si="4"/>
        <v>2.5575447570331811E-3</v>
      </c>
      <c r="E87" s="101">
        <f t="shared" si="5"/>
        <v>2.5575447570331811E-3</v>
      </c>
      <c r="F87" s="100">
        <f t="shared" si="6"/>
        <v>8.8064597527125921E-2</v>
      </c>
      <c r="G87" s="101">
        <f t="shared" si="7"/>
        <v>8.8064597527125921E-2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86</v>
      </c>
      <c r="W87" s="116">
        <v>86</v>
      </c>
      <c r="X87" s="116">
        <v>81</v>
      </c>
      <c r="Y87" s="116">
        <v>75</v>
      </c>
      <c r="Z87" s="116">
        <v>76</v>
      </c>
    </row>
    <row r="88" spans="1:30" ht="15" customHeight="1" x14ac:dyDescent="0.25">
      <c r="A88" s="102" t="s">
        <v>5</v>
      </c>
      <c r="B88" s="51"/>
      <c r="C88" s="61" t="str">
        <f t="shared" si="3"/>
        <v>4,235</v>
      </c>
      <c r="D88" s="100">
        <f t="shared" si="4"/>
        <v>4.506641366223807E-3</v>
      </c>
      <c r="E88" s="101">
        <f t="shared" si="5"/>
        <v>4.506641366223807E-3</v>
      </c>
      <c r="F88" s="100">
        <f t="shared" si="6"/>
        <v>0.1130091984231274</v>
      </c>
      <c r="G88" s="101">
        <f t="shared" si="7"/>
        <v>0.1130091984231274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74</v>
      </c>
      <c r="W88" s="116">
        <v>89</v>
      </c>
      <c r="X88" s="116">
        <v>92</v>
      </c>
      <c r="Y88" s="116">
        <v>100</v>
      </c>
      <c r="Z88" s="116">
        <v>101</v>
      </c>
    </row>
    <row r="89" spans="1:30" ht="15" customHeight="1" x14ac:dyDescent="0.25">
      <c r="A89" s="51" t="s">
        <v>6</v>
      </c>
      <c r="B89" s="51"/>
      <c r="C89" s="61" t="str">
        <f t="shared" si="3"/>
        <v>5,939</v>
      </c>
      <c r="D89" s="100">
        <f t="shared" si="4"/>
        <v>2.8754547029274269E-2</v>
      </c>
      <c r="E89" s="101">
        <f t="shared" si="5"/>
        <v>2.8754547029274269E-2</v>
      </c>
      <c r="F89" s="100">
        <f t="shared" si="6"/>
        <v>0.11467717717717707</v>
      </c>
      <c r="G89" s="101">
        <f t="shared" si="7"/>
        <v>0.11467717717717707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267</v>
      </c>
      <c r="W89" s="116">
        <v>276</v>
      </c>
      <c r="X89" s="116">
        <v>290</v>
      </c>
      <c r="Y89" s="116">
        <v>293</v>
      </c>
      <c r="Z89" s="116">
        <v>280</v>
      </c>
    </row>
    <row r="90" spans="1:30" ht="15" customHeight="1" x14ac:dyDescent="0.25">
      <c r="A90" s="51" t="s">
        <v>100</v>
      </c>
      <c r="B90" s="51"/>
      <c r="C90" s="61" t="str">
        <f t="shared" si="3"/>
        <v>$38,368</v>
      </c>
      <c r="D90" s="100">
        <f t="shared" si="4"/>
        <v>4.6602564102564026E-2</v>
      </c>
      <c r="E90" s="101">
        <f t="shared" si="5"/>
        <v>4.6602564102564026E-2</v>
      </c>
      <c r="F90" s="100">
        <f t="shared" si="6"/>
        <v>0.12311105842198988</v>
      </c>
      <c r="G90" s="101">
        <f t="shared" si="7"/>
        <v>0.12311105842198988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402</v>
      </c>
      <c r="W90" s="116">
        <v>424</v>
      </c>
      <c r="X90" s="116">
        <v>444</v>
      </c>
      <c r="Y90" s="116">
        <v>470</v>
      </c>
      <c r="Z90" s="116">
        <v>436</v>
      </c>
    </row>
    <row r="91" spans="1:30" ht="15" customHeight="1" x14ac:dyDescent="0.25">
      <c r="A91" s="51" t="s">
        <v>7</v>
      </c>
      <c r="B91" s="51"/>
      <c r="C91" s="61" t="str">
        <f t="shared" si="3"/>
        <v>$273.8 mil</v>
      </c>
      <c r="D91" s="100">
        <f t="shared" si="4"/>
        <v>5.2571115840644556E-2</v>
      </c>
      <c r="E91" s="101">
        <f t="shared" si="5"/>
        <v>5.2571115840644556E-2</v>
      </c>
      <c r="F91" s="100">
        <f t="shared" si="6"/>
        <v>0.30796023462941147</v>
      </c>
      <c r="G91" s="101">
        <f t="shared" si="7"/>
        <v>0.30796023462941147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2783</v>
      </c>
      <c r="W91" s="116">
        <v>2865</v>
      </c>
      <c r="X91" s="116">
        <v>2980</v>
      </c>
      <c r="Y91" s="116">
        <v>2960</v>
      </c>
      <c r="Z91" s="116">
        <v>3044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164</v>
      </c>
      <c r="W93" s="116">
        <v>173</v>
      </c>
      <c r="X93" s="116">
        <v>188</v>
      </c>
      <c r="Y93" s="116">
        <v>210</v>
      </c>
      <c r="Z93" s="116">
        <v>206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439</v>
      </c>
      <c r="W94" s="116">
        <v>478</v>
      </c>
      <c r="X94" s="116">
        <v>507</v>
      </c>
      <c r="Y94" s="116">
        <v>513</v>
      </c>
      <c r="Z94" s="116">
        <v>527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99</v>
      </c>
      <c r="W95" s="116">
        <v>113</v>
      </c>
      <c r="X95" s="116">
        <v>126</v>
      </c>
      <c r="Y95" s="116">
        <v>123</v>
      </c>
      <c r="Z95" s="116">
        <v>132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336</v>
      </c>
      <c r="W96" s="116">
        <v>351</v>
      </c>
      <c r="X96" s="116">
        <v>364</v>
      </c>
      <c r="Y96" s="116">
        <v>402</v>
      </c>
      <c r="Z96" s="116">
        <v>432</v>
      </c>
    </row>
    <row r="97" spans="1:32" ht="15" customHeight="1" x14ac:dyDescent="0.25">
      <c r="S97" s="119" t="s">
        <v>199</v>
      </c>
      <c r="T97" s="119"/>
      <c r="U97" s="116"/>
      <c r="V97" s="116">
        <v>351</v>
      </c>
      <c r="W97" s="116">
        <v>391</v>
      </c>
      <c r="X97" s="116">
        <v>418</v>
      </c>
      <c r="Y97" s="116">
        <v>405</v>
      </c>
      <c r="Z97" s="116">
        <v>418</v>
      </c>
    </row>
    <row r="98" spans="1:32" ht="15" customHeight="1" x14ac:dyDescent="0.25">
      <c r="S98" s="119" t="s">
        <v>200</v>
      </c>
      <c r="T98" s="119"/>
      <c r="U98" s="116"/>
      <c r="V98" s="116">
        <v>199</v>
      </c>
      <c r="W98" s="116">
        <v>195</v>
      </c>
      <c r="X98" s="116">
        <v>200</v>
      </c>
      <c r="Y98" s="116">
        <v>194</v>
      </c>
      <c r="Z98" s="116">
        <v>193</v>
      </c>
    </row>
    <row r="99" spans="1:32" ht="15" customHeight="1" x14ac:dyDescent="0.25">
      <c r="S99" s="119" t="s">
        <v>201</v>
      </c>
      <c r="T99" s="119"/>
      <c r="U99" s="116"/>
      <c r="V99" s="116">
        <v>22</v>
      </c>
      <c r="W99" s="116">
        <v>27</v>
      </c>
      <c r="X99" s="116">
        <v>31</v>
      </c>
      <c r="Y99" s="116">
        <v>34</v>
      </c>
      <c r="Z99" s="116">
        <v>31</v>
      </c>
    </row>
    <row r="100" spans="1:32" ht="15" customHeight="1" x14ac:dyDescent="0.25">
      <c r="S100" s="119" t="s">
        <v>59</v>
      </c>
      <c r="T100" s="119"/>
      <c r="U100" s="116"/>
      <c r="V100" s="116">
        <v>261</v>
      </c>
      <c r="W100" s="116">
        <v>281</v>
      </c>
      <c r="X100" s="116">
        <v>304</v>
      </c>
      <c r="Y100" s="116">
        <v>277</v>
      </c>
      <c r="Z100" s="116">
        <v>296</v>
      </c>
    </row>
    <row r="101" spans="1:32" x14ac:dyDescent="0.25">
      <c r="A101" s="20"/>
      <c r="S101" s="122" t="s">
        <v>54</v>
      </c>
      <c r="T101" s="122"/>
      <c r="U101" s="116"/>
      <c r="V101" s="116">
        <v>2547</v>
      </c>
      <c r="W101" s="116">
        <v>2628</v>
      </c>
      <c r="X101" s="116">
        <v>2804</v>
      </c>
      <c r="Y101" s="116">
        <v>2809</v>
      </c>
      <c r="Z101" s="116">
        <v>2898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4971</v>
      </c>
      <c r="W104" s="116">
        <v>5367</v>
      </c>
      <c r="X104" s="116">
        <v>5668</v>
      </c>
      <c r="Y104" s="116">
        <v>5638</v>
      </c>
      <c r="Z104" s="116">
        <v>5765</v>
      </c>
      <c r="AB104" s="113" t="str">
        <f>TEXT(Z104,"###,###")</f>
        <v>5,765</v>
      </c>
      <c r="AD104" s="134">
        <f>Z104/($Z$4)*100</f>
        <v>67.458460098291596</v>
      </c>
      <c r="AF104" s="113"/>
    </row>
    <row r="105" spans="1:32" x14ac:dyDescent="0.25">
      <c r="S105" s="119" t="s">
        <v>18</v>
      </c>
      <c r="T105" s="119"/>
      <c r="U105" s="116"/>
      <c r="V105" s="116">
        <v>1386</v>
      </c>
      <c r="W105" s="116">
        <v>1445</v>
      </c>
      <c r="X105" s="116">
        <v>1367</v>
      </c>
      <c r="Y105" s="116">
        <v>1506</v>
      </c>
      <c r="Z105" s="116">
        <v>1511</v>
      </c>
      <c r="AB105" s="113" t="str">
        <f>TEXT(Z105,"###,###")</f>
        <v>1,511</v>
      </c>
      <c r="AD105" s="134">
        <f>Z105/($Z$4)*100</f>
        <v>17.680786332787267</v>
      </c>
      <c r="AF105" s="113"/>
    </row>
    <row r="106" spans="1:32" x14ac:dyDescent="0.25">
      <c r="S106" s="122" t="s">
        <v>54</v>
      </c>
      <c r="T106" s="122"/>
      <c r="U106" s="124"/>
      <c r="V106" s="124">
        <v>6357</v>
      </c>
      <c r="W106" s="124">
        <v>6812</v>
      </c>
      <c r="X106" s="124">
        <v>7035</v>
      </c>
      <c r="Y106" s="124">
        <v>7144</v>
      </c>
      <c r="Z106" s="124">
        <v>7276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1535</v>
      </c>
      <c r="W108" s="116">
        <v>1585</v>
      </c>
      <c r="X108" s="116">
        <v>1861</v>
      </c>
      <c r="Y108" s="116">
        <v>1733</v>
      </c>
      <c r="Z108" s="116">
        <v>1791</v>
      </c>
      <c r="AB108" s="113" t="str">
        <f>TEXT(Z108,"###,###")</f>
        <v>1,791</v>
      </c>
      <c r="AD108" s="134">
        <f>Z108/($Z$4)*100</f>
        <v>20.957172946407677</v>
      </c>
      <c r="AF108" s="113"/>
    </row>
    <row r="109" spans="1:32" x14ac:dyDescent="0.25">
      <c r="S109" s="119" t="s">
        <v>21</v>
      </c>
      <c r="T109" s="119"/>
      <c r="U109" s="116"/>
      <c r="V109" s="116">
        <v>1280</v>
      </c>
      <c r="W109" s="116">
        <v>1437</v>
      </c>
      <c r="X109" s="116">
        <v>1371</v>
      </c>
      <c r="Y109" s="116">
        <v>1326</v>
      </c>
      <c r="Z109" s="116">
        <v>1380</v>
      </c>
      <c r="AB109" s="113" t="str">
        <f>TEXT(Z109,"###,###")</f>
        <v>1,380</v>
      </c>
      <c r="AD109" s="134">
        <f>Z109/($Z$4)*100</f>
        <v>16.147905452843435</v>
      </c>
      <c r="AF109" s="113"/>
    </row>
    <row r="110" spans="1:32" x14ac:dyDescent="0.25">
      <c r="S110" s="119" t="s">
        <v>22</v>
      </c>
      <c r="T110" s="119"/>
      <c r="U110" s="116"/>
      <c r="V110" s="116">
        <v>1862</v>
      </c>
      <c r="W110" s="116">
        <v>1853</v>
      </c>
      <c r="X110" s="116">
        <v>1873</v>
      </c>
      <c r="Y110" s="116">
        <v>2057</v>
      </c>
      <c r="Z110" s="116">
        <v>2049</v>
      </c>
      <c r="AB110" s="113" t="str">
        <f>TEXT(Z110,"###,###")</f>
        <v>2,049</v>
      </c>
      <c r="AD110" s="134">
        <f>Z110/($Z$4)*100</f>
        <v>23.976129183243621</v>
      </c>
      <c r="AF110" s="113"/>
    </row>
    <row r="111" spans="1:32" x14ac:dyDescent="0.25">
      <c r="S111" s="119" t="s">
        <v>23</v>
      </c>
      <c r="T111" s="119"/>
      <c r="U111" s="116"/>
      <c r="V111" s="116">
        <v>1679</v>
      </c>
      <c r="W111" s="116">
        <v>1937</v>
      </c>
      <c r="X111" s="116">
        <v>1932</v>
      </c>
      <c r="Y111" s="116">
        <v>2023</v>
      </c>
      <c r="Z111" s="116">
        <v>2037</v>
      </c>
      <c r="AB111" s="113" t="str">
        <f>TEXT(Z111,"###,###")</f>
        <v>2,037</v>
      </c>
      <c r="AD111" s="134">
        <f>Z111/($Z$4)*100</f>
        <v>23.835712614088461</v>
      </c>
      <c r="AF111" s="113"/>
    </row>
    <row r="112" spans="1:32" x14ac:dyDescent="0.25">
      <c r="S112" s="122" t="s">
        <v>54</v>
      </c>
      <c r="T112" s="122"/>
      <c r="U112" s="116"/>
      <c r="V112" s="116">
        <v>7770</v>
      </c>
      <c r="W112" s="116">
        <v>8036</v>
      </c>
      <c r="X112" s="116">
        <v>8490</v>
      </c>
      <c r="Y112" s="116">
        <v>8514</v>
      </c>
      <c r="Z112" s="116">
        <v>8546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46.39</v>
      </c>
      <c r="W118" s="135">
        <v>46.5</v>
      </c>
      <c r="X118" s="135">
        <v>46.63</v>
      </c>
      <c r="Y118" s="135">
        <v>46.01</v>
      </c>
      <c r="Z118" s="135">
        <v>46.49</v>
      </c>
      <c r="AB118" s="113" t="str">
        <f>TEXT(Z118,"##.0")</f>
        <v>46.5</v>
      </c>
    </row>
    <row r="120" spans="19:32" x14ac:dyDescent="0.25">
      <c r="S120" s="105" t="s">
        <v>102</v>
      </c>
      <c r="T120" s="116"/>
      <c r="U120" s="116"/>
      <c r="V120" s="116">
        <v>3742</v>
      </c>
      <c r="W120" s="116">
        <v>3893</v>
      </c>
      <c r="X120" s="116">
        <v>4076</v>
      </c>
      <c r="Y120" s="116">
        <v>4163</v>
      </c>
      <c r="Z120" s="116">
        <v>4245</v>
      </c>
      <c r="AB120" s="113" t="str">
        <f>TEXT(Z120,"###,###")</f>
        <v>4,245</v>
      </c>
    </row>
    <row r="121" spans="19:32" x14ac:dyDescent="0.25">
      <c r="S121" s="105" t="s">
        <v>103</v>
      </c>
      <c r="T121" s="116"/>
      <c r="U121" s="116"/>
      <c r="V121" s="116">
        <v>938</v>
      </c>
      <c r="W121" s="116">
        <v>899</v>
      </c>
      <c r="X121" s="116">
        <v>989</v>
      </c>
      <c r="Y121" s="116">
        <v>929</v>
      </c>
      <c r="Z121" s="116">
        <v>980</v>
      </c>
      <c r="AB121" s="113" t="str">
        <f>TEXT(Z121,"###,###")</f>
        <v>980</v>
      </c>
    </row>
    <row r="122" spans="19:32" x14ac:dyDescent="0.25">
      <c r="S122" s="105" t="s">
        <v>104</v>
      </c>
      <c r="T122" s="116"/>
      <c r="U122" s="116"/>
      <c r="V122" s="116">
        <v>651</v>
      </c>
      <c r="W122" s="116">
        <v>701</v>
      </c>
      <c r="X122" s="116">
        <v>716</v>
      </c>
      <c r="Y122" s="116">
        <v>680</v>
      </c>
      <c r="Z122" s="116">
        <v>708</v>
      </c>
      <c r="AB122" s="113" t="str">
        <f>TEXT(Z122,"###,###")</f>
        <v>708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4393</v>
      </c>
      <c r="W124" s="116">
        <v>4594</v>
      </c>
      <c r="X124" s="116">
        <v>4792</v>
      </c>
      <c r="Y124" s="116">
        <v>4843</v>
      </c>
      <c r="Z124" s="116">
        <v>4953</v>
      </c>
      <c r="AB124" s="113" t="str">
        <f>TEXT(Z124,"###,###")</f>
        <v>4,953</v>
      </c>
      <c r="AD124" s="131">
        <f>Z124/$Z$7*100</f>
        <v>83.39787843071224</v>
      </c>
    </row>
    <row r="125" spans="19:32" x14ac:dyDescent="0.25">
      <c r="S125" s="105" t="s">
        <v>106</v>
      </c>
      <c r="T125" s="116"/>
      <c r="U125" s="116"/>
      <c r="V125" s="116">
        <v>1589</v>
      </c>
      <c r="W125" s="116">
        <v>1600</v>
      </c>
      <c r="X125" s="116">
        <v>1705</v>
      </c>
      <c r="Y125" s="116">
        <v>1609</v>
      </c>
      <c r="Z125" s="116">
        <v>1688</v>
      </c>
      <c r="AB125" s="113" t="str">
        <f>TEXT(Z125,"###,###")</f>
        <v>1,688</v>
      </c>
      <c r="AD125" s="131">
        <f>Z125/$Z$7*100</f>
        <v>28.422293315372961</v>
      </c>
    </row>
    <row r="127" spans="19:32" x14ac:dyDescent="0.25">
      <c r="S127" s="105" t="s">
        <v>107</v>
      </c>
      <c r="T127" s="116"/>
      <c r="U127" s="116"/>
      <c r="V127" s="116">
        <v>2778</v>
      </c>
      <c r="W127" s="116">
        <v>2865</v>
      </c>
      <c r="X127" s="116">
        <v>2978</v>
      </c>
      <c r="Y127" s="116">
        <v>2960</v>
      </c>
      <c r="Z127" s="116">
        <v>3039</v>
      </c>
      <c r="AB127" s="113" t="str">
        <f>TEXT(Z127,"###,###")</f>
        <v>3,039</v>
      </c>
      <c r="AD127" s="131">
        <f>Z127/$Z$7*100</f>
        <v>51.170230678565417</v>
      </c>
    </row>
    <row r="128" spans="19:32" x14ac:dyDescent="0.25">
      <c r="S128" s="105" t="s">
        <v>108</v>
      </c>
      <c r="T128" s="116"/>
      <c r="U128" s="116"/>
      <c r="V128" s="116">
        <v>2546</v>
      </c>
      <c r="W128" s="116">
        <v>2628</v>
      </c>
      <c r="X128" s="116">
        <v>2808</v>
      </c>
      <c r="Y128" s="116">
        <v>2812</v>
      </c>
      <c r="Z128" s="116">
        <v>2895</v>
      </c>
      <c r="AB128" s="113" t="str">
        <f>TEXT(Z128,"###,###")</f>
        <v>2,895</v>
      </c>
      <c r="AD128" s="131">
        <f>Z128/$Z$7*100</f>
        <v>48.745580063983837</v>
      </c>
    </row>
    <row r="130" spans="19:20" x14ac:dyDescent="0.25">
      <c r="S130" s="105" t="s">
        <v>286</v>
      </c>
      <c r="T130" s="131">
        <v>71.476679575686148</v>
      </c>
    </row>
    <row r="131" spans="19:20" x14ac:dyDescent="0.25">
      <c r="S131" s="105" t="s">
        <v>287</v>
      </c>
      <c r="T131" s="131">
        <v>16.501094460346859</v>
      </c>
    </row>
    <row r="132" spans="19:20" x14ac:dyDescent="0.25">
      <c r="S132" s="105" t="s">
        <v>288</v>
      </c>
      <c r="T132" s="131">
        <v>11.921198855026098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FFC3CA-532B-4500-AA0F-B642CF5BFF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04EBBF-A84B-4120-9CFF-482A1B3634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CF4CEF-F9B7-424E-B292-19D5195E10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51FDDE-26E8-451C-9C21-052DDAF00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518A9-208C-44D4-B3A1-23312392F3D3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179</v>
      </c>
      <c r="T1" s="103"/>
      <c r="U1" s="103"/>
      <c r="V1" s="103"/>
      <c r="W1" s="103"/>
      <c r="X1" s="103"/>
      <c r="Y1" s="104" t="s">
        <v>266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179</v>
      </c>
      <c r="Y3" s="109" t="s">
        <v>266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8.66 Surf Coast,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23947</v>
      </c>
      <c r="W4" s="112">
        <v>25584</v>
      </c>
      <c r="X4" s="112">
        <v>26833</v>
      </c>
      <c r="Y4" s="112">
        <v>27810</v>
      </c>
      <c r="Z4" s="112">
        <v>28920</v>
      </c>
      <c r="AB4" s="113" t="str">
        <f>TEXT(Z4,"###,###")</f>
        <v>28,920</v>
      </c>
      <c r="AD4" s="114">
        <f>Z4/Y4-1</f>
        <v>3.9913700107874872E-2</v>
      </c>
      <c r="AF4" s="114">
        <f>Z4/V4-1</f>
        <v>0.2076669311396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11766</v>
      </c>
      <c r="W5" s="112">
        <v>12491</v>
      </c>
      <c r="X5" s="112">
        <v>13041</v>
      </c>
      <c r="Y5" s="112">
        <v>13356</v>
      </c>
      <c r="Z5" s="112">
        <v>13973</v>
      </c>
      <c r="AB5" s="113" t="str">
        <f>TEXT(Z5,"###,###")</f>
        <v>13,973</v>
      </c>
      <c r="AD5" s="114">
        <f t="shared" ref="AD5:AD9" si="0">Z5/Y5-1</f>
        <v>4.6196466007786707E-2</v>
      </c>
      <c r="AF5" s="114">
        <f t="shared" ref="AF5:AF9" si="1">Z5/V5-1</f>
        <v>0.1875743668196499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12181</v>
      </c>
      <c r="W6" s="112">
        <v>13093</v>
      </c>
      <c r="X6" s="112">
        <v>13792</v>
      </c>
      <c r="Y6" s="112">
        <v>14455</v>
      </c>
      <c r="Z6" s="112">
        <v>14946</v>
      </c>
      <c r="AB6" s="113" t="str">
        <f>TEXT(Z6,"###,###")</f>
        <v>14,946</v>
      </c>
      <c r="AD6" s="114">
        <f t="shared" si="0"/>
        <v>3.3967485299204458E-2</v>
      </c>
      <c r="AF6" s="114">
        <f t="shared" si="1"/>
        <v>0.22699285772925037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16707</v>
      </c>
      <c r="W7" s="112">
        <v>17539</v>
      </c>
      <c r="X7" s="112">
        <v>18338</v>
      </c>
      <c r="Y7" s="112">
        <v>19038</v>
      </c>
      <c r="Z7" s="112">
        <v>20195</v>
      </c>
      <c r="AB7" s="113" t="str">
        <f>TEXT(Z7,"###,###")</f>
        <v>20,195</v>
      </c>
      <c r="AD7" s="114">
        <f t="shared" si="0"/>
        <v>6.0773190461182791E-2</v>
      </c>
      <c r="AF7" s="114">
        <f t="shared" si="1"/>
        <v>0.2087747650685341</v>
      </c>
    </row>
    <row r="8" spans="1:32" ht="17.25" customHeight="1" x14ac:dyDescent="0.25">
      <c r="A8" s="68" t="s">
        <v>13</v>
      </c>
      <c r="B8" s="69"/>
      <c r="C8" s="31"/>
      <c r="D8" s="70" t="str">
        <f>AB4</f>
        <v>28,920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20,195</v>
      </c>
      <c r="P8" s="71"/>
      <c r="S8" s="111" t="s">
        <v>86</v>
      </c>
      <c r="T8" s="112"/>
      <c r="U8" s="112"/>
      <c r="V8" s="112">
        <v>36683</v>
      </c>
      <c r="W8" s="112">
        <v>36410</v>
      </c>
      <c r="X8" s="112">
        <v>37779</v>
      </c>
      <c r="Y8" s="112">
        <v>40378.44</v>
      </c>
      <c r="Z8" s="112">
        <v>40820.160000000003</v>
      </c>
      <c r="AB8" s="113" t="str">
        <f>TEXT(Z8,"$###,###")</f>
        <v>$40,820</v>
      </c>
      <c r="AD8" s="114">
        <f t="shared" si="0"/>
        <v>1.0939501377467797E-2</v>
      </c>
      <c r="AF8" s="114">
        <f t="shared" si="1"/>
        <v>0.11278139737753201</v>
      </c>
    </row>
    <row r="9" spans="1:32" x14ac:dyDescent="0.25">
      <c r="A9" s="32" t="s">
        <v>15</v>
      </c>
      <c r="B9" s="75"/>
      <c r="C9" s="76"/>
      <c r="D9" s="77">
        <f>AD104</f>
        <v>71.677040110650069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50.071799950482799</v>
      </c>
      <c r="P9" s="78" t="s">
        <v>87</v>
      </c>
      <c r="S9" s="111" t="s">
        <v>7</v>
      </c>
      <c r="T9" s="112"/>
      <c r="U9" s="112"/>
      <c r="V9" s="112">
        <v>905580270</v>
      </c>
      <c r="W9" s="112">
        <v>982294614</v>
      </c>
      <c r="X9" s="112">
        <v>1073017105</v>
      </c>
      <c r="Y9" s="112">
        <v>1170060098</v>
      </c>
      <c r="Z9" s="112">
        <v>1290862192</v>
      </c>
      <c r="AB9" s="113" t="str">
        <f>TEXT(Z9/1000000,"$#,###.0")&amp;" mil"</f>
        <v>$1,290.9 mil</v>
      </c>
      <c r="AD9" s="114">
        <f t="shared" si="0"/>
        <v>0.10324434976159669</v>
      </c>
      <c r="AF9" s="114">
        <f t="shared" si="1"/>
        <v>0.42545308766499512</v>
      </c>
    </row>
    <row r="10" spans="1:32" x14ac:dyDescent="0.25">
      <c r="A10" s="32" t="s">
        <v>18</v>
      </c>
      <c r="B10" s="75"/>
      <c r="C10" s="76"/>
      <c r="D10" s="77">
        <f>AD105</f>
        <v>19.595435684647303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49.933151770240158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78.578856152512998</v>
      </c>
      <c r="P11" s="78" t="s">
        <v>87</v>
      </c>
      <c r="S11" s="111" t="s">
        <v>30</v>
      </c>
      <c r="T11" s="116"/>
      <c r="U11" s="116"/>
      <c r="V11" s="116">
        <v>20226</v>
      </c>
      <c r="W11" s="116">
        <v>21764</v>
      </c>
      <c r="X11" s="116">
        <v>22880</v>
      </c>
      <c r="Y11" s="116">
        <v>23710</v>
      </c>
      <c r="Z11" s="116">
        <v>24590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11.39886110423372</v>
      </c>
      <c r="P12" s="78" t="s">
        <v>87</v>
      </c>
      <c r="S12" s="111" t="s">
        <v>31</v>
      </c>
      <c r="T12" s="116"/>
      <c r="U12" s="116"/>
      <c r="V12" s="116">
        <v>3724</v>
      </c>
      <c r="W12" s="116">
        <v>3820</v>
      </c>
      <c r="X12" s="116">
        <v>3956</v>
      </c>
      <c r="Y12" s="116">
        <v>4102</v>
      </c>
      <c r="Z12" s="116">
        <v>4329</v>
      </c>
    </row>
    <row r="13" spans="1:32" ht="15" customHeight="1" x14ac:dyDescent="0.25">
      <c r="A13" s="32" t="s">
        <v>20</v>
      </c>
      <c r="B13" s="76"/>
      <c r="C13" s="76"/>
      <c r="D13" s="77">
        <f>AD108</f>
        <v>20.452973720608576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10.027234463976232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14.63347164591978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20.767634854771785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17.667161961367015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669</v>
      </c>
      <c r="Z15" s="116">
        <v>657</v>
      </c>
      <c r="AB15" s="121">
        <f t="shared" ref="AB15:AB34" si="2">IF(Z15="np",0,Z15/$Z$34)</f>
        <v>2.2720199190787427E-2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34.920470262793913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82.332838038632985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59</v>
      </c>
      <c r="Z16" s="116">
        <v>75</v>
      </c>
      <c r="AB16" s="121">
        <f t="shared" si="2"/>
        <v>2.5936300446104369E-3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1114</v>
      </c>
      <c r="Z17" s="116">
        <v>1022</v>
      </c>
      <c r="AB17" s="121">
        <f t="shared" si="2"/>
        <v>3.5342532074558217E-2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188</v>
      </c>
      <c r="Z18" s="116">
        <v>205</v>
      </c>
      <c r="AB18" s="121">
        <f t="shared" si="2"/>
        <v>7.0892554552685269E-3</v>
      </c>
    </row>
    <row r="19" spans="1:28" x14ac:dyDescent="0.25">
      <c r="A19" s="67" t="str">
        <f>$S$1&amp;" ("&amp;$V$2&amp;" to "&amp;$Z$2&amp;")"</f>
        <v>Surf Coast (2015-16 to 2019-20)</v>
      </c>
      <c r="B19" s="67"/>
      <c r="C19" s="67"/>
      <c r="D19" s="67"/>
      <c r="E19" s="67"/>
      <c r="F19" s="67"/>
      <c r="G19" s="67" t="str">
        <f>$S$1&amp;" ("&amp;$V$2&amp;" to "&amp;$Z$2&amp;")"</f>
        <v>Surf Coast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2509</v>
      </c>
      <c r="Z19" s="116">
        <v>2679</v>
      </c>
      <c r="AB19" s="121">
        <f t="shared" si="2"/>
        <v>9.2644465193484807E-2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1065</v>
      </c>
      <c r="Z20" s="116">
        <v>1028</v>
      </c>
      <c r="AB20" s="121">
        <f t="shared" si="2"/>
        <v>3.5550022478127052E-2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2390</v>
      </c>
      <c r="Z21" s="116">
        <v>2570</v>
      </c>
      <c r="AB21" s="121">
        <f t="shared" si="2"/>
        <v>8.8875056195317631E-2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2538</v>
      </c>
      <c r="Z22" s="116">
        <v>2754</v>
      </c>
      <c r="AB22" s="121">
        <f t="shared" si="2"/>
        <v>9.5238095238095233E-2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615</v>
      </c>
      <c r="Z23" s="116">
        <v>616</v>
      </c>
      <c r="AB23" s="121">
        <f t="shared" si="2"/>
        <v>2.130234809973372E-2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336</v>
      </c>
      <c r="Z24" s="116">
        <v>323</v>
      </c>
      <c r="AB24" s="121">
        <f t="shared" si="2"/>
        <v>1.1169900058788948E-2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954</v>
      </c>
      <c r="Z25" s="116">
        <v>1046</v>
      </c>
      <c r="AB25" s="121">
        <f t="shared" si="2"/>
        <v>3.617249368883356E-2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589</v>
      </c>
      <c r="Z26" s="116">
        <v>595</v>
      </c>
      <c r="AB26" s="121">
        <f t="shared" si="2"/>
        <v>2.0576131687242798E-2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2068</v>
      </c>
      <c r="Z27" s="116">
        <v>2125</v>
      </c>
      <c r="AB27" s="121">
        <f t="shared" si="2"/>
        <v>7.3486184597295709E-2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1724</v>
      </c>
      <c r="Z28" s="116">
        <v>1908</v>
      </c>
      <c r="AB28" s="121">
        <f t="shared" si="2"/>
        <v>6.5981948334889517E-2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2439</v>
      </c>
      <c r="Z29" s="116">
        <v>1537</v>
      </c>
      <c r="AB29" s="121">
        <f t="shared" si="2"/>
        <v>5.3152125047549882E-2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2164</v>
      </c>
      <c r="Z30" s="116">
        <v>3116</v>
      </c>
      <c r="AB30" s="121">
        <f t="shared" si="2"/>
        <v>0.10775668292008161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3301</v>
      </c>
      <c r="Z31" s="116">
        <v>3456</v>
      </c>
      <c r="AB31" s="121">
        <f t="shared" si="2"/>
        <v>0.11951447245564893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756</v>
      </c>
      <c r="Z32" s="116">
        <v>815</v>
      </c>
      <c r="AB32" s="121">
        <f t="shared" si="2"/>
        <v>2.8184113151433411E-2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930</v>
      </c>
      <c r="Z33" s="116">
        <v>993</v>
      </c>
      <c r="AB33" s="121">
        <f t="shared" si="2"/>
        <v>3.4339661790642184E-2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27814</v>
      </c>
      <c r="Z34" s="124">
        <v>28917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16623</v>
      </c>
      <c r="AB37" s="136">
        <f>Z37/Z40*100</f>
        <v>82.332838038632985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3567</v>
      </c>
      <c r="AB38" s="136">
        <f>Z38/Z40*100</f>
        <v>17.667161961367015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20190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11</v>
      </c>
      <c r="W44" s="116">
        <v>10</v>
      </c>
      <c r="X44" s="116">
        <v>8</v>
      </c>
      <c r="Y44" s="116">
        <v>6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232</v>
      </c>
      <c r="W45" s="116">
        <v>279</v>
      </c>
      <c r="X45" s="116">
        <v>303</v>
      </c>
      <c r="Y45" s="116">
        <v>290</v>
      </c>
      <c r="Z45" s="116">
        <v>328</v>
      </c>
    </row>
    <row r="46" spans="19:32" x14ac:dyDescent="0.25">
      <c r="S46" s="119" t="s">
        <v>39</v>
      </c>
      <c r="T46" s="119"/>
      <c r="U46" s="116"/>
      <c r="V46" s="116">
        <v>693</v>
      </c>
      <c r="W46" s="116">
        <v>727</v>
      </c>
      <c r="X46" s="116">
        <v>821</v>
      </c>
      <c r="Y46" s="116">
        <v>816</v>
      </c>
      <c r="Z46" s="116">
        <v>842</v>
      </c>
    </row>
    <row r="47" spans="19:32" x14ac:dyDescent="0.25">
      <c r="S47" s="119" t="s">
        <v>40</v>
      </c>
      <c r="T47" s="119"/>
      <c r="U47" s="116"/>
      <c r="V47" s="116">
        <v>993</v>
      </c>
      <c r="W47" s="116">
        <v>1049</v>
      </c>
      <c r="X47" s="116">
        <v>1141</v>
      </c>
      <c r="Y47" s="116">
        <v>1077</v>
      </c>
      <c r="Z47" s="116">
        <v>1149</v>
      </c>
    </row>
    <row r="48" spans="19:32" x14ac:dyDescent="0.25">
      <c r="S48" s="119" t="s">
        <v>41</v>
      </c>
      <c r="T48" s="119"/>
      <c r="U48" s="116"/>
      <c r="V48" s="116">
        <v>1075</v>
      </c>
      <c r="W48" s="116">
        <v>1126</v>
      </c>
      <c r="X48" s="116">
        <v>1142</v>
      </c>
      <c r="Y48" s="116">
        <v>1243</v>
      </c>
      <c r="Z48" s="116">
        <v>1323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1119</v>
      </c>
      <c r="W49" s="116">
        <v>1239</v>
      </c>
      <c r="X49" s="116">
        <v>1270</v>
      </c>
      <c r="Y49" s="116">
        <v>1377</v>
      </c>
      <c r="Z49" s="116">
        <v>1390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Surf Coast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1268</v>
      </c>
      <c r="W50" s="116">
        <v>1305</v>
      </c>
      <c r="X50" s="116">
        <v>1381</v>
      </c>
      <c r="Y50" s="116">
        <v>1389</v>
      </c>
      <c r="Z50" s="116">
        <v>1468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1309</v>
      </c>
      <c r="W51" s="116">
        <v>1337</v>
      </c>
      <c r="X51" s="116">
        <v>1380</v>
      </c>
      <c r="Y51" s="116">
        <v>1478</v>
      </c>
      <c r="Z51" s="116">
        <v>1517</v>
      </c>
    </row>
    <row r="52" spans="1:26" ht="15" customHeight="1" x14ac:dyDescent="0.25">
      <c r="S52" s="119" t="s">
        <v>45</v>
      </c>
      <c r="T52" s="119"/>
      <c r="U52" s="116"/>
      <c r="V52" s="116">
        <v>1193</v>
      </c>
      <c r="W52" s="116">
        <v>1297</v>
      </c>
      <c r="X52" s="116">
        <v>1360</v>
      </c>
      <c r="Y52" s="116">
        <v>1399</v>
      </c>
      <c r="Z52" s="116">
        <v>1427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1068</v>
      </c>
      <c r="W53" s="116">
        <v>1132</v>
      </c>
      <c r="X53" s="116">
        <v>1114</v>
      </c>
      <c r="Y53" s="116">
        <v>1166</v>
      </c>
      <c r="Z53" s="116">
        <v>1198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1139</v>
      </c>
      <c r="W54" s="116">
        <v>1189</v>
      </c>
      <c r="X54" s="116">
        <v>1179</v>
      </c>
      <c r="Y54" s="116">
        <v>1157</v>
      </c>
      <c r="Z54" s="116">
        <v>1211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855</v>
      </c>
      <c r="W55" s="116">
        <v>894</v>
      </c>
      <c r="X55" s="116">
        <v>942</v>
      </c>
      <c r="Y55" s="116">
        <v>955</v>
      </c>
      <c r="Z55" s="116">
        <v>1021</v>
      </c>
    </row>
    <row r="56" spans="1:26" ht="15" customHeight="1" x14ac:dyDescent="0.25">
      <c r="S56" s="119" t="s">
        <v>49</v>
      </c>
      <c r="T56" s="119"/>
      <c r="U56" s="116"/>
      <c r="V56" s="116">
        <v>503</v>
      </c>
      <c r="W56" s="116">
        <v>548</v>
      </c>
      <c r="X56" s="116">
        <v>534</v>
      </c>
      <c r="Y56" s="116">
        <v>580</v>
      </c>
      <c r="Z56" s="116">
        <v>623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192</v>
      </c>
      <c r="W57" s="116">
        <v>232</v>
      </c>
      <c r="X57" s="116">
        <v>261</v>
      </c>
      <c r="Y57" s="116">
        <v>280</v>
      </c>
      <c r="Z57" s="116">
        <v>301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66</v>
      </c>
      <c r="W58" s="116">
        <v>74</v>
      </c>
      <c r="X58" s="116">
        <v>93</v>
      </c>
      <c r="Y58" s="116">
        <v>97</v>
      </c>
      <c r="Z58" s="116">
        <v>126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39</v>
      </c>
      <c r="W59" s="116">
        <v>39</v>
      </c>
      <c r="X59" s="116">
        <v>38</v>
      </c>
      <c r="Y59" s="116">
        <v>35</v>
      </c>
      <c r="Z59" s="116">
        <v>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18</v>
      </c>
      <c r="W60" s="116">
        <v>17</v>
      </c>
      <c r="X60" s="116">
        <v>19</v>
      </c>
      <c r="Y60" s="116">
        <v>13</v>
      </c>
      <c r="Z60" s="116">
        <v>18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11766</v>
      </c>
      <c r="W61" s="116">
        <v>12491</v>
      </c>
      <c r="X61" s="116">
        <v>13041</v>
      </c>
      <c r="Y61" s="116">
        <v>13353</v>
      </c>
      <c r="Z61" s="116">
        <v>13972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6</v>
      </c>
      <c r="X63" s="116">
        <v>4</v>
      </c>
      <c r="Y63" s="116">
        <v>8</v>
      </c>
      <c r="Z63" s="116">
        <v>12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249</v>
      </c>
      <c r="W64" s="116">
        <v>278</v>
      </c>
      <c r="X64" s="116">
        <v>338</v>
      </c>
      <c r="Y64" s="116">
        <v>364</v>
      </c>
      <c r="Z64" s="116">
        <v>415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Surf Coast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664</v>
      </c>
      <c r="W65" s="116">
        <v>749</v>
      </c>
      <c r="X65" s="116">
        <v>848</v>
      </c>
      <c r="Y65" s="116">
        <v>850</v>
      </c>
      <c r="Z65" s="116">
        <v>866</v>
      </c>
    </row>
    <row r="66" spans="1:26" x14ac:dyDescent="0.25">
      <c r="S66" s="119" t="s">
        <v>40</v>
      </c>
      <c r="T66" s="119"/>
      <c r="U66" s="116"/>
      <c r="V66" s="116">
        <v>1008</v>
      </c>
      <c r="W66" s="116">
        <v>1096</v>
      </c>
      <c r="X66" s="116">
        <v>1199</v>
      </c>
      <c r="Y66" s="116">
        <v>1237</v>
      </c>
      <c r="Z66" s="116">
        <v>1204</v>
      </c>
    </row>
    <row r="67" spans="1:26" x14ac:dyDescent="0.25">
      <c r="S67" s="119" t="s">
        <v>41</v>
      </c>
      <c r="T67" s="119"/>
      <c r="U67" s="116"/>
      <c r="V67" s="116">
        <v>1215</v>
      </c>
      <c r="W67" s="116">
        <v>1316</v>
      </c>
      <c r="X67" s="116">
        <v>1320</v>
      </c>
      <c r="Y67" s="116">
        <v>1388</v>
      </c>
      <c r="Z67" s="116">
        <v>1431</v>
      </c>
    </row>
    <row r="68" spans="1:26" x14ac:dyDescent="0.25">
      <c r="S68" s="119" t="s">
        <v>42</v>
      </c>
      <c r="T68" s="119"/>
      <c r="U68" s="116"/>
      <c r="V68" s="116">
        <v>1321</v>
      </c>
      <c r="W68" s="116">
        <v>1371</v>
      </c>
      <c r="X68" s="116">
        <v>1420</v>
      </c>
      <c r="Y68" s="116">
        <v>1450</v>
      </c>
      <c r="Z68" s="116">
        <v>1529</v>
      </c>
    </row>
    <row r="69" spans="1:26" x14ac:dyDescent="0.25">
      <c r="S69" s="119" t="s">
        <v>43</v>
      </c>
      <c r="T69" s="119"/>
      <c r="U69" s="116"/>
      <c r="V69" s="116">
        <v>1245</v>
      </c>
      <c r="W69" s="116">
        <v>1377</v>
      </c>
      <c r="X69" s="116">
        <v>1467</v>
      </c>
      <c r="Y69" s="116">
        <v>1633</v>
      </c>
      <c r="Z69" s="116">
        <v>1707</v>
      </c>
    </row>
    <row r="70" spans="1:26" x14ac:dyDescent="0.25">
      <c r="S70" s="119" t="s">
        <v>44</v>
      </c>
      <c r="T70" s="119"/>
      <c r="U70" s="116"/>
      <c r="V70" s="116">
        <v>1405</v>
      </c>
      <c r="W70" s="116">
        <v>1442</v>
      </c>
      <c r="X70" s="116">
        <v>1546</v>
      </c>
      <c r="Y70" s="116">
        <v>1594</v>
      </c>
      <c r="Z70" s="116">
        <v>1650</v>
      </c>
    </row>
    <row r="71" spans="1:26" x14ac:dyDescent="0.25">
      <c r="S71" s="119" t="s">
        <v>45</v>
      </c>
      <c r="T71" s="119"/>
      <c r="U71" s="116"/>
      <c r="V71" s="116">
        <v>1351</v>
      </c>
      <c r="W71" s="116">
        <v>1519</v>
      </c>
      <c r="X71" s="116">
        <v>1572</v>
      </c>
      <c r="Y71" s="116">
        <v>1656</v>
      </c>
      <c r="Z71" s="116">
        <v>1673</v>
      </c>
    </row>
    <row r="72" spans="1:26" x14ac:dyDescent="0.25">
      <c r="S72" s="119" t="s">
        <v>46</v>
      </c>
      <c r="T72" s="119"/>
      <c r="U72" s="116"/>
      <c r="V72" s="116">
        <v>1203</v>
      </c>
      <c r="W72" s="116">
        <v>1229</v>
      </c>
      <c r="X72" s="116">
        <v>1256</v>
      </c>
      <c r="Y72" s="116">
        <v>1306</v>
      </c>
      <c r="Z72" s="116">
        <v>1410</v>
      </c>
    </row>
    <row r="73" spans="1:26" x14ac:dyDescent="0.25">
      <c r="S73" s="119" t="s">
        <v>47</v>
      </c>
      <c r="T73" s="119"/>
      <c r="U73" s="116"/>
      <c r="V73" s="116">
        <v>1173</v>
      </c>
      <c r="W73" s="116">
        <v>1208</v>
      </c>
      <c r="X73" s="116">
        <v>1226</v>
      </c>
      <c r="Y73" s="116">
        <v>1260</v>
      </c>
      <c r="Z73" s="116">
        <v>1279</v>
      </c>
    </row>
    <row r="74" spans="1:26" x14ac:dyDescent="0.25">
      <c r="S74" s="119" t="s">
        <v>48</v>
      </c>
      <c r="T74" s="119"/>
      <c r="U74" s="116"/>
      <c r="V74" s="116">
        <v>741</v>
      </c>
      <c r="W74" s="116">
        <v>837</v>
      </c>
      <c r="X74" s="116">
        <v>870</v>
      </c>
      <c r="Y74" s="116">
        <v>947</v>
      </c>
      <c r="Z74" s="116">
        <v>987</v>
      </c>
    </row>
    <row r="75" spans="1:26" x14ac:dyDescent="0.25">
      <c r="S75" s="119" t="s">
        <v>49</v>
      </c>
      <c r="T75" s="119"/>
      <c r="U75" s="116"/>
      <c r="V75" s="116">
        <v>388</v>
      </c>
      <c r="W75" s="116">
        <v>408</v>
      </c>
      <c r="X75" s="116">
        <v>427</v>
      </c>
      <c r="Y75" s="116">
        <v>499</v>
      </c>
      <c r="Z75" s="116">
        <v>486</v>
      </c>
    </row>
    <row r="76" spans="1:26" x14ac:dyDescent="0.25">
      <c r="S76" s="119" t="s">
        <v>50</v>
      </c>
      <c r="T76" s="119"/>
      <c r="U76" s="116"/>
      <c r="V76" s="116">
        <v>101</v>
      </c>
      <c r="W76" s="116">
        <v>142</v>
      </c>
      <c r="X76" s="116">
        <v>171</v>
      </c>
      <c r="Y76" s="116">
        <v>160</v>
      </c>
      <c r="Z76" s="116">
        <v>186</v>
      </c>
    </row>
    <row r="77" spans="1:26" x14ac:dyDescent="0.25">
      <c r="S77" s="119" t="s">
        <v>51</v>
      </c>
      <c r="T77" s="119"/>
      <c r="U77" s="116"/>
      <c r="V77" s="116">
        <v>50</v>
      </c>
      <c r="W77" s="116">
        <v>50</v>
      </c>
      <c r="X77" s="116">
        <v>48</v>
      </c>
      <c r="Y77" s="116">
        <v>54</v>
      </c>
      <c r="Z77" s="116">
        <v>61</v>
      </c>
    </row>
    <row r="78" spans="1:26" x14ac:dyDescent="0.25">
      <c r="S78" s="119" t="s">
        <v>52</v>
      </c>
      <c r="T78" s="119"/>
      <c r="U78" s="116"/>
      <c r="V78" s="116">
        <v>35</v>
      </c>
      <c r="W78" s="116">
        <v>29</v>
      </c>
      <c r="X78" s="116">
        <v>32</v>
      </c>
      <c r="Y78" s="116">
        <v>27</v>
      </c>
      <c r="Z78" s="116">
        <v>29</v>
      </c>
    </row>
    <row r="79" spans="1:26" x14ac:dyDescent="0.25">
      <c r="S79" s="119" t="s">
        <v>53</v>
      </c>
      <c r="T79" s="119"/>
      <c r="U79" s="116"/>
      <c r="V79" s="116">
        <v>31</v>
      </c>
      <c r="W79" s="116">
        <v>37</v>
      </c>
      <c r="X79" s="116">
        <v>30</v>
      </c>
      <c r="Y79" s="116">
        <v>32</v>
      </c>
      <c r="Z79" s="116">
        <v>30</v>
      </c>
    </row>
    <row r="80" spans="1:26" x14ac:dyDescent="0.25">
      <c r="S80" s="122" t="s">
        <v>54</v>
      </c>
      <c r="T80" s="122"/>
      <c r="U80" s="116"/>
      <c r="V80" s="116">
        <v>12181</v>
      </c>
      <c r="W80" s="116">
        <v>13093</v>
      </c>
      <c r="X80" s="116">
        <v>13792</v>
      </c>
      <c r="Y80" s="116">
        <v>14457</v>
      </c>
      <c r="Z80" s="116">
        <v>14942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Surf Coast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1174</v>
      </c>
      <c r="W83" s="116">
        <v>1298</v>
      </c>
      <c r="X83" s="116">
        <v>1387</v>
      </c>
      <c r="Y83" s="116">
        <v>1448</v>
      </c>
      <c r="Z83" s="116">
        <v>1641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1395</v>
      </c>
      <c r="W84" s="116">
        <v>1476</v>
      </c>
      <c r="X84" s="116">
        <v>1523</v>
      </c>
      <c r="Y84" s="116">
        <v>1608</v>
      </c>
      <c r="Z84" s="116">
        <v>1672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1402</v>
      </c>
      <c r="W85" s="116">
        <v>1457</v>
      </c>
      <c r="X85" s="116">
        <v>1519</v>
      </c>
      <c r="Y85" s="116">
        <v>1600</v>
      </c>
      <c r="Z85" s="116">
        <v>1680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28,920</v>
      </c>
      <c r="D86" s="100">
        <f t="shared" ref="D86:D91" si="4">AD4</f>
        <v>3.9913700107874872E-2</v>
      </c>
      <c r="E86" s="101">
        <f t="shared" ref="E86:E91" si="5">AD4</f>
        <v>3.9913700107874872E-2</v>
      </c>
      <c r="F86" s="100">
        <f t="shared" ref="F86:F91" si="6">AF4</f>
        <v>0.2076669311396</v>
      </c>
      <c r="G86" s="101">
        <f t="shared" ref="G86:G91" si="7">AF4</f>
        <v>0.2076669311396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564</v>
      </c>
      <c r="W86" s="116">
        <v>641</v>
      </c>
      <c r="X86" s="116">
        <v>655</v>
      </c>
      <c r="Y86" s="116">
        <v>720</v>
      </c>
      <c r="Z86" s="116">
        <v>753</v>
      </c>
    </row>
    <row r="87" spans="1:30" ht="15" customHeight="1" x14ac:dyDescent="0.25">
      <c r="A87" s="102" t="s">
        <v>4</v>
      </c>
      <c r="B87" s="51"/>
      <c r="C87" s="61" t="str">
        <f t="shared" si="3"/>
        <v>13,973</v>
      </c>
      <c r="D87" s="100">
        <f t="shared" si="4"/>
        <v>4.6196466007786707E-2</v>
      </c>
      <c r="E87" s="101">
        <f t="shared" si="5"/>
        <v>4.6196466007786707E-2</v>
      </c>
      <c r="F87" s="100">
        <f t="shared" si="6"/>
        <v>0.1875743668196499</v>
      </c>
      <c r="G87" s="101">
        <f t="shared" si="7"/>
        <v>0.1875743668196499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333</v>
      </c>
      <c r="W87" s="116">
        <v>363</v>
      </c>
      <c r="X87" s="116">
        <v>365</v>
      </c>
      <c r="Y87" s="116">
        <v>385</v>
      </c>
      <c r="Z87" s="116">
        <v>374</v>
      </c>
    </row>
    <row r="88" spans="1:30" ht="15" customHeight="1" x14ac:dyDescent="0.25">
      <c r="A88" s="102" t="s">
        <v>5</v>
      </c>
      <c r="B88" s="51"/>
      <c r="C88" s="61" t="str">
        <f t="shared" si="3"/>
        <v>14,946</v>
      </c>
      <c r="D88" s="100">
        <f t="shared" si="4"/>
        <v>3.3967485299204458E-2</v>
      </c>
      <c r="E88" s="101">
        <f t="shared" si="5"/>
        <v>3.3967485299204458E-2</v>
      </c>
      <c r="F88" s="100">
        <f t="shared" si="6"/>
        <v>0.22699285772925037</v>
      </c>
      <c r="G88" s="101">
        <f t="shared" si="7"/>
        <v>0.22699285772925037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414</v>
      </c>
      <c r="W88" s="116">
        <v>430</v>
      </c>
      <c r="X88" s="116">
        <v>477</v>
      </c>
      <c r="Y88" s="116">
        <v>520</v>
      </c>
      <c r="Z88" s="116">
        <v>540</v>
      </c>
    </row>
    <row r="89" spans="1:30" ht="15" customHeight="1" x14ac:dyDescent="0.25">
      <c r="A89" s="51" t="s">
        <v>6</v>
      </c>
      <c r="B89" s="51"/>
      <c r="C89" s="61" t="str">
        <f t="shared" si="3"/>
        <v>20,195</v>
      </c>
      <c r="D89" s="100">
        <f t="shared" si="4"/>
        <v>6.0773190461182791E-2</v>
      </c>
      <c r="E89" s="101">
        <f t="shared" si="5"/>
        <v>6.0773190461182791E-2</v>
      </c>
      <c r="F89" s="100">
        <f t="shared" si="6"/>
        <v>0.2087747650685341</v>
      </c>
      <c r="G89" s="101">
        <f t="shared" si="7"/>
        <v>0.2087747650685341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372</v>
      </c>
      <c r="W89" s="116">
        <v>369</v>
      </c>
      <c r="X89" s="116">
        <v>377</v>
      </c>
      <c r="Y89" s="116">
        <v>403</v>
      </c>
      <c r="Z89" s="116">
        <v>404</v>
      </c>
    </row>
    <row r="90" spans="1:30" ht="15" customHeight="1" x14ac:dyDescent="0.25">
      <c r="A90" s="51" t="s">
        <v>100</v>
      </c>
      <c r="B90" s="51"/>
      <c r="C90" s="61" t="str">
        <f t="shared" si="3"/>
        <v>$40,820</v>
      </c>
      <c r="D90" s="100">
        <f t="shared" si="4"/>
        <v>1.0939501377467797E-2</v>
      </c>
      <c r="E90" s="101">
        <f t="shared" si="5"/>
        <v>1.0939501377467797E-2</v>
      </c>
      <c r="F90" s="100">
        <f t="shared" si="6"/>
        <v>0.11278139737753201</v>
      </c>
      <c r="G90" s="101">
        <f t="shared" si="7"/>
        <v>0.11278139737753201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618</v>
      </c>
      <c r="W90" s="116">
        <v>653</v>
      </c>
      <c r="X90" s="116">
        <v>728</v>
      </c>
      <c r="Y90" s="116">
        <v>746</v>
      </c>
      <c r="Z90" s="116">
        <v>780</v>
      </c>
    </row>
    <row r="91" spans="1:30" ht="15" customHeight="1" x14ac:dyDescent="0.25">
      <c r="A91" s="51" t="s">
        <v>7</v>
      </c>
      <c r="B91" s="51"/>
      <c r="C91" s="61" t="str">
        <f t="shared" si="3"/>
        <v>$1,290.9 mil</v>
      </c>
      <c r="D91" s="100">
        <f t="shared" si="4"/>
        <v>0.10324434976159669</v>
      </c>
      <c r="E91" s="101">
        <f t="shared" si="5"/>
        <v>0.10324434976159669</v>
      </c>
      <c r="F91" s="100">
        <f t="shared" si="6"/>
        <v>0.42545308766499512</v>
      </c>
      <c r="G91" s="101">
        <f t="shared" si="7"/>
        <v>0.42545308766499512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8453</v>
      </c>
      <c r="W91" s="116">
        <v>8856</v>
      </c>
      <c r="X91" s="116">
        <v>9232</v>
      </c>
      <c r="Y91" s="116">
        <v>9571</v>
      </c>
      <c r="Z91" s="116">
        <v>10107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742</v>
      </c>
      <c r="W93" s="116">
        <v>802</v>
      </c>
      <c r="X93" s="116">
        <v>865</v>
      </c>
      <c r="Y93" s="116">
        <v>962</v>
      </c>
      <c r="Z93" s="116">
        <v>1035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2155</v>
      </c>
      <c r="W94" s="116">
        <v>2306</v>
      </c>
      <c r="X94" s="116">
        <v>2445</v>
      </c>
      <c r="Y94" s="116">
        <v>2559</v>
      </c>
      <c r="Z94" s="116">
        <v>2671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222</v>
      </c>
      <c r="W95" s="116">
        <v>237</v>
      </c>
      <c r="X95" s="116">
        <v>250</v>
      </c>
      <c r="Y95" s="116">
        <v>257</v>
      </c>
      <c r="Z95" s="116">
        <v>263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1009</v>
      </c>
      <c r="W96" s="116">
        <v>1074</v>
      </c>
      <c r="X96" s="116">
        <v>1163</v>
      </c>
      <c r="Y96" s="116">
        <v>1266</v>
      </c>
      <c r="Z96" s="116">
        <v>1370</v>
      </c>
    </row>
    <row r="97" spans="1:32" ht="15" customHeight="1" x14ac:dyDescent="0.25">
      <c r="S97" s="119" t="s">
        <v>199</v>
      </c>
      <c r="T97" s="119"/>
      <c r="U97" s="116"/>
      <c r="V97" s="116">
        <v>1369</v>
      </c>
      <c r="W97" s="116">
        <v>1463</v>
      </c>
      <c r="X97" s="116">
        <v>1500</v>
      </c>
      <c r="Y97" s="116">
        <v>1525</v>
      </c>
      <c r="Z97" s="116">
        <v>1547</v>
      </c>
    </row>
    <row r="98" spans="1:32" ht="15" customHeight="1" x14ac:dyDescent="0.25">
      <c r="S98" s="119" t="s">
        <v>200</v>
      </c>
      <c r="T98" s="119"/>
      <c r="U98" s="116"/>
      <c r="V98" s="116">
        <v>799</v>
      </c>
      <c r="W98" s="116">
        <v>833</v>
      </c>
      <c r="X98" s="116">
        <v>842</v>
      </c>
      <c r="Y98" s="116">
        <v>883</v>
      </c>
      <c r="Z98" s="116">
        <v>953</v>
      </c>
    </row>
    <row r="99" spans="1:32" ht="15" customHeight="1" x14ac:dyDescent="0.25">
      <c r="S99" s="119" t="s">
        <v>201</v>
      </c>
      <c r="T99" s="119"/>
      <c r="U99" s="116"/>
      <c r="V99" s="116">
        <v>26</v>
      </c>
      <c r="W99" s="116">
        <v>38</v>
      </c>
      <c r="X99" s="116">
        <v>41</v>
      </c>
      <c r="Y99" s="116">
        <v>50</v>
      </c>
      <c r="Z99" s="116">
        <v>57</v>
      </c>
    </row>
    <row r="100" spans="1:32" ht="15" customHeight="1" x14ac:dyDescent="0.25">
      <c r="S100" s="119" t="s">
        <v>59</v>
      </c>
      <c r="T100" s="119"/>
      <c r="U100" s="116"/>
      <c r="V100" s="116">
        <v>255</v>
      </c>
      <c r="W100" s="116">
        <v>263</v>
      </c>
      <c r="X100" s="116">
        <v>302</v>
      </c>
      <c r="Y100" s="116">
        <v>292</v>
      </c>
      <c r="Z100" s="116">
        <v>318</v>
      </c>
    </row>
    <row r="101" spans="1:32" x14ac:dyDescent="0.25">
      <c r="A101" s="20"/>
      <c r="S101" s="122" t="s">
        <v>54</v>
      </c>
      <c r="T101" s="122"/>
      <c r="U101" s="116"/>
      <c r="V101" s="116">
        <v>8254</v>
      </c>
      <c r="W101" s="116">
        <v>8683</v>
      </c>
      <c r="X101" s="116">
        <v>9105</v>
      </c>
      <c r="Y101" s="116">
        <v>9469</v>
      </c>
      <c r="Z101" s="116">
        <v>10081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15784</v>
      </c>
      <c r="W104" s="116">
        <v>17857</v>
      </c>
      <c r="X104" s="116">
        <v>18977</v>
      </c>
      <c r="Y104" s="116">
        <v>19601</v>
      </c>
      <c r="Z104" s="116">
        <v>20729</v>
      </c>
      <c r="AB104" s="113" t="str">
        <f>TEXT(Z104,"###,###")</f>
        <v>20,729</v>
      </c>
      <c r="AD104" s="134">
        <f>Z104/($Z$4)*100</f>
        <v>71.677040110650069</v>
      </c>
      <c r="AF104" s="113"/>
    </row>
    <row r="105" spans="1:32" x14ac:dyDescent="0.25">
      <c r="S105" s="119" t="s">
        <v>18</v>
      </c>
      <c r="T105" s="119"/>
      <c r="U105" s="116"/>
      <c r="V105" s="116">
        <v>5160</v>
      </c>
      <c r="W105" s="116">
        <v>5246</v>
      </c>
      <c r="X105" s="116">
        <v>5249</v>
      </c>
      <c r="Y105" s="116">
        <v>5712</v>
      </c>
      <c r="Z105" s="116">
        <v>5667</v>
      </c>
      <c r="AB105" s="113" t="str">
        <f>TEXT(Z105,"###,###")</f>
        <v>5,667</v>
      </c>
      <c r="AD105" s="134">
        <f>Z105/($Z$4)*100</f>
        <v>19.595435684647303</v>
      </c>
      <c r="AF105" s="113"/>
    </row>
    <row r="106" spans="1:32" x14ac:dyDescent="0.25">
      <c r="S106" s="122" t="s">
        <v>54</v>
      </c>
      <c r="T106" s="122"/>
      <c r="U106" s="124"/>
      <c r="V106" s="124">
        <v>20944</v>
      </c>
      <c r="W106" s="124">
        <v>23103</v>
      </c>
      <c r="X106" s="124">
        <v>24226</v>
      </c>
      <c r="Y106" s="124">
        <v>25313</v>
      </c>
      <c r="Z106" s="124">
        <v>26396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4127</v>
      </c>
      <c r="W108" s="116">
        <v>4895</v>
      </c>
      <c r="X108" s="116">
        <v>5801</v>
      </c>
      <c r="Y108" s="116">
        <v>5314</v>
      </c>
      <c r="Z108" s="116">
        <v>5915</v>
      </c>
      <c r="AB108" s="113" t="str">
        <f>TEXT(Z108,"###,###")</f>
        <v>5,915</v>
      </c>
      <c r="AD108" s="134">
        <f>Z108/($Z$4)*100</f>
        <v>20.452973720608576</v>
      </c>
      <c r="AF108" s="113"/>
    </row>
    <row r="109" spans="1:32" x14ac:dyDescent="0.25">
      <c r="S109" s="119" t="s">
        <v>21</v>
      </c>
      <c r="T109" s="119"/>
      <c r="U109" s="116"/>
      <c r="V109" s="116">
        <v>3474</v>
      </c>
      <c r="W109" s="116">
        <v>3850</v>
      </c>
      <c r="X109" s="116">
        <v>3803</v>
      </c>
      <c r="Y109" s="116">
        <v>4256</v>
      </c>
      <c r="Z109" s="116">
        <v>4232</v>
      </c>
      <c r="AB109" s="113" t="str">
        <f>TEXT(Z109,"###,###")</f>
        <v>4,232</v>
      </c>
      <c r="AD109" s="134">
        <f>Z109/($Z$4)*100</f>
        <v>14.63347164591978</v>
      </c>
      <c r="AF109" s="113"/>
    </row>
    <row r="110" spans="1:32" x14ac:dyDescent="0.25">
      <c r="S110" s="119" t="s">
        <v>22</v>
      </c>
      <c r="T110" s="119"/>
      <c r="U110" s="116"/>
      <c r="V110" s="116">
        <v>4791</v>
      </c>
      <c r="W110" s="116">
        <v>5266</v>
      </c>
      <c r="X110" s="116">
        <v>5293</v>
      </c>
      <c r="Y110" s="116">
        <v>5648</v>
      </c>
      <c r="Z110" s="116">
        <v>6006</v>
      </c>
      <c r="AB110" s="113" t="str">
        <f>TEXT(Z110,"###,###")</f>
        <v>6,006</v>
      </c>
      <c r="AD110" s="134">
        <f>Z110/($Z$4)*100</f>
        <v>20.767634854771785</v>
      </c>
      <c r="AF110" s="113"/>
    </row>
    <row r="111" spans="1:32" x14ac:dyDescent="0.25">
      <c r="S111" s="119" t="s">
        <v>23</v>
      </c>
      <c r="T111" s="119"/>
      <c r="U111" s="116"/>
      <c r="V111" s="116">
        <v>8544</v>
      </c>
      <c r="W111" s="116">
        <v>9092</v>
      </c>
      <c r="X111" s="116">
        <v>9329</v>
      </c>
      <c r="Y111" s="116">
        <v>10095</v>
      </c>
      <c r="Z111" s="116">
        <v>10099</v>
      </c>
      <c r="AB111" s="113" t="str">
        <f>TEXT(Z111,"###,###")</f>
        <v>10,099</v>
      </c>
      <c r="AD111" s="134">
        <f>Z111/($Z$4)*100</f>
        <v>34.920470262793913</v>
      </c>
      <c r="AF111" s="113"/>
    </row>
    <row r="112" spans="1:32" x14ac:dyDescent="0.25">
      <c r="S112" s="122" t="s">
        <v>54</v>
      </c>
      <c r="T112" s="122"/>
      <c r="U112" s="116"/>
      <c r="V112" s="116">
        <v>23947</v>
      </c>
      <c r="W112" s="116">
        <v>25584</v>
      </c>
      <c r="X112" s="116">
        <v>26833</v>
      </c>
      <c r="Y112" s="116">
        <v>27813</v>
      </c>
      <c r="Z112" s="116">
        <v>28922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41.82</v>
      </c>
      <c r="W118" s="135">
        <v>42.8</v>
      </c>
      <c r="X118" s="135">
        <v>42.83</v>
      </c>
      <c r="Y118" s="135">
        <v>42.79</v>
      </c>
      <c r="Z118" s="135">
        <v>42.83</v>
      </c>
      <c r="AB118" s="113" t="str">
        <f>TEXT(Z118,"##.0")</f>
        <v>42.8</v>
      </c>
    </row>
    <row r="120" spans="19:32" x14ac:dyDescent="0.25">
      <c r="S120" s="105" t="s">
        <v>102</v>
      </c>
      <c r="T120" s="116"/>
      <c r="U120" s="116"/>
      <c r="V120" s="116">
        <v>12986</v>
      </c>
      <c r="W120" s="116">
        <v>13719</v>
      </c>
      <c r="X120" s="116">
        <v>14385</v>
      </c>
      <c r="Y120" s="116">
        <v>14941</v>
      </c>
      <c r="Z120" s="116">
        <v>15869</v>
      </c>
      <c r="AB120" s="113" t="str">
        <f>TEXT(Z120,"###,###")</f>
        <v>15,869</v>
      </c>
    </row>
    <row r="121" spans="19:32" x14ac:dyDescent="0.25">
      <c r="S121" s="105" t="s">
        <v>103</v>
      </c>
      <c r="T121" s="116"/>
      <c r="U121" s="116"/>
      <c r="V121" s="116">
        <v>1979</v>
      </c>
      <c r="W121" s="116">
        <v>2024</v>
      </c>
      <c r="X121" s="116">
        <v>2097</v>
      </c>
      <c r="Y121" s="116">
        <v>2093</v>
      </c>
      <c r="Z121" s="116">
        <v>2302</v>
      </c>
      <c r="AB121" s="113" t="str">
        <f>TEXT(Z121,"###,###")</f>
        <v>2,302</v>
      </c>
    </row>
    <row r="122" spans="19:32" x14ac:dyDescent="0.25">
      <c r="S122" s="105" t="s">
        <v>104</v>
      </c>
      <c r="T122" s="116"/>
      <c r="U122" s="116"/>
      <c r="V122" s="116">
        <v>1740</v>
      </c>
      <c r="W122" s="116">
        <v>1796</v>
      </c>
      <c r="X122" s="116">
        <v>1856</v>
      </c>
      <c r="Y122" s="116">
        <v>2009</v>
      </c>
      <c r="Z122" s="116">
        <v>2025</v>
      </c>
      <c r="AB122" s="113" t="str">
        <f>TEXT(Z122,"###,###")</f>
        <v>2,025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14726</v>
      </c>
      <c r="W124" s="116">
        <v>15515</v>
      </c>
      <c r="X124" s="116">
        <v>16241</v>
      </c>
      <c r="Y124" s="116">
        <v>16950</v>
      </c>
      <c r="Z124" s="116">
        <v>17894</v>
      </c>
      <c r="AB124" s="113" t="str">
        <f>TEXT(Z124,"###,###")</f>
        <v>17,894</v>
      </c>
      <c r="AD124" s="131">
        <f>Z124/$Z$7*100</f>
        <v>88.606090616489226</v>
      </c>
    </row>
    <row r="125" spans="19:32" x14ac:dyDescent="0.25">
      <c r="S125" s="105" t="s">
        <v>106</v>
      </c>
      <c r="T125" s="116"/>
      <c r="U125" s="116"/>
      <c r="V125" s="116">
        <v>3719</v>
      </c>
      <c r="W125" s="116">
        <v>3820</v>
      </c>
      <c r="X125" s="116">
        <v>3953</v>
      </c>
      <c r="Y125" s="116">
        <v>4102</v>
      </c>
      <c r="Z125" s="116">
        <v>4327</v>
      </c>
      <c r="AB125" s="113" t="str">
        <f>TEXT(Z125,"###,###")</f>
        <v>4,327</v>
      </c>
      <c r="AD125" s="131">
        <f>Z125/$Z$7*100</f>
        <v>21.426095568209952</v>
      </c>
    </row>
    <row r="127" spans="19:32" x14ac:dyDescent="0.25">
      <c r="S127" s="105" t="s">
        <v>107</v>
      </c>
      <c r="T127" s="116"/>
      <c r="U127" s="116"/>
      <c r="V127" s="116">
        <v>8451</v>
      </c>
      <c r="W127" s="116">
        <v>8856</v>
      </c>
      <c r="X127" s="116">
        <v>9231</v>
      </c>
      <c r="Y127" s="116">
        <v>9565</v>
      </c>
      <c r="Z127" s="116">
        <v>10112</v>
      </c>
      <c r="AB127" s="113" t="str">
        <f>TEXT(Z127,"###,###")</f>
        <v>10,112</v>
      </c>
      <c r="AD127" s="131">
        <f>Z127/$Z$7*100</f>
        <v>50.071799950482799</v>
      </c>
    </row>
    <row r="128" spans="19:32" x14ac:dyDescent="0.25">
      <c r="S128" s="105" t="s">
        <v>108</v>
      </c>
      <c r="T128" s="116"/>
      <c r="U128" s="116"/>
      <c r="V128" s="116">
        <v>8252</v>
      </c>
      <c r="W128" s="116">
        <v>8683</v>
      </c>
      <c r="X128" s="116">
        <v>9103</v>
      </c>
      <c r="Y128" s="116">
        <v>9474</v>
      </c>
      <c r="Z128" s="116">
        <v>10084</v>
      </c>
      <c r="AB128" s="113" t="str">
        <f>TEXT(Z128,"###,###")</f>
        <v>10,084</v>
      </c>
      <c r="AD128" s="131">
        <f>Z128/$Z$7*100</f>
        <v>49.933151770240158</v>
      </c>
    </row>
    <row r="130" spans="19:20" x14ac:dyDescent="0.25">
      <c r="S130" s="105" t="s">
        <v>286</v>
      </c>
      <c r="T130" s="131">
        <v>78.578856152512998</v>
      </c>
    </row>
    <row r="131" spans="19:20" x14ac:dyDescent="0.25">
      <c r="S131" s="105" t="s">
        <v>287</v>
      </c>
      <c r="T131" s="131">
        <v>11.39886110423372</v>
      </c>
    </row>
    <row r="132" spans="19:20" x14ac:dyDescent="0.25">
      <c r="S132" s="105" t="s">
        <v>288</v>
      </c>
      <c r="T132" s="131">
        <v>10.027234463976232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2D0557-EE3F-441F-8757-4E46BF0212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7F5FFB-7AE3-4000-8DD6-88BF655C24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145A59-E4C1-4A0A-9CA3-A5418FEDE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5D3E92E-CB7D-475A-87FC-7C76A2BB14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3A23-F3E0-4103-ABE7-1AB9269C0732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180</v>
      </c>
      <c r="T1" s="103"/>
      <c r="U1" s="103"/>
      <c r="V1" s="103"/>
      <c r="W1" s="103"/>
      <c r="X1" s="103"/>
      <c r="Y1" s="104" t="s">
        <v>267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180</v>
      </c>
      <c r="Y3" s="109" t="s">
        <v>267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8.67 Swan Hill,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15142</v>
      </c>
      <c r="W4" s="112">
        <v>16396</v>
      </c>
      <c r="X4" s="112">
        <v>17491</v>
      </c>
      <c r="Y4" s="112">
        <v>17569</v>
      </c>
      <c r="Z4" s="112">
        <v>19047</v>
      </c>
      <c r="AB4" s="113" t="str">
        <f>TEXT(Z4,"###,###")</f>
        <v>19,047</v>
      </c>
      <c r="AD4" s="114">
        <f>Z4/Y4-1</f>
        <v>8.4125448232682531E-2</v>
      </c>
      <c r="AF4" s="114">
        <f>Z4/V4-1</f>
        <v>0.25789195614846117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8042</v>
      </c>
      <c r="W5" s="112">
        <v>8545</v>
      </c>
      <c r="X5" s="112">
        <v>9223</v>
      </c>
      <c r="Y5" s="112">
        <v>9298</v>
      </c>
      <c r="Z5" s="112">
        <v>10105</v>
      </c>
      <c r="AB5" s="113" t="str">
        <f>TEXT(Z5,"###,###")</f>
        <v>10,105</v>
      </c>
      <c r="AD5" s="114">
        <f t="shared" ref="AD5:AD9" si="0">Z5/Y5-1</f>
        <v>8.6792858679285878E-2</v>
      </c>
      <c r="AF5" s="114">
        <f t="shared" ref="AF5:AF9" si="1">Z5/V5-1</f>
        <v>0.25652822680925147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7099</v>
      </c>
      <c r="W6" s="112">
        <v>7851</v>
      </c>
      <c r="X6" s="112">
        <v>8266</v>
      </c>
      <c r="Y6" s="112">
        <v>8269</v>
      </c>
      <c r="Z6" s="112">
        <v>8942</v>
      </c>
      <c r="AB6" s="113" t="str">
        <f>TEXT(Z6,"###,###")</f>
        <v>8,942</v>
      </c>
      <c r="AD6" s="114">
        <f t="shared" si="0"/>
        <v>8.1388317813520406E-2</v>
      </c>
      <c r="AF6" s="114">
        <f t="shared" si="1"/>
        <v>0.25961403014509088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10769</v>
      </c>
      <c r="W7" s="112">
        <v>11428</v>
      </c>
      <c r="X7" s="112">
        <v>12244</v>
      </c>
      <c r="Y7" s="112">
        <v>12219</v>
      </c>
      <c r="Z7" s="112">
        <v>13334</v>
      </c>
      <c r="AB7" s="113" t="str">
        <f>TEXT(Z7,"###,###")</f>
        <v>13,334</v>
      </c>
      <c r="AD7" s="114">
        <f t="shared" si="0"/>
        <v>9.1251329896063549E-2</v>
      </c>
      <c r="AF7" s="114">
        <f t="shared" si="1"/>
        <v>0.23818367536447216</v>
      </c>
    </row>
    <row r="8" spans="1:32" ht="17.25" customHeight="1" x14ac:dyDescent="0.25">
      <c r="A8" s="68" t="s">
        <v>13</v>
      </c>
      <c r="B8" s="69"/>
      <c r="C8" s="31"/>
      <c r="D8" s="70" t="str">
        <f>AB4</f>
        <v>19,047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13,334</v>
      </c>
      <c r="P8" s="71"/>
      <c r="S8" s="111" t="s">
        <v>86</v>
      </c>
      <c r="T8" s="112"/>
      <c r="U8" s="112"/>
      <c r="V8" s="112">
        <v>33273</v>
      </c>
      <c r="W8" s="112">
        <v>33094</v>
      </c>
      <c r="X8" s="112">
        <v>35755.81</v>
      </c>
      <c r="Y8" s="112">
        <v>35959.08</v>
      </c>
      <c r="Z8" s="112">
        <v>34963.29</v>
      </c>
      <c r="AB8" s="113" t="str">
        <f>TEXT(Z8,"$###,###")</f>
        <v>$34,963</v>
      </c>
      <c r="AD8" s="114">
        <f t="shared" si="0"/>
        <v>-2.7692310259328168E-2</v>
      </c>
      <c r="AF8" s="114">
        <f t="shared" si="1"/>
        <v>5.0800649175006818E-2</v>
      </c>
    </row>
    <row r="9" spans="1:32" x14ac:dyDescent="0.25">
      <c r="A9" s="32" t="s">
        <v>15</v>
      </c>
      <c r="B9" s="75"/>
      <c r="C9" s="76"/>
      <c r="D9" s="77">
        <f>AD104</f>
        <v>74.190161180238363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54.417279136043192</v>
      </c>
      <c r="P9" s="78" t="s">
        <v>87</v>
      </c>
      <c r="S9" s="111" t="s">
        <v>7</v>
      </c>
      <c r="T9" s="112"/>
      <c r="U9" s="112"/>
      <c r="V9" s="112">
        <v>445629369</v>
      </c>
      <c r="W9" s="112">
        <v>503276876</v>
      </c>
      <c r="X9" s="112">
        <v>565541865</v>
      </c>
      <c r="Y9" s="112">
        <v>579835186</v>
      </c>
      <c r="Z9" s="112">
        <v>616313891</v>
      </c>
      <c r="AB9" s="113" t="str">
        <f>TEXT(Z9/1000000,"$#,###.0")&amp;" mil"</f>
        <v>$616.3 mil</v>
      </c>
      <c r="AD9" s="114">
        <f t="shared" si="0"/>
        <v>6.2912196225359818E-2</v>
      </c>
      <c r="AF9" s="114">
        <f t="shared" si="1"/>
        <v>0.38301901506855129</v>
      </c>
    </row>
    <row r="10" spans="1:32" x14ac:dyDescent="0.25">
      <c r="A10" s="32" t="s">
        <v>18</v>
      </c>
      <c r="B10" s="75"/>
      <c r="C10" s="76"/>
      <c r="D10" s="77">
        <f>AD105</f>
        <v>14.049456607339739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45.627718614069295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81.190940452977358</v>
      </c>
      <c r="P11" s="78" t="s">
        <v>87</v>
      </c>
      <c r="S11" s="111" t="s">
        <v>30</v>
      </c>
      <c r="T11" s="116"/>
      <c r="U11" s="116"/>
      <c r="V11" s="116">
        <v>13009</v>
      </c>
      <c r="W11" s="116">
        <v>14050</v>
      </c>
      <c r="X11" s="116">
        <v>14820</v>
      </c>
      <c r="Y11" s="116">
        <v>15213</v>
      </c>
      <c r="Z11" s="116">
        <v>16535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11.084445777711114</v>
      </c>
      <c r="P12" s="78" t="s">
        <v>87</v>
      </c>
      <c r="S12" s="111" t="s">
        <v>31</v>
      </c>
      <c r="T12" s="116"/>
      <c r="U12" s="116"/>
      <c r="V12" s="116">
        <v>2136</v>
      </c>
      <c r="W12" s="116">
        <v>2346</v>
      </c>
      <c r="X12" s="116">
        <v>2674</v>
      </c>
      <c r="Y12" s="116">
        <v>2356</v>
      </c>
      <c r="Z12" s="116">
        <v>2506</v>
      </c>
    </row>
    <row r="13" spans="1:32" ht="15" customHeight="1" x14ac:dyDescent="0.25">
      <c r="A13" s="32" t="s">
        <v>20</v>
      </c>
      <c r="B13" s="76"/>
      <c r="C13" s="76"/>
      <c r="D13" s="77">
        <f>AD108</f>
        <v>16.763794823331761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7.7096145192740355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18.013335433401586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25.342573633643095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18.487962199054977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2278</v>
      </c>
      <c r="Z15" s="116">
        <v>2914</v>
      </c>
      <c r="AB15" s="121">
        <f t="shared" ref="AB15:AB34" si="2">IF(Z15="np",0,Z15/$Z$34)</f>
        <v>0.15303014389244826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27.673649393605292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81.512037800945023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36</v>
      </c>
      <c r="Z16" s="116">
        <v>32</v>
      </c>
      <c r="AB16" s="121">
        <f t="shared" si="2"/>
        <v>1.6804957462451422E-3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1296</v>
      </c>
      <c r="Z17" s="116">
        <v>977</v>
      </c>
      <c r="AB17" s="121">
        <f t="shared" si="2"/>
        <v>5.1307635752547001E-2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90</v>
      </c>
      <c r="Z18" s="116">
        <v>108</v>
      </c>
      <c r="AB18" s="121">
        <f t="shared" si="2"/>
        <v>5.6716731435773552E-3</v>
      </c>
    </row>
    <row r="19" spans="1:28" x14ac:dyDescent="0.25">
      <c r="A19" s="67" t="str">
        <f>$S$1&amp;" ("&amp;$V$2&amp;" to "&amp;$Z$2&amp;")"</f>
        <v>Swan Hill (2015-16 to 2019-20)</v>
      </c>
      <c r="B19" s="67"/>
      <c r="C19" s="67"/>
      <c r="D19" s="67"/>
      <c r="E19" s="67"/>
      <c r="F19" s="67"/>
      <c r="G19" s="67" t="str">
        <f>$S$1&amp;" ("&amp;$V$2&amp;" to "&amp;$Z$2&amp;")"</f>
        <v>Swan Hill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811</v>
      </c>
      <c r="Z19" s="116">
        <v>874</v>
      </c>
      <c r="AB19" s="121">
        <f t="shared" si="2"/>
        <v>4.5898540069320447E-2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662</v>
      </c>
      <c r="Z20" s="116">
        <v>1015</v>
      </c>
      <c r="AB20" s="121">
        <f t="shared" si="2"/>
        <v>5.3303224451213105E-2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1468</v>
      </c>
      <c r="Z21" s="116">
        <v>1570</v>
      </c>
      <c r="AB21" s="121">
        <f t="shared" si="2"/>
        <v>8.244932255015229E-2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1191</v>
      </c>
      <c r="Z22" s="116">
        <v>1276</v>
      </c>
      <c r="AB22" s="121">
        <f t="shared" si="2"/>
        <v>6.7009767881525045E-2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538</v>
      </c>
      <c r="Z23" s="116">
        <v>578</v>
      </c>
      <c r="AB23" s="121">
        <f t="shared" si="2"/>
        <v>3.0353954416552881E-2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95</v>
      </c>
      <c r="Z24" s="116">
        <v>83</v>
      </c>
      <c r="AB24" s="121">
        <f t="shared" si="2"/>
        <v>4.358785841823338E-3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376</v>
      </c>
      <c r="Z25" s="116">
        <v>444</v>
      </c>
      <c r="AB25" s="121">
        <f t="shared" si="2"/>
        <v>2.331687847915135E-2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175</v>
      </c>
      <c r="Z26" s="116">
        <v>176</v>
      </c>
      <c r="AB26" s="121">
        <f t="shared" si="2"/>
        <v>9.2427266043482829E-3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799</v>
      </c>
      <c r="Z27" s="116">
        <v>695</v>
      </c>
      <c r="AB27" s="121">
        <f t="shared" si="2"/>
        <v>3.6498266988761685E-2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1586</v>
      </c>
      <c r="Z28" s="116">
        <v>2090</v>
      </c>
      <c r="AB28" s="121">
        <f t="shared" si="2"/>
        <v>0.10975737842663585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1102</v>
      </c>
      <c r="Z29" s="116">
        <v>722</v>
      </c>
      <c r="AB29" s="121">
        <f t="shared" si="2"/>
        <v>3.7916185274656025E-2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879</v>
      </c>
      <c r="Z30" s="116">
        <v>1150</v>
      </c>
      <c r="AB30" s="121">
        <f t="shared" si="2"/>
        <v>6.0392815880684805E-2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1690</v>
      </c>
      <c r="Z31" s="116">
        <v>1743</v>
      </c>
      <c r="AB31" s="121">
        <f t="shared" si="2"/>
        <v>9.1534502678290094E-2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345</v>
      </c>
      <c r="Z32" s="116">
        <v>281</v>
      </c>
      <c r="AB32" s="121">
        <f t="shared" si="2"/>
        <v>1.4756853271715156E-2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565</v>
      </c>
      <c r="Z33" s="116">
        <v>623</v>
      </c>
      <c r="AB33" s="121">
        <f t="shared" si="2"/>
        <v>3.2717151559710111E-2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17566</v>
      </c>
      <c r="Z34" s="124">
        <v>19042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10868</v>
      </c>
      <c r="AB37" s="136">
        <f>Z37/Z40*100</f>
        <v>81.512037800945023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2465</v>
      </c>
      <c r="AB38" s="136">
        <f>Z38/Z40*100</f>
        <v>18.487962199054977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13333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6</v>
      </c>
      <c r="X44" s="116">
        <v>6</v>
      </c>
      <c r="Y44" s="116">
        <v>8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235</v>
      </c>
      <c r="W45" s="116">
        <v>223</v>
      </c>
      <c r="X45" s="116">
        <v>216</v>
      </c>
      <c r="Y45" s="116">
        <v>237</v>
      </c>
      <c r="Z45" s="116">
        <v>244</v>
      </c>
    </row>
    <row r="46" spans="19:32" x14ac:dyDescent="0.25">
      <c r="S46" s="119" t="s">
        <v>39</v>
      </c>
      <c r="T46" s="119"/>
      <c r="U46" s="116"/>
      <c r="V46" s="116">
        <v>520</v>
      </c>
      <c r="W46" s="116">
        <v>566</v>
      </c>
      <c r="X46" s="116">
        <v>643</v>
      </c>
      <c r="Y46" s="116">
        <v>556</v>
      </c>
      <c r="Z46" s="116">
        <v>592</v>
      </c>
    </row>
    <row r="47" spans="19:32" x14ac:dyDescent="0.25">
      <c r="S47" s="119" t="s">
        <v>40</v>
      </c>
      <c r="T47" s="119"/>
      <c r="U47" s="116"/>
      <c r="V47" s="116">
        <v>901</v>
      </c>
      <c r="W47" s="116">
        <v>950</v>
      </c>
      <c r="X47" s="116">
        <v>961</v>
      </c>
      <c r="Y47" s="116">
        <v>1015</v>
      </c>
      <c r="Z47" s="116">
        <v>1012</v>
      </c>
    </row>
    <row r="48" spans="19:32" x14ac:dyDescent="0.25">
      <c r="S48" s="119" t="s">
        <v>41</v>
      </c>
      <c r="T48" s="119"/>
      <c r="U48" s="116"/>
      <c r="V48" s="116">
        <v>1138</v>
      </c>
      <c r="W48" s="116">
        <v>1189</v>
      </c>
      <c r="X48" s="116">
        <v>1285</v>
      </c>
      <c r="Y48" s="116">
        <v>1400</v>
      </c>
      <c r="Z48" s="116">
        <v>1492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896</v>
      </c>
      <c r="W49" s="116">
        <v>924</v>
      </c>
      <c r="X49" s="116">
        <v>926</v>
      </c>
      <c r="Y49" s="116">
        <v>1038</v>
      </c>
      <c r="Z49" s="116">
        <v>1246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Swan Hill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544</v>
      </c>
      <c r="W50" s="116">
        <v>680</v>
      </c>
      <c r="X50" s="116">
        <v>773</v>
      </c>
      <c r="Y50" s="116">
        <v>833</v>
      </c>
      <c r="Z50" s="116">
        <v>1020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672</v>
      </c>
      <c r="W51" s="116">
        <v>680</v>
      </c>
      <c r="X51" s="116">
        <v>710</v>
      </c>
      <c r="Y51" s="116">
        <v>713</v>
      </c>
      <c r="Z51" s="116">
        <v>758</v>
      </c>
    </row>
    <row r="52" spans="1:26" ht="15" customHeight="1" x14ac:dyDescent="0.25">
      <c r="S52" s="119" t="s">
        <v>45</v>
      </c>
      <c r="T52" s="119"/>
      <c r="U52" s="116"/>
      <c r="V52" s="116">
        <v>705</v>
      </c>
      <c r="W52" s="116">
        <v>736</v>
      </c>
      <c r="X52" s="116">
        <v>800</v>
      </c>
      <c r="Y52" s="116">
        <v>804</v>
      </c>
      <c r="Z52" s="116">
        <v>792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736</v>
      </c>
      <c r="W53" s="116">
        <v>729</v>
      </c>
      <c r="X53" s="116">
        <v>742</v>
      </c>
      <c r="Y53" s="116">
        <v>698</v>
      </c>
      <c r="Z53" s="116">
        <v>745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650</v>
      </c>
      <c r="W54" s="116">
        <v>720</v>
      </c>
      <c r="X54" s="116">
        <v>777</v>
      </c>
      <c r="Y54" s="116">
        <v>737</v>
      </c>
      <c r="Z54" s="116">
        <v>772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558</v>
      </c>
      <c r="W55" s="116">
        <v>567</v>
      </c>
      <c r="X55" s="116">
        <v>657</v>
      </c>
      <c r="Y55" s="116">
        <v>629</v>
      </c>
      <c r="Z55" s="116">
        <v>708</v>
      </c>
    </row>
    <row r="56" spans="1:26" ht="15" customHeight="1" x14ac:dyDescent="0.25">
      <c r="S56" s="119" t="s">
        <v>49</v>
      </c>
      <c r="T56" s="119"/>
      <c r="U56" s="116"/>
      <c r="V56" s="116">
        <v>272</v>
      </c>
      <c r="W56" s="116">
        <v>318</v>
      </c>
      <c r="X56" s="116">
        <v>380</v>
      </c>
      <c r="Y56" s="116">
        <v>356</v>
      </c>
      <c r="Z56" s="116">
        <v>391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107</v>
      </c>
      <c r="W57" s="116">
        <v>144</v>
      </c>
      <c r="X57" s="116">
        <v>179</v>
      </c>
      <c r="Y57" s="116">
        <v>148</v>
      </c>
      <c r="Z57" s="116">
        <v>171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48</v>
      </c>
      <c r="W58" s="116">
        <v>56</v>
      </c>
      <c r="X58" s="116">
        <v>73</v>
      </c>
      <c r="Y58" s="116">
        <v>75</v>
      </c>
      <c r="Z58" s="116">
        <v>86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29</v>
      </c>
      <c r="W59" s="116">
        <v>34</v>
      </c>
      <c r="X59" s="116">
        <v>45</v>
      </c>
      <c r="Y59" s="116">
        <v>29</v>
      </c>
      <c r="Z59" s="116">
        <v>45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27</v>
      </c>
      <c r="W60" s="116">
        <v>22</v>
      </c>
      <c r="X60" s="116">
        <v>31</v>
      </c>
      <c r="Y60" s="116">
        <v>23</v>
      </c>
      <c r="Z60" s="116">
        <v>23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8044</v>
      </c>
      <c r="W61" s="116">
        <v>8545</v>
      </c>
      <c r="X61" s="116">
        <v>9224</v>
      </c>
      <c r="Y61" s="116">
        <v>9294</v>
      </c>
      <c r="Z61" s="116">
        <v>10105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7</v>
      </c>
      <c r="W63" s="116">
        <v>4</v>
      </c>
      <c r="X63" s="116">
        <v>14</v>
      </c>
      <c r="Y63" s="116">
        <v>15</v>
      </c>
      <c r="Z63" s="116">
        <v>11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191</v>
      </c>
      <c r="W64" s="116">
        <v>249</v>
      </c>
      <c r="X64" s="116">
        <v>224</v>
      </c>
      <c r="Y64" s="116">
        <v>196</v>
      </c>
      <c r="Z64" s="116">
        <v>229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Swan Hill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556</v>
      </c>
      <c r="W65" s="116">
        <v>603</v>
      </c>
      <c r="X65" s="116">
        <v>615</v>
      </c>
      <c r="Y65" s="116">
        <v>609</v>
      </c>
      <c r="Z65" s="116">
        <v>516</v>
      </c>
    </row>
    <row r="66" spans="1:26" x14ac:dyDescent="0.25">
      <c r="S66" s="119" t="s">
        <v>40</v>
      </c>
      <c r="T66" s="119"/>
      <c r="U66" s="116"/>
      <c r="V66" s="116">
        <v>765</v>
      </c>
      <c r="W66" s="116">
        <v>910</v>
      </c>
      <c r="X66" s="116">
        <v>895</v>
      </c>
      <c r="Y66" s="116">
        <v>860</v>
      </c>
      <c r="Z66" s="116">
        <v>986</v>
      </c>
    </row>
    <row r="67" spans="1:26" x14ac:dyDescent="0.25">
      <c r="S67" s="119" t="s">
        <v>41</v>
      </c>
      <c r="T67" s="119"/>
      <c r="U67" s="116"/>
      <c r="V67" s="116">
        <v>889</v>
      </c>
      <c r="W67" s="116">
        <v>948</v>
      </c>
      <c r="X67" s="116">
        <v>998</v>
      </c>
      <c r="Y67" s="116">
        <v>1095</v>
      </c>
      <c r="Z67" s="116">
        <v>1274</v>
      </c>
    </row>
    <row r="68" spans="1:26" x14ac:dyDescent="0.25">
      <c r="S68" s="119" t="s">
        <v>42</v>
      </c>
      <c r="T68" s="119"/>
      <c r="U68" s="116"/>
      <c r="V68" s="116">
        <v>655</v>
      </c>
      <c r="W68" s="116">
        <v>753</v>
      </c>
      <c r="X68" s="116">
        <v>774</v>
      </c>
      <c r="Y68" s="116">
        <v>905</v>
      </c>
      <c r="Z68" s="116">
        <v>974</v>
      </c>
    </row>
    <row r="69" spans="1:26" x14ac:dyDescent="0.25">
      <c r="S69" s="119" t="s">
        <v>43</v>
      </c>
      <c r="T69" s="119"/>
      <c r="U69" s="116"/>
      <c r="V69" s="116">
        <v>642</v>
      </c>
      <c r="W69" s="116">
        <v>648</v>
      </c>
      <c r="X69" s="116">
        <v>704</v>
      </c>
      <c r="Y69" s="116">
        <v>728</v>
      </c>
      <c r="Z69" s="116">
        <v>772</v>
      </c>
    </row>
    <row r="70" spans="1:26" x14ac:dyDescent="0.25">
      <c r="S70" s="119" t="s">
        <v>44</v>
      </c>
      <c r="T70" s="119"/>
      <c r="U70" s="116"/>
      <c r="V70" s="116">
        <v>586</v>
      </c>
      <c r="W70" s="116">
        <v>610</v>
      </c>
      <c r="X70" s="116">
        <v>643</v>
      </c>
      <c r="Y70" s="116">
        <v>694</v>
      </c>
      <c r="Z70" s="116">
        <v>751</v>
      </c>
    </row>
    <row r="71" spans="1:26" x14ac:dyDescent="0.25">
      <c r="S71" s="119" t="s">
        <v>45</v>
      </c>
      <c r="T71" s="119"/>
      <c r="U71" s="116"/>
      <c r="V71" s="116">
        <v>690</v>
      </c>
      <c r="W71" s="116">
        <v>768</v>
      </c>
      <c r="X71" s="116">
        <v>765</v>
      </c>
      <c r="Y71" s="116">
        <v>746</v>
      </c>
      <c r="Z71" s="116">
        <v>762</v>
      </c>
    </row>
    <row r="72" spans="1:26" x14ac:dyDescent="0.25">
      <c r="S72" s="119" t="s">
        <v>46</v>
      </c>
      <c r="T72" s="119"/>
      <c r="U72" s="116"/>
      <c r="V72" s="116">
        <v>662</v>
      </c>
      <c r="W72" s="116">
        <v>736</v>
      </c>
      <c r="X72" s="116">
        <v>776</v>
      </c>
      <c r="Y72" s="116">
        <v>706</v>
      </c>
      <c r="Z72" s="116">
        <v>761</v>
      </c>
    </row>
    <row r="73" spans="1:26" x14ac:dyDescent="0.25">
      <c r="S73" s="119" t="s">
        <v>47</v>
      </c>
      <c r="T73" s="119"/>
      <c r="U73" s="116"/>
      <c r="V73" s="116">
        <v>608</v>
      </c>
      <c r="W73" s="116">
        <v>682</v>
      </c>
      <c r="X73" s="116">
        <v>722</v>
      </c>
      <c r="Y73" s="116">
        <v>659</v>
      </c>
      <c r="Z73" s="116">
        <v>733</v>
      </c>
    </row>
    <row r="74" spans="1:26" x14ac:dyDescent="0.25">
      <c r="S74" s="119" t="s">
        <v>48</v>
      </c>
      <c r="T74" s="119"/>
      <c r="U74" s="116"/>
      <c r="V74" s="116">
        <v>456</v>
      </c>
      <c r="W74" s="116">
        <v>498</v>
      </c>
      <c r="X74" s="116">
        <v>601</v>
      </c>
      <c r="Y74" s="116">
        <v>579</v>
      </c>
      <c r="Z74" s="116">
        <v>595</v>
      </c>
    </row>
    <row r="75" spans="1:26" x14ac:dyDescent="0.25">
      <c r="S75" s="119" t="s">
        <v>49</v>
      </c>
      <c r="T75" s="119"/>
      <c r="U75" s="116"/>
      <c r="V75" s="116">
        <v>214</v>
      </c>
      <c r="W75" s="116">
        <v>233</v>
      </c>
      <c r="X75" s="116">
        <v>292</v>
      </c>
      <c r="Y75" s="116">
        <v>265</v>
      </c>
      <c r="Z75" s="116">
        <v>329</v>
      </c>
    </row>
    <row r="76" spans="1:26" x14ac:dyDescent="0.25">
      <c r="S76" s="119" t="s">
        <v>50</v>
      </c>
      <c r="T76" s="119"/>
      <c r="U76" s="116"/>
      <c r="V76" s="116">
        <v>91</v>
      </c>
      <c r="W76" s="116">
        <v>112</v>
      </c>
      <c r="X76" s="116">
        <v>124</v>
      </c>
      <c r="Y76" s="116">
        <v>113</v>
      </c>
      <c r="Z76" s="116">
        <v>136</v>
      </c>
    </row>
    <row r="77" spans="1:26" x14ac:dyDescent="0.25">
      <c r="S77" s="119" t="s">
        <v>51</v>
      </c>
      <c r="T77" s="119"/>
      <c r="U77" s="116"/>
      <c r="V77" s="116">
        <v>40</v>
      </c>
      <c r="W77" s="116">
        <v>42</v>
      </c>
      <c r="X77" s="116">
        <v>54</v>
      </c>
      <c r="Y77" s="116">
        <v>54</v>
      </c>
      <c r="Z77" s="116">
        <v>60</v>
      </c>
    </row>
    <row r="78" spans="1:26" x14ac:dyDescent="0.25">
      <c r="S78" s="119" t="s">
        <v>52</v>
      </c>
      <c r="T78" s="119"/>
      <c r="U78" s="116"/>
      <c r="V78" s="116">
        <v>28</v>
      </c>
      <c r="W78" s="116">
        <v>29</v>
      </c>
      <c r="X78" s="116">
        <v>41</v>
      </c>
      <c r="Y78" s="116">
        <v>20</v>
      </c>
      <c r="Z78" s="116">
        <v>28</v>
      </c>
    </row>
    <row r="79" spans="1:26" x14ac:dyDescent="0.25">
      <c r="S79" s="119" t="s">
        <v>53</v>
      </c>
      <c r="T79" s="119"/>
      <c r="U79" s="116"/>
      <c r="V79" s="116">
        <v>20</v>
      </c>
      <c r="W79" s="116">
        <v>23</v>
      </c>
      <c r="X79" s="116">
        <v>23</v>
      </c>
      <c r="Y79" s="116">
        <v>21</v>
      </c>
      <c r="Z79" s="116">
        <v>26</v>
      </c>
    </row>
    <row r="80" spans="1:26" x14ac:dyDescent="0.25">
      <c r="S80" s="122" t="s">
        <v>54</v>
      </c>
      <c r="T80" s="122"/>
      <c r="U80" s="116"/>
      <c r="V80" s="116">
        <v>7103</v>
      </c>
      <c r="W80" s="116">
        <v>7851</v>
      </c>
      <c r="X80" s="116">
        <v>8269</v>
      </c>
      <c r="Y80" s="116">
        <v>8269</v>
      </c>
      <c r="Z80" s="116">
        <v>8939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Swan Hill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559</v>
      </c>
      <c r="W83" s="116">
        <v>588</v>
      </c>
      <c r="X83" s="116">
        <v>641</v>
      </c>
      <c r="Y83" s="116">
        <v>630</v>
      </c>
      <c r="Z83" s="116">
        <v>696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398</v>
      </c>
      <c r="W84" s="116">
        <v>407</v>
      </c>
      <c r="X84" s="116">
        <v>427</v>
      </c>
      <c r="Y84" s="116">
        <v>422</v>
      </c>
      <c r="Z84" s="116">
        <v>411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849</v>
      </c>
      <c r="W85" s="116">
        <v>897</v>
      </c>
      <c r="X85" s="116">
        <v>989</v>
      </c>
      <c r="Y85" s="116">
        <v>987</v>
      </c>
      <c r="Z85" s="116">
        <v>982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19,047</v>
      </c>
      <c r="D86" s="100">
        <f t="shared" ref="D86:D91" si="4">AD4</f>
        <v>8.4125448232682531E-2</v>
      </c>
      <c r="E86" s="101">
        <f t="shared" ref="E86:E91" si="5">AD4</f>
        <v>8.4125448232682531E-2</v>
      </c>
      <c r="F86" s="100">
        <f t="shared" ref="F86:F91" si="6">AF4</f>
        <v>0.25789195614846117</v>
      </c>
      <c r="G86" s="101">
        <f t="shared" ref="G86:G91" si="7">AF4</f>
        <v>0.25789195614846117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241</v>
      </c>
      <c r="W86" s="116">
        <v>250</v>
      </c>
      <c r="X86" s="116">
        <v>250</v>
      </c>
      <c r="Y86" s="116">
        <v>261</v>
      </c>
      <c r="Z86" s="116">
        <v>286</v>
      </c>
    </row>
    <row r="87" spans="1:30" ht="15" customHeight="1" x14ac:dyDescent="0.25">
      <c r="A87" s="102" t="s">
        <v>4</v>
      </c>
      <c r="B87" s="51"/>
      <c r="C87" s="61" t="str">
        <f t="shared" si="3"/>
        <v>10,105</v>
      </c>
      <c r="D87" s="100">
        <f t="shared" si="4"/>
        <v>8.6792858679285878E-2</v>
      </c>
      <c r="E87" s="101">
        <f t="shared" si="5"/>
        <v>8.6792858679285878E-2</v>
      </c>
      <c r="F87" s="100">
        <f t="shared" si="6"/>
        <v>0.25652822680925147</v>
      </c>
      <c r="G87" s="101">
        <f t="shared" si="7"/>
        <v>0.25652822680925147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184</v>
      </c>
      <c r="W87" s="116">
        <v>192</v>
      </c>
      <c r="X87" s="116">
        <v>190</v>
      </c>
      <c r="Y87" s="116">
        <v>184</v>
      </c>
      <c r="Z87" s="116">
        <v>188</v>
      </c>
    </row>
    <row r="88" spans="1:30" ht="15" customHeight="1" x14ac:dyDescent="0.25">
      <c r="A88" s="102" t="s">
        <v>5</v>
      </c>
      <c r="B88" s="51"/>
      <c r="C88" s="61" t="str">
        <f t="shared" si="3"/>
        <v>8,942</v>
      </c>
      <c r="D88" s="100">
        <f t="shared" si="4"/>
        <v>8.1388317813520406E-2</v>
      </c>
      <c r="E88" s="101">
        <f t="shared" si="5"/>
        <v>8.1388317813520406E-2</v>
      </c>
      <c r="F88" s="100">
        <f t="shared" si="6"/>
        <v>0.25961403014509088</v>
      </c>
      <c r="G88" s="101">
        <f t="shared" si="7"/>
        <v>0.25961403014509088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272</v>
      </c>
      <c r="W88" s="116">
        <v>283</v>
      </c>
      <c r="X88" s="116">
        <v>313</v>
      </c>
      <c r="Y88" s="116">
        <v>303</v>
      </c>
      <c r="Z88" s="116">
        <v>330</v>
      </c>
    </row>
    <row r="89" spans="1:30" ht="15" customHeight="1" x14ac:dyDescent="0.25">
      <c r="A89" s="51" t="s">
        <v>6</v>
      </c>
      <c r="B89" s="51"/>
      <c r="C89" s="61" t="str">
        <f t="shared" si="3"/>
        <v>13,334</v>
      </c>
      <c r="D89" s="100">
        <f t="shared" si="4"/>
        <v>9.1251329896063549E-2</v>
      </c>
      <c r="E89" s="101">
        <f t="shared" si="5"/>
        <v>9.1251329896063549E-2</v>
      </c>
      <c r="F89" s="100">
        <f t="shared" si="6"/>
        <v>0.23818367536447216</v>
      </c>
      <c r="G89" s="101">
        <f t="shared" si="7"/>
        <v>0.23818367536447216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541</v>
      </c>
      <c r="W89" s="116">
        <v>593</v>
      </c>
      <c r="X89" s="116">
        <v>642</v>
      </c>
      <c r="Y89" s="116">
        <v>682</v>
      </c>
      <c r="Z89" s="116">
        <v>734</v>
      </c>
    </row>
    <row r="90" spans="1:30" ht="15" customHeight="1" x14ac:dyDescent="0.25">
      <c r="A90" s="51" t="s">
        <v>100</v>
      </c>
      <c r="B90" s="51"/>
      <c r="C90" s="61" t="str">
        <f t="shared" si="3"/>
        <v>$34,963</v>
      </c>
      <c r="D90" s="100">
        <f t="shared" si="4"/>
        <v>-2.7692310259328168E-2</v>
      </c>
      <c r="E90" s="101">
        <f t="shared" si="5"/>
        <v>-2.7692310259328168E-2</v>
      </c>
      <c r="F90" s="100">
        <f t="shared" si="6"/>
        <v>5.0800649175006818E-2</v>
      </c>
      <c r="G90" s="101">
        <f t="shared" si="7"/>
        <v>5.0800649175006818E-2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1093</v>
      </c>
      <c r="W90" s="116">
        <v>1120</v>
      </c>
      <c r="X90" s="116">
        <v>1170</v>
      </c>
      <c r="Y90" s="116">
        <v>1341</v>
      </c>
      <c r="Z90" s="116">
        <v>1642</v>
      </c>
    </row>
    <row r="91" spans="1:30" ht="15" customHeight="1" x14ac:dyDescent="0.25">
      <c r="A91" s="51" t="s">
        <v>7</v>
      </c>
      <c r="B91" s="51"/>
      <c r="C91" s="61" t="str">
        <f t="shared" si="3"/>
        <v>$616.3 mil</v>
      </c>
      <c r="D91" s="100">
        <f t="shared" si="4"/>
        <v>6.2912196225359818E-2</v>
      </c>
      <c r="E91" s="101">
        <f t="shared" si="5"/>
        <v>6.2912196225359818E-2</v>
      </c>
      <c r="F91" s="100">
        <f t="shared" si="6"/>
        <v>0.38301901506855129</v>
      </c>
      <c r="G91" s="101">
        <f t="shared" si="7"/>
        <v>0.38301901506855129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5852</v>
      </c>
      <c r="W91" s="116">
        <v>6179</v>
      </c>
      <c r="X91" s="116">
        <v>6644</v>
      </c>
      <c r="Y91" s="116">
        <v>6658</v>
      </c>
      <c r="Z91" s="116">
        <v>7257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316</v>
      </c>
      <c r="W93" s="116">
        <v>343</v>
      </c>
      <c r="X93" s="116">
        <v>378</v>
      </c>
      <c r="Y93" s="116">
        <v>373</v>
      </c>
      <c r="Z93" s="116">
        <v>388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868</v>
      </c>
      <c r="W94" s="116">
        <v>934</v>
      </c>
      <c r="X94" s="116">
        <v>966</v>
      </c>
      <c r="Y94" s="116">
        <v>983</v>
      </c>
      <c r="Z94" s="116">
        <v>985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134</v>
      </c>
      <c r="W95" s="116">
        <v>136</v>
      </c>
      <c r="X95" s="116">
        <v>148</v>
      </c>
      <c r="Y95" s="116">
        <v>127</v>
      </c>
      <c r="Z95" s="116">
        <v>139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628</v>
      </c>
      <c r="W96" s="116">
        <v>704</v>
      </c>
      <c r="X96" s="116">
        <v>743</v>
      </c>
      <c r="Y96" s="116">
        <v>782</v>
      </c>
      <c r="Z96" s="116">
        <v>801</v>
      </c>
    </row>
    <row r="97" spans="1:32" ht="15" customHeight="1" x14ac:dyDescent="0.25">
      <c r="S97" s="119" t="s">
        <v>199</v>
      </c>
      <c r="T97" s="119"/>
      <c r="U97" s="116"/>
      <c r="V97" s="116">
        <v>741</v>
      </c>
      <c r="W97" s="116">
        <v>811</v>
      </c>
      <c r="X97" s="116">
        <v>842</v>
      </c>
      <c r="Y97" s="116">
        <v>817</v>
      </c>
      <c r="Z97" s="116">
        <v>841</v>
      </c>
    </row>
    <row r="98" spans="1:32" ht="15" customHeight="1" x14ac:dyDescent="0.25">
      <c r="S98" s="119" t="s">
        <v>200</v>
      </c>
      <c r="T98" s="119"/>
      <c r="U98" s="116"/>
      <c r="V98" s="116">
        <v>503</v>
      </c>
      <c r="W98" s="116">
        <v>521</v>
      </c>
      <c r="X98" s="116">
        <v>519</v>
      </c>
      <c r="Y98" s="116">
        <v>531</v>
      </c>
      <c r="Z98" s="116">
        <v>552</v>
      </c>
    </row>
    <row r="99" spans="1:32" ht="15" customHeight="1" x14ac:dyDescent="0.25">
      <c r="S99" s="119" t="s">
        <v>201</v>
      </c>
      <c r="T99" s="119"/>
      <c r="U99" s="116"/>
      <c r="V99" s="116">
        <v>47</v>
      </c>
      <c r="W99" s="116">
        <v>59</v>
      </c>
      <c r="X99" s="116">
        <v>64</v>
      </c>
      <c r="Y99" s="116">
        <v>74</v>
      </c>
      <c r="Z99" s="116">
        <v>78</v>
      </c>
    </row>
    <row r="100" spans="1:32" ht="15" customHeight="1" x14ac:dyDescent="0.25">
      <c r="S100" s="119" t="s">
        <v>59</v>
      </c>
      <c r="T100" s="119"/>
      <c r="U100" s="116"/>
      <c r="V100" s="116">
        <v>610</v>
      </c>
      <c r="W100" s="116">
        <v>599</v>
      </c>
      <c r="X100" s="116">
        <v>665</v>
      </c>
      <c r="Y100" s="116">
        <v>771</v>
      </c>
      <c r="Z100" s="116">
        <v>1010</v>
      </c>
    </row>
    <row r="101" spans="1:32" x14ac:dyDescent="0.25">
      <c r="A101" s="20"/>
      <c r="S101" s="122" t="s">
        <v>54</v>
      </c>
      <c r="T101" s="122"/>
      <c r="U101" s="116"/>
      <c r="V101" s="116">
        <v>4913</v>
      </c>
      <c r="W101" s="116">
        <v>5249</v>
      </c>
      <c r="X101" s="116">
        <v>5605</v>
      </c>
      <c r="Y101" s="116">
        <v>5562</v>
      </c>
      <c r="Z101" s="116">
        <v>6079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10474</v>
      </c>
      <c r="W104" s="116">
        <v>11652</v>
      </c>
      <c r="X104" s="116">
        <v>12333</v>
      </c>
      <c r="Y104" s="116">
        <v>12596</v>
      </c>
      <c r="Z104" s="116">
        <v>14131</v>
      </c>
      <c r="AB104" s="113" t="str">
        <f>TEXT(Z104,"###,###")</f>
        <v>14,131</v>
      </c>
      <c r="AD104" s="134">
        <f>Z104/($Z$4)*100</f>
        <v>74.190161180238363</v>
      </c>
      <c r="AF104" s="113"/>
    </row>
    <row r="105" spans="1:32" x14ac:dyDescent="0.25">
      <c r="S105" s="119" t="s">
        <v>18</v>
      </c>
      <c r="T105" s="119"/>
      <c r="U105" s="116"/>
      <c r="V105" s="116">
        <v>2555</v>
      </c>
      <c r="W105" s="116">
        <v>2655</v>
      </c>
      <c r="X105" s="116">
        <v>2714</v>
      </c>
      <c r="Y105" s="116">
        <v>2834</v>
      </c>
      <c r="Z105" s="116">
        <v>2676</v>
      </c>
      <c r="AB105" s="113" t="str">
        <f>TEXT(Z105,"###,###")</f>
        <v>2,676</v>
      </c>
      <c r="AD105" s="134">
        <f>Z105/($Z$4)*100</f>
        <v>14.049456607339739</v>
      </c>
      <c r="AF105" s="113"/>
    </row>
    <row r="106" spans="1:32" x14ac:dyDescent="0.25">
      <c r="S106" s="122" t="s">
        <v>54</v>
      </c>
      <c r="T106" s="122"/>
      <c r="U106" s="124"/>
      <c r="V106" s="124">
        <v>13029</v>
      </c>
      <c r="W106" s="124">
        <v>14307</v>
      </c>
      <c r="X106" s="124">
        <v>15047</v>
      </c>
      <c r="Y106" s="124">
        <v>15430</v>
      </c>
      <c r="Z106" s="124">
        <v>16807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2478</v>
      </c>
      <c r="W108" s="116">
        <v>2677</v>
      </c>
      <c r="X108" s="116">
        <v>2940</v>
      </c>
      <c r="Y108" s="116">
        <v>2729</v>
      </c>
      <c r="Z108" s="116">
        <v>3193</v>
      </c>
      <c r="AB108" s="113" t="str">
        <f>TEXT(Z108,"###,###")</f>
        <v>3,193</v>
      </c>
      <c r="AD108" s="134">
        <f>Z108/($Z$4)*100</f>
        <v>16.763794823331761</v>
      </c>
      <c r="AF108" s="113"/>
    </row>
    <row r="109" spans="1:32" x14ac:dyDescent="0.25">
      <c r="S109" s="119" t="s">
        <v>21</v>
      </c>
      <c r="T109" s="119"/>
      <c r="U109" s="116"/>
      <c r="V109" s="116">
        <v>2703</v>
      </c>
      <c r="W109" s="116">
        <v>2955</v>
      </c>
      <c r="X109" s="116">
        <v>2938</v>
      </c>
      <c r="Y109" s="116">
        <v>2956</v>
      </c>
      <c r="Z109" s="116">
        <v>3431</v>
      </c>
      <c r="AB109" s="113" t="str">
        <f>TEXT(Z109,"###,###")</f>
        <v>3,431</v>
      </c>
      <c r="AD109" s="134">
        <f>Z109/($Z$4)*100</f>
        <v>18.013335433401586</v>
      </c>
      <c r="AF109" s="113"/>
    </row>
    <row r="110" spans="1:32" x14ac:dyDescent="0.25">
      <c r="S110" s="119" t="s">
        <v>22</v>
      </c>
      <c r="T110" s="119"/>
      <c r="U110" s="116"/>
      <c r="V110" s="116">
        <v>3848</v>
      </c>
      <c r="W110" s="116">
        <v>4318</v>
      </c>
      <c r="X110" s="116">
        <v>4424</v>
      </c>
      <c r="Y110" s="116">
        <v>4692</v>
      </c>
      <c r="Z110" s="116">
        <v>4827</v>
      </c>
      <c r="AB110" s="113" t="str">
        <f>TEXT(Z110,"###,###")</f>
        <v>4,827</v>
      </c>
      <c r="AD110" s="134">
        <f>Z110/($Z$4)*100</f>
        <v>25.342573633643095</v>
      </c>
      <c r="AF110" s="113"/>
    </row>
    <row r="111" spans="1:32" x14ac:dyDescent="0.25">
      <c r="S111" s="119" t="s">
        <v>23</v>
      </c>
      <c r="T111" s="119"/>
      <c r="U111" s="116"/>
      <c r="V111" s="116">
        <v>4000</v>
      </c>
      <c r="W111" s="116">
        <v>4357</v>
      </c>
      <c r="X111" s="116">
        <v>4738</v>
      </c>
      <c r="Y111" s="116">
        <v>5049</v>
      </c>
      <c r="Z111" s="116">
        <v>5271</v>
      </c>
      <c r="AB111" s="113" t="str">
        <f>TEXT(Z111,"###,###")</f>
        <v>5,271</v>
      </c>
      <c r="AD111" s="134">
        <f>Z111/($Z$4)*100</f>
        <v>27.673649393605292</v>
      </c>
      <c r="AF111" s="113"/>
    </row>
    <row r="112" spans="1:32" x14ac:dyDescent="0.25">
      <c r="S112" s="122" t="s">
        <v>54</v>
      </c>
      <c r="T112" s="122"/>
      <c r="U112" s="116"/>
      <c r="V112" s="116">
        <v>15142</v>
      </c>
      <c r="W112" s="116">
        <v>16396</v>
      </c>
      <c r="X112" s="116">
        <v>17491</v>
      </c>
      <c r="Y112" s="116">
        <v>17571</v>
      </c>
      <c r="Z112" s="116">
        <v>19043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43.79</v>
      </c>
      <c r="W118" s="135">
        <v>40.96</v>
      </c>
      <c r="X118" s="135">
        <v>41.61</v>
      </c>
      <c r="Y118" s="135">
        <v>40.880000000000003</v>
      </c>
      <c r="Z118" s="135">
        <v>41.06</v>
      </c>
      <c r="AB118" s="113" t="str">
        <f>TEXT(Z118,"##.0")</f>
        <v>41.1</v>
      </c>
    </row>
    <row r="120" spans="19:32" x14ac:dyDescent="0.25">
      <c r="S120" s="105" t="s">
        <v>102</v>
      </c>
      <c r="T120" s="116"/>
      <c r="U120" s="116"/>
      <c r="V120" s="116">
        <v>8637</v>
      </c>
      <c r="W120" s="116">
        <v>9082</v>
      </c>
      <c r="X120" s="116">
        <v>9570</v>
      </c>
      <c r="Y120" s="116">
        <v>9862</v>
      </c>
      <c r="Z120" s="116">
        <v>10826</v>
      </c>
      <c r="AB120" s="113" t="str">
        <f>TEXT(Z120,"###,###")</f>
        <v>10,826</v>
      </c>
    </row>
    <row r="121" spans="19:32" x14ac:dyDescent="0.25">
      <c r="S121" s="105" t="s">
        <v>103</v>
      </c>
      <c r="T121" s="116"/>
      <c r="U121" s="116"/>
      <c r="V121" s="116">
        <v>1243</v>
      </c>
      <c r="W121" s="116">
        <v>1397</v>
      </c>
      <c r="X121" s="116">
        <v>1609</v>
      </c>
      <c r="Y121" s="116">
        <v>1361</v>
      </c>
      <c r="Z121" s="116">
        <v>1478</v>
      </c>
      <c r="AB121" s="113" t="str">
        <f>TEXT(Z121,"###,###")</f>
        <v>1,478</v>
      </c>
    </row>
    <row r="122" spans="19:32" x14ac:dyDescent="0.25">
      <c r="S122" s="105" t="s">
        <v>104</v>
      </c>
      <c r="T122" s="116"/>
      <c r="U122" s="116"/>
      <c r="V122" s="116">
        <v>888</v>
      </c>
      <c r="W122" s="116">
        <v>949</v>
      </c>
      <c r="X122" s="116">
        <v>1061</v>
      </c>
      <c r="Y122" s="116">
        <v>1001</v>
      </c>
      <c r="Z122" s="116">
        <v>1028</v>
      </c>
      <c r="AB122" s="113" t="str">
        <f>TEXT(Z122,"###,###")</f>
        <v>1,028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9525</v>
      </c>
      <c r="W124" s="116">
        <v>10031</v>
      </c>
      <c r="X124" s="116">
        <v>10631</v>
      </c>
      <c r="Y124" s="116">
        <v>10863</v>
      </c>
      <c r="Z124" s="116">
        <v>11854</v>
      </c>
      <c r="AB124" s="113" t="str">
        <f>TEXT(Z124,"###,###")</f>
        <v>11,854</v>
      </c>
      <c r="AD124" s="131">
        <f>Z124/$Z$7*100</f>
        <v>88.900554972251385</v>
      </c>
    </row>
    <row r="125" spans="19:32" x14ac:dyDescent="0.25">
      <c r="S125" s="105" t="s">
        <v>106</v>
      </c>
      <c r="T125" s="116"/>
      <c r="U125" s="116"/>
      <c r="V125" s="116">
        <v>2131</v>
      </c>
      <c r="W125" s="116">
        <v>2346</v>
      </c>
      <c r="X125" s="116">
        <v>2670</v>
      </c>
      <c r="Y125" s="116">
        <v>2362</v>
      </c>
      <c r="Z125" s="116">
        <v>2506</v>
      </c>
      <c r="AB125" s="113" t="str">
        <f>TEXT(Z125,"###,###")</f>
        <v>2,506</v>
      </c>
      <c r="AD125" s="131">
        <f>Z125/$Z$7*100</f>
        <v>18.794060296985151</v>
      </c>
    </row>
    <row r="127" spans="19:32" x14ac:dyDescent="0.25">
      <c r="S127" s="105" t="s">
        <v>107</v>
      </c>
      <c r="T127" s="116"/>
      <c r="U127" s="116"/>
      <c r="V127" s="116">
        <v>5851</v>
      </c>
      <c r="W127" s="116">
        <v>6179</v>
      </c>
      <c r="X127" s="116">
        <v>6638</v>
      </c>
      <c r="Y127" s="116">
        <v>6661</v>
      </c>
      <c r="Z127" s="116">
        <v>7256</v>
      </c>
      <c r="AB127" s="113" t="str">
        <f>TEXT(Z127,"###,###")</f>
        <v>7,256</v>
      </c>
      <c r="AD127" s="131">
        <f>Z127/$Z$7*100</f>
        <v>54.417279136043192</v>
      </c>
    </row>
    <row r="128" spans="19:32" x14ac:dyDescent="0.25">
      <c r="S128" s="105" t="s">
        <v>108</v>
      </c>
      <c r="T128" s="116"/>
      <c r="U128" s="116"/>
      <c r="V128" s="116">
        <v>4915</v>
      </c>
      <c r="W128" s="116">
        <v>5249</v>
      </c>
      <c r="X128" s="116">
        <v>5605</v>
      </c>
      <c r="Y128" s="116">
        <v>5562</v>
      </c>
      <c r="Z128" s="116">
        <v>6084</v>
      </c>
      <c r="AB128" s="113" t="str">
        <f>TEXT(Z128,"###,###")</f>
        <v>6,084</v>
      </c>
      <c r="AD128" s="131">
        <f>Z128/$Z$7*100</f>
        <v>45.627718614069295</v>
      </c>
    </row>
    <row r="130" spans="19:20" x14ac:dyDescent="0.25">
      <c r="S130" s="105" t="s">
        <v>286</v>
      </c>
      <c r="T130" s="131">
        <v>81.190940452977358</v>
      </c>
    </row>
    <row r="131" spans="19:20" x14ac:dyDescent="0.25">
      <c r="S131" s="105" t="s">
        <v>287</v>
      </c>
      <c r="T131" s="131">
        <v>11.084445777711114</v>
      </c>
    </row>
    <row r="132" spans="19:20" x14ac:dyDescent="0.25">
      <c r="S132" s="105" t="s">
        <v>288</v>
      </c>
      <c r="T132" s="131">
        <v>7.7096145192740355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D05E5A5-AE27-430C-893A-6A6FFADD0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07F7E8-623B-43F8-A640-CBF67743E9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71D7855-F0C9-42FF-B446-13742A23E2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E3162-B657-4BB8-810C-20372EA360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E23-60A0-4897-9542-06858FCEC8B2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181</v>
      </c>
      <c r="T1" s="103"/>
      <c r="U1" s="103"/>
      <c r="V1" s="103"/>
      <c r="W1" s="103"/>
      <c r="X1" s="103"/>
      <c r="Y1" s="104" t="s">
        <v>268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181</v>
      </c>
      <c r="Y3" s="109" t="s">
        <v>268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8.68 Towong,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4687</v>
      </c>
      <c r="W4" s="112">
        <v>4822</v>
      </c>
      <c r="X4" s="112">
        <v>5315</v>
      </c>
      <c r="Y4" s="112">
        <v>5053</v>
      </c>
      <c r="Z4" s="112">
        <v>5033</v>
      </c>
      <c r="AB4" s="113" t="str">
        <f>TEXT(Z4,"###,###")</f>
        <v>5,033</v>
      </c>
      <c r="AD4" s="114">
        <f>Z4/Y4-1</f>
        <v>-3.9580447259054408E-3</v>
      </c>
      <c r="AF4" s="114">
        <f>Z4/V4-1</f>
        <v>7.3821207595476945E-2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2437</v>
      </c>
      <c r="W5" s="112">
        <v>2532</v>
      </c>
      <c r="X5" s="112">
        <v>2823</v>
      </c>
      <c r="Y5" s="112">
        <v>2605</v>
      </c>
      <c r="Z5" s="112">
        <v>2595</v>
      </c>
      <c r="AB5" s="113" t="str">
        <f>TEXT(Z5,"###,###")</f>
        <v>2,595</v>
      </c>
      <c r="AD5" s="114">
        <f t="shared" ref="AD5:AD9" si="0">Z5/Y5-1</f>
        <v>-3.8387715930902067E-3</v>
      </c>
      <c r="AF5" s="114">
        <f t="shared" ref="AF5:AF9" si="1">Z5/V5-1</f>
        <v>6.4833812064013063E-2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2255</v>
      </c>
      <c r="W6" s="112">
        <v>2290</v>
      </c>
      <c r="X6" s="112">
        <v>2500</v>
      </c>
      <c r="Y6" s="112">
        <v>2448</v>
      </c>
      <c r="Z6" s="112">
        <v>2440</v>
      </c>
      <c r="AB6" s="113" t="str">
        <f>TEXT(Z6,"###,###")</f>
        <v>2,440</v>
      </c>
      <c r="AD6" s="114">
        <f t="shared" si="0"/>
        <v>-3.2679738562091387E-3</v>
      </c>
      <c r="AF6" s="114">
        <f t="shared" si="1"/>
        <v>8.2039911308203983E-2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3240</v>
      </c>
      <c r="W7" s="112">
        <v>3325</v>
      </c>
      <c r="X7" s="112">
        <v>3584</v>
      </c>
      <c r="Y7" s="112">
        <v>3426</v>
      </c>
      <c r="Z7" s="112">
        <v>3485</v>
      </c>
      <c r="AB7" s="113" t="str">
        <f>TEXT(Z7,"###,###")</f>
        <v>3,485</v>
      </c>
      <c r="AD7" s="114">
        <f t="shared" si="0"/>
        <v>1.7221249270286121E-2</v>
      </c>
      <c r="AF7" s="114">
        <f t="shared" si="1"/>
        <v>7.5617283950617287E-2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5,033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3,485</v>
      </c>
      <c r="P8" s="71"/>
      <c r="S8" s="111" t="s">
        <v>86</v>
      </c>
      <c r="T8" s="112"/>
      <c r="U8" s="112"/>
      <c r="V8" s="112">
        <v>32923.24</v>
      </c>
      <c r="W8" s="112">
        <v>33108</v>
      </c>
      <c r="X8" s="112">
        <v>34072</v>
      </c>
      <c r="Y8" s="112">
        <v>35587.5</v>
      </c>
      <c r="Z8" s="112">
        <v>36411.21</v>
      </c>
      <c r="AB8" s="113" t="str">
        <f>TEXT(Z8,"$###,###")</f>
        <v>$36,411</v>
      </c>
      <c r="AD8" s="114">
        <f t="shared" si="0"/>
        <v>2.3146048472075798E-2</v>
      </c>
      <c r="AF8" s="114">
        <f t="shared" si="1"/>
        <v>0.10594248925682903</v>
      </c>
    </row>
    <row r="9" spans="1:32" x14ac:dyDescent="0.25">
      <c r="A9" s="32" t="s">
        <v>15</v>
      </c>
      <c r="B9" s="75"/>
      <c r="C9" s="76"/>
      <c r="D9" s="77">
        <f>AD104</f>
        <v>59.427776673951918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53.285509325681488</v>
      </c>
      <c r="P9" s="78" t="s">
        <v>87</v>
      </c>
      <c r="S9" s="111" t="s">
        <v>7</v>
      </c>
      <c r="T9" s="112"/>
      <c r="U9" s="112"/>
      <c r="V9" s="112">
        <v>144180583</v>
      </c>
      <c r="W9" s="112">
        <v>148256850</v>
      </c>
      <c r="X9" s="112">
        <v>159311836</v>
      </c>
      <c r="Y9" s="112">
        <v>156011121</v>
      </c>
      <c r="Z9" s="112">
        <v>167049216</v>
      </c>
      <c r="AB9" s="113" t="str">
        <f>TEXT(Z9/1000000,"$#,###.0")&amp;" mil"</f>
        <v>$167.0 mil</v>
      </c>
      <c r="AD9" s="114">
        <f t="shared" si="0"/>
        <v>7.0751975431289971E-2</v>
      </c>
      <c r="AF9" s="114">
        <f t="shared" si="1"/>
        <v>0.15861104542766347</v>
      </c>
    </row>
    <row r="10" spans="1:32" x14ac:dyDescent="0.25">
      <c r="A10" s="32" t="s">
        <v>18</v>
      </c>
      <c r="B10" s="75"/>
      <c r="C10" s="76"/>
      <c r="D10" s="77">
        <f>AD105</f>
        <v>20.464931452414067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46.771879483500719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64.505021520803439</v>
      </c>
      <c r="P11" s="78" t="s">
        <v>87</v>
      </c>
      <c r="S11" s="111" t="s">
        <v>30</v>
      </c>
      <c r="T11" s="116"/>
      <c r="U11" s="116"/>
      <c r="V11" s="116">
        <v>3589</v>
      </c>
      <c r="W11" s="116">
        <v>3640</v>
      </c>
      <c r="X11" s="116">
        <v>4011</v>
      </c>
      <c r="Y11" s="116">
        <v>3865</v>
      </c>
      <c r="Z11" s="116">
        <v>3790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20.545193687230988</v>
      </c>
      <c r="P12" s="78" t="s">
        <v>87</v>
      </c>
      <c r="S12" s="111" t="s">
        <v>31</v>
      </c>
      <c r="T12" s="116"/>
      <c r="U12" s="116"/>
      <c r="V12" s="116">
        <v>1104</v>
      </c>
      <c r="W12" s="116">
        <v>1182</v>
      </c>
      <c r="X12" s="116">
        <v>1307</v>
      </c>
      <c r="Y12" s="116">
        <v>1185</v>
      </c>
      <c r="Z12" s="116">
        <v>1241</v>
      </c>
    </row>
    <row r="13" spans="1:32" ht="15" customHeight="1" x14ac:dyDescent="0.25">
      <c r="A13" s="32" t="s">
        <v>20</v>
      </c>
      <c r="B13" s="76"/>
      <c r="C13" s="76"/>
      <c r="D13" s="77">
        <f>AD108</f>
        <v>19.153586330220545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14.921090387374461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17.206437512418042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47.2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22.372342539241007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15.949512335054502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557</v>
      </c>
      <c r="Z15" s="116">
        <v>613</v>
      </c>
      <c r="AB15" s="121">
        <f t="shared" ref="AB15:AB34" si="2">IF(Z15="np",0,Z15/$Z$34)</f>
        <v>0.12167526796347757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20.981521955096362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84.050487664945493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15</v>
      </c>
      <c r="Z16" s="116">
        <v>17</v>
      </c>
      <c r="AB16" s="121">
        <f t="shared" si="2"/>
        <v>3.374354902739182E-3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263</v>
      </c>
      <c r="Z17" s="116">
        <v>237</v>
      </c>
      <c r="AB17" s="121">
        <f t="shared" si="2"/>
        <v>4.7042477173481541E-2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73</v>
      </c>
      <c r="Z18" s="116">
        <v>69</v>
      </c>
      <c r="AB18" s="121">
        <f t="shared" si="2"/>
        <v>1.3695911075823739E-2</v>
      </c>
    </row>
    <row r="19" spans="1:28" x14ac:dyDescent="0.25">
      <c r="A19" s="67" t="str">
        <f>$S$1&amp;" ("&amp;$V$2&amp;" to "&amp;$Z$2&amp;")"</f>
        <v>Towong (2015-16 to 2019-20)</v>
      </c>
      <c r="B19" s="67"/>
      <c r="C19" s="67"/>
      <c r="D19" s="67"/>
      <c r="E19" s="67"/>
      <c r="F19" s="67"/>
      <c r="G19" s="67" t="str">
        <f>$S$1&amp;" ("&amp;$V$2&amp;" to "&amp;$Z$2&amp;")"</f>
        <v>Towong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363</v>
      </c>
      <c r="Z19" s="116">
        <v>371</v>
      </c>
      <c r="AB19" s="121">
        <f t="shared" si="2"/>
        <v>7.364033346566097E-2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131</v>
      </c>
      <c r="Z20" s="116">
        <v>101</v>
      </c>
      <c r="AB20" s="121">
        <f t="shared" si="2"/>
        <v>2.0047637951568081E-2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319</v>
      </c>
      <c r="Z21" s="116">
        <v>306</v>
      </c>
      <c r="AB21" s="121">
        <f t="shared" si="2"/>
        <v>6.0738388249305282E-2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265</v>
      </c>
      <c r="Z22" s="116">
        <v>239</v>
      </c>
      <c r="AB22" s="121">
        <f t="shared" si="2"/>
        <v>4.7439460103215564E-2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201</v>
      </c>
      <c r="Z23" s="116">
        <v>202</v>
      </c>
      <c r="AB23" s="121">
        <f t="shared" si="2"/>
        <v>4.0095275903136163E-2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11</v>
      </c>
      <c r="Z24" s="116">
        <v>12</v>
      </c>
      <c r="AB24" s="121">
        <f t="shared" si="2"/>
        <v>2.3818975784041284E-3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112</v>
      </c>
      <c r="Z25" s="116">
        <v>84</v>
      </c>
      <c r="AB25" s="121">
        <f t="shared" si="2"/>
        <v>1.66732830488289E-2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75</v>
      </c>
      <c r="Z26" s="116">
        <v>80</v>
      </c>
      <c r="AB26" s="121">
        <f t="shared" si="2"/>
        <v>1.5879317189360857E-2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189</v>
      </c>
      <c r="Z27" s="116">
        <v>222</v>
      </c>
      <c r="AB27" s="121">
        <f t="shared" si="2"/>
        <v>4.4065105200476379E-2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182</v>
      </c>
      <c r="Z28" s="116">
        <v>211</v>
      </c>
      <c r="AB28" s="121">
        <f t="shared" si="2"/>
        <v>4.1881699086939263E-2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479</v>
      </c>
      <c r="Z29" s="116">
        <v>326</v>
      </c>
      <c r="AB29" s="121">
        <f t="shared" si="2"/>
        <v>6.4708217546645491E-2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260</v>
      </c>
      <c r="Z30" s="116">
        <v>381</v>
      </c>
      <c r="AB30" s="121">
        <f t="shared" si="2"/>
        <v>7.5625248114331078E-2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625</v>
      </c>
      <c r="Z31" s="116">
        <v>628</v>
      </c>
      <c r="AB31" s="121">
        <f t="shared" si="2"/>
        <v>0.12465263993648273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58</v>
      </c>
      <c r="Z32" s="116">
        <v>76</v>
      </c>
      <c r="AB32" s="121">
        <f t="shared" si="2"/>
        <v>1.5085351329892815E-2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154</v>
      </c>
      <c r="Z33" s="116">
        <v>146</v>
      </c>
      <c r="AB33" s="121">
        <f t="shared" si="2"/>
        <v>2.8979753870583564E-2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5053</v>
      </c>
      <c r="Z34" s="124">
        <v>5038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2930</v>
      </c>
      <c r="AB37" s="136">
        <f>Z37/Z40*100</f>
        <v>84.050487664945493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556</v>
      </c>
      <c r="AB38" s="136">
        <f>Z38/Z40*100</f>
        <v>15.949512335054502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3486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0</v>
      </c>
      <c r="X44" s="116">
        <v>4</v>
      </c>
      <c r="Y44" s="116">
        <v>6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52</v>
      </c>
      <c r="W45" s="116">
        <v>40</v>
      </c>
      <c r="X45" s="116">
        <v>69</v>
      </c>
      <c r="Y45" s="116">
        <v>55</v>
      </c>
      <c r="Z45" s="116">
        <v>55</v>
      </c>
    </row>
    <row r="46" spans="19:32" x14ac:dyDescent="0.25">
      <c r="S46" s="119" t="s">
        <v>39</v>
      </c>
      <c r="T46" s="119"/>
      <c r="U46" s="116"/>
      <c r="V46" s="116">
        <v>125</v>
      </c>
      <c r="W46" s="116">
        <v>159</v>
      </c>
      <c r="X46" s="116">
        <v>177</v>
      </c>
      <c r="Y46" s="116">
        <v>178</v>
      </c>
      <c r="Z46" s="116">
        <v>157</v>
      </c>
    </row>
    <row r="47" spans="19:32" x14ac:dyDescent="0.25">
      <c r="S47" s="119" t="s">
        <v>40</v>
      </c>
      <c r="T47" s="119"/>
      <c r="U47" s="116"/>
      <c r="V47" s="116">
        <v>181</v>
      </c>
      <c r="W47" s="116">
        <v>191</v>
      </c>
      <c r="X47" s="116">
        <v>199</v>
      </c>
      <c r="Y47" s="116">
        <v>190</v>
      </c>
      <c r="Z47" s="116">
        <v>165</v>
      </c>
    </row>
    <row r="48" spans="19:32" x14ac:dyDescent="0.25">
      <c r="S48" s="119" t="s">
        <v>41</v>
      </c>
      <c r="T48" s="119"/>
      <c r="U48" s="116"/>
      <c r="V48" s="116">
        <v>204</v>
      </c>
      <c r="W48" s="116">
        <v>200</v>
      </c>
      <c r="X48" s="116">
        <v>241</v>
      </c>
      <c r="Y48" s="116">
        <v>215</v>
      </c>
      <c r="Z48" s="116">
        <v>201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137</v>
      </c>
      <c r="W49" s="116">
        <v>158</v>
      </c>
      <c r="X49" s="116">
        <v>178</v>
      </c>
      <c r="Y49" s="116">
        <v>176</v>
      </c>
      <c r="Z49" s="116">
        <v>214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Towong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149</v>
      </c>
      <c r="W50" s="116">
        <v>165</v>
      </c>
      <c r="X50" s="116">
        <v>205</v>
      </c>
      <c r="Y50" s="116">
        <v>179</v>
      </c>
      <c r="Z50" s="116">
        <v>166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206</v>
      </c>
      <c r="W51" s="116">
        <v>180</v>
      </c>
      <c r="X51" s="116">
        <v>192</v>
      </c>
      <c r="Y51" s="116">
        <v>181</v>
      </c>
      <c r="Z51" s="116">
        <v>191</v>
      </c>
    </row>
    <row r="52" spans="1:26" ht="15" customHeight="1" x14ac:dyDescent="0.25">
      <c r="S52" s="119" t="s">
        <v>45</v>
      </c>
      <c r="T52" s="119"/>
      <c r="U52" s="116"/>
      <c r="V52" s="116">
        <v>220</v>
      </c>
      <c r="W52" s="116">
        <v>224</v>
      </c>
      <c r="X52" s="116">
        <v>258</v>
      </c>
      <c r="Y52" s="116">
        <v>206</v>
      </c>
      <c r="Z52" s="116">
        <v>209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304</v>
      </c>
      <c r="W53" s="116">
        <v>321</v>
      </c>
      <c r="X53" s="116">
        <v>328</v>
      </c>
      <c r="Y53" s="116">
        <v>265</v>
      </c>
      <c r="Z53" s="116">
        <v>264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287</v>
      </c>
      <c r="W54" s="116">
        <v>297</v>
      </c>
      <c r="X54" s="116">
        <v>326</v>
      </c>
      <c r="Y54" s="116">
        <v>328</v>
      </c>
      <c r="Z54" s="116">
        <v>292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242</v>
      </c>
      <c r="W55" s="116">
        <v>274</v>
      </c>
      <c r="X55" s="116">
        <v>290</v>
      </c>
      <c r="Y55" s="116">
        <v>281</v>
      </c>
      <c r="Z55" s="116">
        <v>285</v>
      </c>
    </row>
    <row r="56" spans="1:26" ht="15" customHeight="1" x14ac:dyDescent="0.25">
      <c r="S56" s="119" t="s">
        <v>49</v>
      </c>
      <c r="T56" s="119"/>
      <c r="U56" s="116"/>
      <c r="V56" s="116">
        <v>177</v>
      </c>
      <c r="W56" s="116">
        <v>166</v>
      </c>
      <c r="X56" s="116">
        <v>160</v>
      </c>
      <c r="Y56" s="116">
        <v>176</v>
      </c>
      <c r="Z56" s="116">
        <v>196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69</v>
      </c>
      <c r="W57" s="116">
        <v>86</v>
      </c>
      <c r="X57" s="116">
        <v>105</v>
      </c>
      <c r="Y57" s="116">
        <v>102</v>
      </c>
      <c r="Z57" s="116">
        <v>107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24</v>
      </c>
      <c r="W58" s="116">
        <v>33</v>
      </c>
      <c r="X58" s="116">
        <v>41</v>
      </c>
      <c r="Y58" s="116">
        <v>49</v>
      </c>
      <c r="Z58" s="116">
        <v>60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18</v>
      </c>
      <c r="W59" s="116">
        <v>19</v>
      </c>
      <c r="X59" s="116">
        <v>21</v>
      </c>
      <c r="Y59" s="116">
        <v>12</v>
      </c>
      <c r="Z59" s="116">
        <v>15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14</v>
      </c>
      <c r="W60" s="116">
        <v>16</v>
      </c>
      <c r="X60" s="116">
        <v>18</v>
      </c>
      <c r="Y60" s="116">
        <v>12</v>
      </c>
      <c r="Z60" s="116">
        <v>14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2434</v>
      </c>
      <c r="W61" s="116">
        <v>2532</v>
      </c>
      <c r="X61" s="116">
        <v>2823</v>
      </c>
      <c r="Y61" s="116">
        <v>2606</v>
      </c>
      <c r="Z61" s="116">
        <v>2597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3</v>
      </c>
      <c r="X63" s="116">
        <v>3</v>
      </c>
      <c r="Y63" s="116">
        <v>0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63</v>
      </c>
      <c r="W64" s="116">
        <v>49</v>
      </c>
      <c r="X64" s="116">
        <v>65</v>
      </c>
      <c r="Y64" s="116">
        <v>52</v>
      </c>
      <c r="Z64" s="116">
        <v>46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Towong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130</v>
      </c>
      <c r="W65" s="116">
        <v>124</v>
      </c>
      <c r="X65" s="116">
        <v>112</v>
      </c>
      <c r="Y65" s="116">
        <v>142</v>
      </c>
      <c r="Z65" s="116">
        <v>142</v>
      </c>
    </row>
    <row r="66" spans="1:26" x14ac:dyDescent="0.25">
      <c r="S66" s="119" t="s">
        <v>40</v>
      </c>
      <c r="T66" s="119"/>
      <c r="U66" s="116"/>
      <c r="V66" s="116">
        <v>160</v>
      </c>
      <c r="W66" s="116">
        <v>163</v>
      </c>
      <c r="X66" s="116">
        <v>154</v>
      </c>
      <c r="Y66" s="116">
        <v>181</v>
      </c>
      <c r="Z66" s="116">
        <v>172</v>
      </c>
    </row>
    <row r="67" spans="1:26" x14ac:dyDescent="0.25">
      <c r="S67" s="119" t="s">
        <v>41</v>
      </c>
      <c r="T67" s="119"/>
      <c r="U67" s="116"/>
      <c r="V67" s="116">
        <v>192</v>
      </c>
      <c r="W67" s="116">
        <v>176</v>
      </c>
      <c r="X67" s="116">
        <v>210</v>
      </c>
      <c r="Y67" s="116">
        <v>173</v>
      </c>
      <c r="Z67" s="116">
        <v>205</v>
      </c>
    </row>
    <row r="68" spans="1:26" x14ac:dyDescent="0.25">
      <c r="S68" s="119" t="s">
        <v>42</v>
      </c>
      <c r="T68" s="119"/>
      <c r="U68" s="116"/>
      <c r="V68" s="116">
        <v>163</v>
      </c>
      <c r="W68" s="116">
        <v>167</v>
      </c>
      <c r="X68" s="116">
        <v>205</v>
      </c>
      <c r="Y68" s="116">
        <v>190</v>
      </c>
      <c r="Z68" s="116">
        <v>195</v>
      </c>
    </row>
    <row r="69" spans="1:26" x14ac:dyDescent="0.25">
      <c r="S69" s="119" t="s">
        <v>43</v>
      </c>
      <c r="T69" s="119"/>
      <c r="U69" s="116"/>
      <c r="V69" s="116">
        <v>162</v>
      </c>
      <c r="W69" s="116">
        <v>171</v>
      </c>
      <c r="X69" s="116">
        <v>160</v>
      </c>
      <c r="Y69" s="116">
        <v>195</v>
      </c>
      <c r="Z69" s="116">
        <v>201</v>
      </c>
    </row>
    <row r="70" spans="1:26" x14ac:dyDescent="0.25">
      <c r="S70" s="119" t="s">
        <v>44</v>
      </c>
      <c r="T70" s="119"/>
      <c r="U70" s="116"/>
      <c r="V70" s="116">
        <v>196</v>
      </c>
      <c r="W70" s="116">
        <v>177</v>
      </c>
      <c r="X70" s="116">
        <v>208</v>
      </c>
      <c r="Y70" s="116">
        <v>201</v>
      </c>
      <c r="Z70" s="116">
        <v>178</v>
      </c>
    </row>
    <row r="71" spans="1:26" x14ac:dyDescent="0.25">
      <c r="S71" s="119" t="s">
        <v>45</v>
      </c>
      <c r="T71" s="119"/>
      <c r="U71" s="116"/>
      <c r="V71" s="116">
        <v>235</v>
      </c>
      <c r="W71" s="116">
        <v>249</v>
      </c>
      <c r="X71" s="116">
        <v>269</v>
      </c>
      <c r="Y71" s="116">
        <v>245</v>
      </c>
      <c r="Z71" s="116">
        <v>230</v>
      </c>
    </row>
    <row r="72" spans="1:26" x14ac:dyDescent="0.25">
      <c r="S72" s="119" t="s">
        <v>46</v>
      </c>
      <c r="T72" s="119"/>
      <c r="U72" s="116"/>
      <c r="V72" s="116">
        <v>294</v>
      </c>
      <c r="W72" s="116">
        <v>284</v>
      </c>
      <c r="X72" s="116">
        <v>303</v>
      </c>
      <c r="Y72" s="116">
        <v>273</v>
      </c>
      <c r="Z72" s="116">
        <v>236</v>
      </c>
    </row>
    <row r="73" spans="1:26" x14ac:dyDescent="0.25">
      <c r="S73" s="119" t="s">
        <v>47</v>
      </c>
      <c r="T73" s="119"/>
      <c r="U73" s="116"/>
      <c r="V73" s="116">
        <v>262</v>
      </c>
      <c r="W73" s="116">
        <v>271</v>
      </c>
      <c r="X73" s="116">
        <v>280</v>
      </c>
      <c r="Y73" s="116">
        <v>286</v>
      </c>
      <c r="Z73" s="116">
        <v>333</v>
      </c>
    </row>
    <row r="74" spans="1:26" x14ac:dyDescent="0.25">
      <c r="S74" s="119" t="s">
        <v>48</v>
      </c>
      <c r="T74" s="119"/>
      <c r="U74" s="116"/>
      <c r="V74" s="116">
        <v>199</v>
      </c>
      <c r="W74" s="116">
        <v>217</v>
      </c>
      <c r="X74" s="116">
        <v>252</v>
      </c>
      <c r="Y74" s="116">
        <v>219</v>
      </c>
      <c r="Z74" s="116">
        <v>212</v>
      </c>
    </row>
    <row r="75" spans="1:26" x14ac:dyDescent="0.25">
      <c r="S75" s="119" t="s">
        <v>49</v>
      </c>
      <c r="T75" s="119"/>
      <c r="U75" s="116"/>
      <c r="V75" s="116">
        <v>108</v>
      </c>
      <c r="W75" s="116">
        <v>118</v>
      </c>
      <c r="X75" s="116">
        <v>132</v>
      </c>
      <c r="Y75" s="116">
        <v>147</v>
      </c>
      <c r="Z75" s="116">
        <v>157</v>
      </c>
    </row>
    <row r="76" spans="1:26" x14ac:dyDescent="0.25">
      <c r="S76" s="119" t="s">
        <v>50</v>
      </c>
      <c r="T76" s="119"/>
      <c r="U76" s="116"/>
      <c r="V76" s="116">
        <v>49</v>
      </c>
      <c r="W76" s="116">
        <v>72</v>
      </c>
      <c r="X76" s="116">
        <v>65</v>
      </c>
      <c r="Y76" s="116">
        <v>74</v>
      </c>
      <c r="Z76" s="116">
        <v>61</v>
      </c>
    </row>
    <row r="77" spans="1:26" x14ac:dyDescent="0.25">
      <c r="S77" s="119" t="s">
        <v>51</v>
      </c>
      <c r="T77" s="119"/>
      <c r="U77" s="116"/>
      <c r="V77" s="116">
        <v>25</v>
      </c>
      <c r="W77" s="116">
        <v>24</v>
      </c>
      <c r="X77" s="116">
        <v>35</v>
      </c>
      <c r="Y77" s="116">
        <v>31</v>
      </c>
      <c r="Z77" s="116">
        <v>47</v>
      </c>
    </row>
    <row r="78" spans="1:26" x14ac:dyDescent="0.25">
      <c r="S78" s="119" t="s">
        <v>52</v>
      </c>
      <c r="T78" s="119"/>
      <c r="U78" s="116"/>
      <c r="V78" s="116">
        <v>21</v>
      </c>
      <c r="W78" s="116">
        <v>15</v>
      </c>
      <c r="X78" s="116">
        <v>15</v>
      </c>
      <c r="Y78" s="116">
        <v>16</v>
      </c>
      <c r="Z78" s="116">
        <v>11</v>
      </c>
    </row>
    <row r="79" spans="1:26" x14ac:dyDescent="0.25">
      <c r="S79" s="119" t="s">
        <v>53</v>
      </c>
      <c r="T79" s="119"/>
      <c r="U79" s="116"/>
      <c r="V79" s="116">
        <v>10</v>
      </c>
      <c r="W79" s="116">
        <v>11</v>
      </c>
      <c r="X79" s="116">
        <v>10</v>
      </c>
      <c r="Y79" s="116">
        <v>10</v>
      </c>
      <c r="Z79" s="116">
        <v>10</v>
      </c>
    </row>
    <row r="80" spans="1:26" x14ac:dyDescent="0.25">
      <c r="S80" s="122" t="s">
        <v>54</v>
      </c>
      <c r="T80" s="122"/>
      <c r="U80" s="116"/>
      <c r="V80" s="116">
        <v>2253</v>
      </c>
      <c r="W80" s="116">
        <v>2290</v>
      </c>
      <c r="X80" s="116">
        <v>2496</v>
      </c>
      <c r="Y80" s="116">
        <v>2447</v>
      </c>
      <c r="Z80" s="116">
        <v>2439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Towong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146</v>
      </c>
      <c r="W83" s="116">
        <v>155</v>
      </c>
      <c r="X83" s="116">
        <v>177</v>
      </c>
      <c r="Y83" s="116">
        <v>180</v>
      </c>
      <c r="Z83" s="116">
        <v>180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133</v>
      </c>
      <c r="W84" s="116">
        <v>138</v>
      </c>
      <c r="X84" s="116">
        <v>145</v>
      </c>
      <c r="Y84" s="116">
        <v>132</v>
      </c>
      <c r="Z84" s="116">
        <v>141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273</v>
      </c>
      <c r="W85" s="116">
        <v>282</v>
      </c>
      <c r="X85" s="116">
        <v>304</v>
      </c>
      <c r="Y85" s="116">
        <v>292</v>
      </c>
      <c r="Z85" s="116">
        <v>288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5,033</v>
      </c>
      <c r="D86" s="100">
        <f t="shared" ref="D86:D91" si="4">AD4</f>
        <v>-3.9580447259054408E-3</v>
      </c>
      <c r="E86" s="101">
        <f t="shared" ref="E86:E91" si="5">AD4</f>
        <v>-3.9580447259054408E-3</v>
      </c>
      <c r="F86" s="100">
        <f t="shared" ref="F86:F91" si="6">AF4</f>
        <v>7.3821207595476945E-2</v>
      </c>
      <c r="G86" s="101">
        <f t="shared" ref="G86:G91" si="7">AF4</f>
        <v>7.3821207595476945E-2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87</v>
      </c>
      <c r="W86" s="116">
        <v>89</v>
      </c>
      <c r="X86" s="116">
        <v>100</v>
      </c>
      <c r="Y86" s="116">
        <v>93</v>
      </c>
      <c r="Z86" s="116">
        <v>87</v>
      </c>
    </row>
    <row r="87" spans="1:30" ht="15" customHeight="1" x14ac:dyDescent="0.25">
      <c r="A87" s="102" t="s">
        <v>4</v>
      </c>
      <c r="B87" s="51"/>
      <c r="C87" s="61" t="str">
        <f t="shared" si="3"/>
        <v>2,595</v>
      </c>
      <c r="D87" s="100">
        <f t="shared" si="4"/>
        <v>-3.8387715930902067E-3</v>
      </c>
      <c r="E87" s="101">
        <f t="shared" si="5"/>
        <v>-3.8387715930902067E-3</v>
      </c>
      <c r="F87" s="100">
        <f t="shared" si="6"/>
        <v>6.4833812064013063E-2</v>
      </c>
      <c r="G87" s="101">
        <f t="shared" si="7"/>
        <v>6.4833812064013063E-2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51</v>
      </c>
      <c r="W87" s="116">
        <v>51</v>
      </c>
      <c r="X87" s="116">
        <v>54</v>
      </c>
      <c r="Y87" s="116">
        <v>41</v>
      </c>
      <c r="Z87" s="116">
        <v>36</v>
      </c>
    </row>
    <row r="88" spans="1:30" ht="15" customHeight="1" x14ac:dyDescent="0.25">
      <c r="A88" s="102" t="s">
        <v>5</v>
      </c>
      <c r="B88" s="51"/>
      <c r="C88" s="61" t="str">
        <f t="shared" si="3"/>
        <v>2,440</v>
      </c>
      <c r="D88" s="100">
        <f t="shared" si="4"/>
        <v>-3.2679738562091387E-3</v>
      </c>
      <c r="E88" s="101">
        <f t="shared" si="5"/>
        <v>-3.2679738562091387E-3</v>
      </c>
      <c r="F88" s="100">
        <f t="shared" si="6"/>
        <v>8.2039911308203983E-2</v>
      </c>
      <c r="G88" s="101">
        <f t="shared" si="7"/>
        <v>8.2039911308203983E-2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67</v>
      </c>
      <c r="W88" s="116">
        <v>68</v>
      </c>
      <c r="X88" s="116">
        <v>67</v>
      </c>
      <c r="Y88" s="116">
        <v>67</v>
      </c>
      <c r="Z88" s="116">
        <v>55</v>
      </c>
    </row>
    <row r="89" spans="1:30" ht="15" customHeight="1" x14ac:dyDescent="0.25">
      <c r="A89" s="51" t="s">
        <v>6</v>
      </c>
      <c r="B89" s="51"/>
      <c r="C89" s="61" t="str">
        <f t="shared" si="3"/>
        <v>3,485</v>
      </c>
      <c r="D89" s="100">
        <f t="shared" si="4"/>
        <v>1.7221249270286121E-2</v>
      </c>
      <c r="E89" s="101">
        <f t="shared" si="5"/>
        <v>1.7221249270286121E-2</v>
      </c>
      <c r="F89" s="100">
        <f t="shared" si="6"/>
        <v>7.5617283950617287E-2</v>
      </c>
      <c r="G89" s="101">
        <f t="shared" si="7"/>
        <v>7.5617283950617287E-2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173</v>
      </c>
      <c r="W89" s="116">
        <v>171</v>
      </c>
      <c r="X89" s="116">
        <v>186</v>
      </c>
      <c r="Y89" s="116">
        <v>188</v>
      </c>
      <c r="Z89" s="116">
        <v>187</v>
      </c>
    </row>
    <row r="90" spans="1:30" ht="15" customHeight="1" x14ac:dyDescent="0.25">
      <c r="A90" s="51" t="s">
        <v>100</v>
      </c>
      <c r="B90" s="51"/>
      <c r="C90" s="61" t="str">
        <f t="shared" si="3"/>
        <v>$36,411</v>
      </c>
      <c r="D90" s="100">
        <f t="shared" si="4"/>
        <v>2.3146048472075798E-2</v>
      </c>
      <c r="E90" s="101">
        <f t="shared" si="5"/>
        <v>2.3146048472075798E-2</v>
      </c>
      <c r="F90" s="100">
        <f t="shared" si="6"/>
        <v>0.10594248925682903</v>
      </c>
      <c r="G90" s="101">
        <f t="shared" si="7"/>
        <v>0.10594248925682903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249</v>
      </c>
      <c r="W90" s="116">
        <v>257</v>
      </c>
      <c r="X90" s="116">
        <v>274</v>
      </c>
      <c r="Y90" s="116">
        <v>262</v>
      </c>
      <c r="Z90" s="116">
        <v>261</v>
      </c>
    </row>
    <row r="91" spans="1:30" ht="15" customHeight="1" x14ac:dyDescent="0.25">
      <c r="A91" s="51" t="s">
        <v>7</v>
      </c>
      <c r="B91" s="51"/>
      <c r="C91" s="61" t="str">
        <f t="shared" si="3"/>
        <v>$167.0 mil</v>
      </c>
      <c r="D91" s="100">
        <f t="shared" si="4"/>
        <v>7.0751975431289971E-2</v>
      </c>
      <c r="E91" s="101">
        <f t="shared" si="5"/>
        <v>7.0751975431289971E-2</v>
      </c>
      <c r="F91" s="100">
        <f t="shared" si="6"/>
        <v>0.15861104542766347</v>
      </c>
      <c r="G91" s="101">
        <f t="shared" si="7"/>
        <v>0.15861104542766347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1733</v>
      </c>
      <c r="W91" s="116">
        <v>1780</v>
      </c>
      <c r="X91" s="116">
        <v>1919</v>
      </c>
      <c r="Y91" s="116">
        <v>1825</v>
      </c>
      <c r="Z91" s="116">
        <v>1858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109</v>
      </c>
      <c r="W93" s="116">
        <v>108</v>
      </c>
      <c r="X93" s="116">
        <v>128</v>
      </c>
      <c r="Y93" s="116">
        <v>122</v>
      </c>
      <c r="Z93" s="116">
        <v>109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293</v>
      </c>
      <c r="W94" s="116">
        <v>311</v>
      </c>
      <c r="X94" s="116">
        <v>294</v>
      </c>
      <c r="Y94" s="116">
        <v>313</v>
      </c>
      <c r="Z94" s="116">
        <v>326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45</v>
      </c>
      <c r="W95" s="116">
        <v>44</v>
      </c>
      <c r="X95" s="116">
        <v>51</v>
      </c>
      <c r="Y95" s="116">
        <v>52</v>
      </c>
      <c r="Z95" s="116">
        <v>55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172</v>
      </c>
      <c r="W96" s="116">
        <v>194</v>
      </c>
      <c r="X96" s="116">
        <v>217</v>
      </c>
      <c r="Y96" s="116">
        <v>221</v>
      </c>
      <c r="Z96" s="116">
        <v>213</v>
      </c>
    </row>
    <row r="97" spans="1:32" ht="15" customHeight="1" x14ac:dyDescent="0.25">
      <c r="S97" s="119" t="s">
        <v>199</v>
      </c>
      <c r="T97" s="119"/>
      <c r="U97" s="116"/>
      <c r="V97" s="116">
        <v>220</v>
      </c>
      <c r="W97" s="116">
        <v>238</v>
      </c>
      <c r="X97" s="116">
        <v>252</v>
      </c>
      <c r="Y97" s="116">
        <v>241</v>
      </c>
      <c r="Z97" s="116">
        <v>244</v>
      </c>
    </row>
    <row r="98" spans="1:32" ht="15" customHeight="1" x14ac:dyDescent="0.25">
      <c r="S98" s="119" t="s">
        <v>200</v>
      </c>
      <c r="T98" s="119"/>
      <c r="U98" s="116"/>
      <c r="V98" s="116">
        <v>113</v>
      </c>
      <c r="W98" s="116">
        <v>114</v>
      </c>
      <c r="X98" s="116">
        <v>114</v>
      </c>
      <c r="Y98" s="116">
        <v>112</v>
      </c>
      <c r="Z98" s="116">
        <v>117</v>
      </c>
    </row>
    <row r="99" spans="1:32" ht="15" customHeight="1" x14ac:dyDescent="0.25">
      <c r="S99" s="119" t="s">
        <v>201</v>
      </c>
      <c r="T99" s="119"/>
      <c r="U99" s="116"/>
      <c r="V99" s="116">
        <v>12</v>
      </c>
      <c r="W99" s="116">
        <v>10</v>
      </c>
      <c r="X99" s="116">
        <v>17</v>
      </c>
      <c r="Y99" s="116">
        <v>12</v>
      </c>
      <c r="Z99" s="116">
        <v>11</v>
      </c>
    </row>
    <row r="100" spans="1:32" ht="15" customHeight="1" x14ac:dyDescent="0.25">
      <c r="S100" s="119" t="s">
        <v>59</v>
      </c>
      <c r="T100" s="119"/>
      <c r="U100" s="116"/>
      <c r="V100" s="116">
        <v>115</v>
      </c>
      <c r="W100" s="116">
        <v>111</v>
      </c>
      <c r="X100" s="116">
        <v>130</v>
      </c>
      <c r="Y100" s="116">
        <v>128</v>
      </c>
      <c r="Z100" s="116">
        <v>135</v>
      </c>
    </row>
    <row r="101" spans="1:32" x14ac:dyDescent="0.25">
      <c r="A101" s="20"/>
      <c r="S101" s="122" t="s">
        <v>54</v>
      </c>
      <c r="T101" s="122"/>
      <c r="U101" s="116"/>
      <c r="V101" s="116">
        <v>1502</v>
      </c>
      <c r="W101" s="116">
        <v>1545</v>
      </c>
      <c r="X101" s="116">
        <v>1669</v>
      </c>
      <c r="Y101" s="116">
        <v>1600</v>
      </c>
      <c r="Z101" s="116">
        <v>1634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2649</v>
      </c>
      <c r="W104" s="116">
        <v>2850</v>
      </c>
      <c r="X104" s="116">
        <v>3170</v>
      </c>
      <c r="Y104" s="116">
        <v>2951</v>
      </c>
      <c r="Z104" s="116">
        <v>2991</v>
      </c>
      <c r="AB104" s="113" t="str">
        <f>TEXT(Z104,"###,###")</f>
        <v>2,991</v>
      </c>
      <c r="AD104" s="134">
        <f>Z104/($Z$4)*100</f>
        <v>59.427776673951918</v>
      </c>
      <c r="AF104" s="113"/>
    </row>
    <row r="105" spans="1:32" x14ac:dyDescent="0.25">
      <c r="S105" s="119" t="s">
        <v>18</v>
      </c>
      <c r="T105" s="119"/>
      <c r="U105" s="116"/>
      <c r="V105" s="116">
        <v>1045</v>
      </c>
      <c r="W105" s="116">
        <v>1058</v>
      </c>
      <c r="X105" s="116">
        <v>1082</v>
      </c>
      <c r="Y105" s="116">
        <v>1108</v>
      </c>
      <c r="Z105" s="116">
        <v>1030</v>
      </c>
      <c r="AB105" s="113" t="str">
        <f>TEXT(Z105,"###,###")</f>
        <v>1,030</v>
      </c>
      <c r="AD105" s="134">
        <f>Z105/($Z$4)*100</f>
        <v>20.464931452414067</v>
      </c>
      <c r="AF105" s="113"/>
    </row>
    <row r="106" spans="1:32" x14ac:dyDescent="0.25">
      <c r="S106" s="122" t="s">
        <v>54</v>
      </c>
      <c r="T106" s="122"/>
      <c r="U106" s="124"/>
      <c r="V106" s="124">
        <v>3694</v>
      </c>
      <c r="W106" s="124">
        <v>3908</v>
      </c>
      <c r="X106" s="124">
        <v>4252</v>
      </c>
      <c r="Y106" s="124">
        <v>4059</v>
      </c>
      <c r="Z106" s="124">
        <v>4021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897</v>
      </c>
      <c r="W108" s="116">
        <v>941</v>
      </c>
      <c r="X108" s="116">
        <v>1095</v>
      </c>
      <c r="Y108" s="116">
        <v>1007</v>
      </c>
      <c r="Z108" s="116">
        <v>964</v>
      </c>
      <c r="AB108" s="113" t="str">
        <f>TEXT(Z108,"###,###")</f>
        <v>964</v>
      </c>
      <c r="AD108" s="134">
        <f>Z108/($Z$4)*100</f>
        <v>19.153586330220545</v>
      </c>
      <c r="AF108" s="113"/>
    </row>
    <row r="109" spans="1:32" x14ac:dyDescent="0.25">
      <c r="S109" s="119" t="s">
        <v>21</v>
      </c>
      <c r="T109" s="119"/>
      <c r="U109" s="116"/>
      <c r="V109" s="116">
        <v>760</v>
      </c>
      <c r="W109" s="116">
        <v>822</v>
      </c>
      <c r="X109" s="116">
        <v>870</v>
      </c>
      <c r="Y109" s="116">
        <v>754</v>
      </c>
      <c r="Z109" s="116">
        <v>866</v>
      </c>
      <c r="AB109" s="113" t="str">
        <f>TEXT(Z109,"###,###")</f>
        <v>866</v>
      </c>
      <c r="AD109" s="134">
        <f>Z109/($Z$4)*100</f>
        <v>17.206437512418042</v>
      </c>
      <c r="AF109" s="113"/>
    </row>
    <row r="110" spans="1:32" x14ac:dyDescent="0.25">
      <c r="S110" s="119" t="s">
        <v>22</v>
      </c>
      <c r="T110" s="119"/>
      <c r="U110" s="116"/>
      <c r="V110" s="116">
        <v>955</v>
      </c>
      <c r="W110" s="116">
        <v>1002</v>
      </c>
      <c r="X110" s="116">
        <v>1078</v>
      </c>
      <c r="Y110" s="116">
        <v>1114</v>
      </c>
      <c r="Z110" s="116">
        <v>1126</v>
      </c>
      <c r="AB110" s="113" t="str">
        <f>TEXT(Z110,"###,###")</f>
        <v>1,126</v>
      </c>
      <c r="AD110" s="134">
        <f>Z110/($Z$4)*100</f>
        <v>22.372342539241007</v>
      </c>
      <c r="AF110" s="113"/>
    </row>
    <row r="111" spans="1:32" x14ac:dyDescent="0.25">
      <c r="S111" s="119" t="s">
        <v>23</v>
      </c>
      <c r="T111" s="119"/>
      <c r="U111" s="116"/>
      <c r="V111" s="116">
        <v>1084</v>
      </c>
      <c r="W111" s="116">
        <v>1143</v>
      </c>
      <c r="X111" s="116">
        <v>1212</v>
      </c>
      <c r="Y111" s="116">
        <v>1181</v>
      </c>
      <c r="Z111" s="116">
        <v>1056</v>
      </c>
      <c r="AB111" s="113" t="str">
        <f>TEXT(Z111,"###,###")</f>
        <v>1,056</v>
      </c>
      <c r="AD111" s="134">
        <f>Z111/($Z$4)*100</f>
        <v>20.981521955096362</v>
      </c>
      <c r="AF111" s="113"/>
    </row>
    <row r="112" spans="1:32" x14ac:dyDescent="0.25">
      <c r="S112" s="122" t="s">
        <v>54</v>
      </c>
      <c r="T112" s="122"/>
      <c r="U112" s="116"/>
      <c r="V112" s="116">
        <v>4692</v>
      </c>
      <c r="W112" s="116">
        <v>4822</v>
      </c>
      <c r="X112" s="116">
        <v>5319</v>
      </c>
      <c r="Y112" s="116">
        <v>5051</v>
      </c>
      <c r="Z112" s="116">
        <v>5033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44.35</v>
      </c>
      <c r="W118" s="135">
        <v>46.99</v>
      </c>
      <c r="X118" s="135">
        <v>46.96</v>
      </c>
      <c r="Y118" s="135">
        <v>46.98</v>
      </c>
      <c r="Z118" s="135">
        <v>47.21</v>
      </c>
      <c r="AB118" s="113" t="str">
        <f>TEXT(Z118,"##.0")</f>
        <v>47.2</v>
      </c>
    </row>
    <row r="120" spans="19:32" x14ac:dyDescent="0.25">
      <c r="S120" s="105" t="s">
        <v>102</v>
      </c>
      <c r="T120" s="116"/>
      <c r="U120" s="116"/>
      <c r="V120" s="116">
        <v>2140</v>
      </c>
      <c r="W120" s="116">
        <v>2143</v>
      </c>
      <c r="X120" s="116">
        <v>2274</v>
      </c>
      <c r="Y120" s="116">
        <v>2240</v>
      </c>
      <c r="Z120" s="116">
        <v>2248</v>
      </c>
      <c r="AB120" s="113" t="str">
        <f>TEXT(Z120,"###,###")</f>
        <v>2,248</v>
      </c>
    </row>
    <row r="121" spans="19:32" x14ac:dyDescent="0.25">
      <c r="S121" s="105" t="s">
        <v>103</v>
      </c>
      <c r="T121" s="116"/>
      <c r="U121" s="116"/>
      <c r="V121" s="116">
        <v>627</v>
      </c>
      <c r="W121" s="116">
        <v>676</v>
      </c>
      <c r="X121" s="116">
        <v>758</v>
      </c>
      <c r="Y121" s="116">
        <v>688</v>
      </c>
      <c r="Z121" s="116">
        <v>716</v>
      </c>
      <c r="AB121" s="113" t="str">
        <f>TEXT(Z121,"###,###")</f>
        <v>716</v>
      </c>
    </row>
    <row r="122" spans="19:32" x14ac:dyDescent="0.25">
      <c r="S122" s="105" t="s">
        <v>104</v>
      </c>
      <c r="T122" s="116"/>
      <c r="U122" s="116"/>
      <c r="V122" s="116">
        <v>479</v>
      </c>
      <c r="W122" s="116">
        <v>506</v>
      </c>
      <c r="X122" s="116">
        <v>551</v>
      </c>
      <c r="Y122" s="116">
        <v>496</v>
      </c>
      <c r="Z122" s="116">
        <v>520</v>
      </c>
      <c r="AB122" s="113" t="str">
        <f>TEXT(Z122,"###,###")</f>
        <v>520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2619</v>
      </c>
      <c r="W124" s="116">
        <v>2649</v>
      </c>
      <c r="X124" s="116">
        <v>2825</v>
      </c>
      <c r="Y124" s="116">
        <v>2736</v>
      </c>
      <c r="Z124" s="116">
        <v>2768</v>
      </c>
      <c r="AB124" s="113" t="str">
        <f>TEXT(Z124,"###,###")</f>
        <v>2,768</v>
      </c>
      <c r="AD124" s="131">
        <f>Z124/$Z$7*100</f>
        <v>79.426111908177916</v>
      </c>
    </row>
    <row r="125" spans="19:32" x14ac:dyDescent="0.25">
      <c r="S125" s="105" t="s">
        <v>106</v>
      </c>
      <c r="T125" s="116"/>
      <c r="U125" s="116"/>
      <c r="V125" s="116">
        <v>1106</v>
      </c>
      <c r="W125" s="116">
        <v>1182</v>
      </c>
      <c r="X125" s="116">
        <v>1309</v>
      </c>
      <c r="Y125" s="116">
        <v>1184</v>
      </c>
      <c r="Z125" s="116">
        <v>1236</v>
      </c>
      <c r="AB125" s="113" t="str">
        <f>TEXT(Z125,"###,###")</f>
        <v>1,236</v>
      </c>
      <c r="AD125" s="131">
        <f>Z125/$Z$7*100</f>
        <v>35.466284074605454</v>
      </c>
    </row>
    <row r="127" spans="19:32" x14ac:dyDescent="0.25">
      <c r="S127" s="105" t="s">
        <v>107</v>
      </c>
      <c r="T127" s="116"/>
      <c r="U127" s="116"/>
      <c r="V127" s="116">
        <v>1734</v>
      </c>
      <c r="W127" s="116">
        <v>1780</v>
      </c>
      <c r="X127" s="116">
        <v>1915</v>
      </c>
      <c r="Y127" s="116">
        <v>1822</v>
      </c>
      <c r="Z127" s="116">
        <v>1857</v>
      </c>
      <c r="AB127" s="113" t="str">
        <f>TEXT(Z127,"###,###")</f>
        <v>1,857</v>
      </c>
      <c r="AD127" s="131">
        <f>Z127/$Z$7*100</f>
        <v>53.285509325681488</v>
      </c>
    </row>
    <row r="128" spans="19:32" x14ac:dyDescent="0.25">
      <c r="S128" s="105" t="s">
        <v>108</v>
      </c>
      <c r="T128" s="116"/>
      <c r="U128" s="116"/>
      <c r="V128" s="116">
        <v>1503</v>
      </c>
      <c r="W128" s="116">
        <v>1545</v>
      </c>
      <c r="X128" s="116">
        <v>1672</v>
      </c>
      <c r="Y128" s="116">
        <v>1603</v>
      </c>
      <c r="Z128" s="116">
        <v>1630</v>
      </c>
      <c r="AB128" s="113" t="str">
        <f>TEXT(Z128,"###,###")</f>
        <v>1,630</v>
      </c>
      <c r="AD128" s="131">
        <f>Z128/$Z$7*100</f>
        <v>46.771879483500719</v>
      </c>
    </row>
    <row r="130" spans="19:20" x14ac:dyDescent="0.25">
      <c r="S130" s="105" t="s">
        <v>286</v>
      </c>
      <c r="T130" s="131">
        <v>64.505021520803439</v>
      </c>
    </row>
    <row r="131" spans="19:20" x14ac:dyDescent="0.25">
      <c r="S131" s="105" t="s">
        <v>287</v>
      </c>
      <c r="T131" s="131">
        <v>20.545193687230988</v>
      </c>
    </row>
    <row r="132" spans="19:20" x14ac:dyDescent="0.25">
      <c r="S132" s="105" t="s">
        <v>288</v>
      </c>
      <c r="T132" s="131">
        <v>14.921090387374461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4397BD-E951-462A-9331-CAAF7FE477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2A0C61-1473-4454-B7F5-D46A5AA6B9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18B0B6-2458-4053-A8AB-A14B3A0F29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5EE53D1-21B5-4D6B-B05D-20699D40A9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E40E-797A-4618-8733-63B6711BD8BF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115</v>
      </c>
      <c r="T1" s="103"/>
      <c r="U1" s="103"/>
      <c r="V1" s="103"/>
      <c r="W1" s="103"/>
      <c r="X1" s="103"/>
      <c r="Y1" s="104" t="s">
        <v>212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115</v>
      </c>
      <c r="Y3" s="109" t="s">
        <v>212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 Baw Baw,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35558</v>
      </c>
      <c r="W4" s="112">
        <v>37715</v>
      </c>
      <c r="X4" s="112">
        <v>39352</v>
      </c>
      <c r="Y4" s="112">
        <v>41121</v>
      </c>
      <c r="Z4" s="112">
        <v>42203</v>
      </c>
      <c r="AB4" s="113" t="str">
        <f>TEXT(Z4,"###,###")</f>
        <v>42,203</v>
      </c>
      <c r="AD4" s="114">
        <f>Z4/Y4-1</f>
        <v>2.6312589674375664E-2</v>
      </c>
      <c r="AF4" s="114">
        <f>Z4/V4-1</f>
        <v>0.18687777715282072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18104</v>
      </c>
      <c r="W5" s="112">
        <v>19209</v>
      </c>
      <c r="X5" s="112">
        <v>20212</v>
      </c>
      <c r="Y5" s="112">
        <v>20556</v>
      </c>
      <c r="Z5" s="112">
        <v>21179</v>
      </c>
      <c r="AB5" s="113" t="str">
        <f>TEXT(Z5,"###,###")</f>
        <v>21,179</v>
      </c>
      <c r="AD5" s="114">
        <f t="shared" ref="AD5:AD9" si="0">Z5/Y5-1</f>
        <v>3.0307452811831004E-2</v>
      </c>
      <c r="AF5" s="114">
        <f t="shared" ref="AF5:AF9" si="1">Z5/V5-1</f>
        <v>0.16985196641626166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17454</v>
      </c>
      <c r="W6" s="112">
        <v>18506</v>
      </c>
      <c r="X6" s="112">
        <v>19140</v>
      </c>
      <c r="Y6" s="112">
        <v>20561</v>
      </c>
      <c r="Z6" s="112">
        <v>21029</v>
      </c>
      <c r="AB6" s="113" t="str">
        <f>TEXT(Z6,"###,###")</f>
        <v>21,029</v>
      </c>
      <c r="AD6" s="114">
        <f t="shared" si="0"/>
        <v>2.2761538835659678E-2</v>
      </c>
      <c r="AF6" s="114">
        <f t="shared" si="1"/>
        <v>0.2048241090867422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25532</v>
      </c>
      <c r="W7" s="112">
        <v>26717</v>
      </c>
      <c r="X7" s="112">
        <v>28125</v>
      </c>
      <c r="Y7" s="112">
        <v>28923</v>
      </c>
      <c r="Z7" s="112">
        <v>30339</v>
      </c>
      <c r="AB7" s="113" t="str">
        <f>TEXT(Z7,"###,###")</f>
        <v>30,339</v>
      </c>
      <c r="AD7" s="114">
        <f t="shared" si="0"/>
        <v>4.8957577014832498E-2</v>
      </c>
      <c r="AF7" s="114">
        <f t="shared" si="1"/>
        <v>0.1882735390882031</v>
      </c>
    </row>
    <row r="8" spans="1:32" ht="17.25" customHeight="1" x14ac:dyDescent="0.25">
      <c r="A8" s="68" t="s">
        <v>13</v>
      </c>
      <c r="B8" s="69"/>
      <c r="C8" s="31"/>
      <c r="D8" s="70" t="str">
        <f>AB4</f>
        <v>42,203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30,339</v>
      </c>
      <c r="P8" s="71"/>
      <c r="S8" s="111" t="s">
        <v>86</v>
      </c>
      <c r="T8" s="112"/>
      <c r="U8" s="112"/>
      <c r="V8" s="112">
        <v>39056</v>
      </c>
      <c r="W8" s="112">
        <v>38668</v>
      </c>
      <c r="X8" s="112">
        <v>41672.93</v>
      </c>
      <c r="Y8" s="112">
        <v>41635</v>
      </c>
      <c r="Z8" s="112">
        <v>42932.01</v>
      </c>
      <c r="AB8" s="113" t="str">
        <f>TEXT(Z8,"$###,###")</f>
        <v>$42,932</v>
      </c>
      <c r="AD8" s="114">
        <f t="shared" si="0"/>
        <v>3.1151915455746471E-2</v>
      </c>
      <c r="AF8" s="114">
        <f t="shared" si="1"/>
        <v>9.92423699303564E-2</v>
      </c>
    </row>
    <row r="9" spans="1:32" x14ac:dyDescent="0.25">
      <c r="A9" s="32" t="s">
        <v>15</v>
      </c>
      <c r="B9" s="75"/>
      <c r="C9" s="76"/>
      <c r="D9" s="77">
        <f>AD104</f>
        <v>72.56593133189584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51.22120043508356</v>
      </c>
      <c r="P9" s="78" t="s">
        <v>87</v>
      </c>
      <c r="S9" s="111" t="s">
        <v>7</v>
      </c>
      <c r="T9" s="112"/>
      <c r="U9" s="112"/>
      <c r="V9" s="112">
        <v>1234257789</v>
      </c>
      <c r="W9" s="112">
        <v>1318520522</v>
      </c>
      <c r="X9" s="112">
        <v>1448683890</v>
      </c>
      <c r="Y9" s="112">
        <v>1538499453</v>
      </c>
      <c r="Z9" s="112">
        <v>1679684840</v>
      </c>
      <c r="AB9" s="113" t="str">
        <f>TEXT(Z9/1000000,"$#,###.0")&amp;" mil"</f>
        <v>$1,679.7 mil</v>
      </c>
      <c r="AD9" s="114">
        <f t="shared" si="0"/>
        <v>9.1768239972198407E-2</v>
      </c>
      <c r="AF9" s="114">
        <f t="shared" si="1"/>
        <v>0.36088656273410002</v>
      </c>
    </row>
    <row r="10" spans="1:32" x14ac:dyDescent="0.25">
      <c r="A10" s="32" t="s">
        <v>18</v>
      </c>
      <c r="B10" s="75"/>
      <c r="C10" s="76"/>
      <c r="D10" s="77">
        <f>AD105</f>
        <v>17.088832547449233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48.768911302284188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79.765318566861126</v>
      </c>
      <c r="P11" s="78" t="s">
        <v>87</v>
      </c>
      <c r="S11" s="111" t="s">
        <v>30</v>
      </c>
      <c r="T11" s="116"/>
      <c r="U11" s="116"/>
      <c r="V11" s="116">
        <v>29942</v>
      </c>
      <c r="W11" s="116">
        <v>31831</v>
      </c>
      <c r="X11" s="116">
        <v>33252</v>
      </c>
      <c r="Y11" s="116">
        <v>35169</v>
      </c>
      <c r="Z11" s="116">
        <v>36068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11.1803289495369</v>
      </c>
      <c r="P12" s="78" t="s">
        <v>87</v>
      </c>
      <c r="S12" s="111" t="s">
        <v>31</v>
      </c>
      <c r="T12" s="116"/>
      <c r="U12" s="116"/>
      <c r="V12" s="116">
        <v>5614</v>
      </c>
      <c r="W12" s="116">
        <v>5884</v>
      </c>
      <c r="X12" s="116">
        <v>6102</v>
      </c>
      <c r="Y12" s="116">
        <v>5950</v>
      </c>
      <c r="Z12" s="116">
        <v>6139</v>
      </c>
    </row>
    <row r="13" spans="1:32" ht="15" customHeight="1" x14ac:dyDescent="0.25">
      <c r="A13" s="32" t="s">
        <v>20</v>
      </c>
      <c r="B13" s="76"/>
      <c r="C13" s="76"/>
      <c r="D13" s="77">
        <f>AD108</f>
        <v>17.517712010994479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9.0312798707933677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15.804563656612089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22.261450607776698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15.92272697303356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2305</v>
      </c>
      <c r="Z15" s="116">
        <v>2376</v>
      </c>
      <c r="AB15" s="121">
        <f t="shared" ref="AB15:AB34" si="2">IF(Z15="np",0,Z15/$Z$34)</f>
        <v>5.6297981234006256E-2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33.763002630144776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84.077273026966438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228</v>
      </c>
      <c r="Z16" s="116">
        <v>292</v>
      </c>
      <c r="AB16" s="121">
        <f t="shared" si="2"/>
        <v>6.9187754715192874E-3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2510</v>
      </c>
      <c r="Z17" s="116">
        <v>2635</v>
      </c>
      <c r="AB17" s="121">
        <f t="shared" si="2"/>
        <v>6.2434840299497675E-2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439</v>
      </c>
      <c r="Z18" s="116">
        <v>440</v>
      </c>
      <c r="AB18" s="121">
        <f t="shared" si="2"/>
        <v>1.0425552080371528E-2</v>
      </c>
    </row>
    <row r="19" spans="1:28" x14ac:dyDescent="0.25">
      <c r="A19" s="67" t="str">
        <f>$S$1&amp;" ("&amp;$V$2&amp;" to "&amp;$Z$2&amp;")"</f>
        <v>Baw Baw (2015-16 to 2019-20)</v>
      </c>
      <c r="B19" s="67"/>
      <c r="C19" s="67"/>
      <c r="D19" s="67"/>
      <c r="E19" s="67"/>
      <c r="F19" s="67"/>
      <c r="G19" s="67" t="str">
        <f>$S$1&amp;" ("&amp;$V$2&amp;" to "&amp;$Z$2&amp;")"</f>
        <v>Baw Baw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3945</v>
      </c>
      <c r="Z19" s="116">
        <v>4160</v>
      </c>
      <c r="AB19" s="121">
        <f t="shared" si="2"/>
        <v>9.8568856032603541E-2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1502</v>
      </c>
      <c r="Z20" s="116">
        <v>1439</v>
      </c>
      <c r="AB20" s="121">
        <f t="shared" si="2"/>
        <v>3.4096294190124159E-2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3014</v>
      </c>
      <c r="Z21" s="116">
        <v>3404</v>
      </c>
      <c r="AB21" s="121">
        <f t="shared" si="2"/>
        <v>8.0655862003601558E-2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2389</v>
      </c>
      <c r="Z22" s="116">
        <v>2485</v>
      </c>
      <c r="AB22" s="121">
        <f t="shared" si="2"/>
        <v>5.8880674817552839E-2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1304</v>
      </c>
      <c r="Z23" s="116">
        <v>1234</v>
      </c>
      <c r="AB23" s="121">
        <f t="shared" si="2"/>
        <v>2.9238934698132879E-2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330</v>
      </c>
      <c r="Z24" s="116">
        <v>364</v>
      </c>
      <c r="AB24" s="121">
        <f t="shared" si="2"/>
        <v>8.6247749028528099E-3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1364</v>
      </c>
      <c r="Z25" s="116">
        <v>1528</v>
      </c>
      <c r="AB25" s="121">
        <f t="shared" si="2"/>
        <v>3.6205099042744764E-2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655</v>
      </c>
      <c r="Z26" s="116">
        <v>685</v>
      </c>
      <c r="AB26" s="121">
        <f t="shared" si="2"/>
        <v>1.6230689034214766E-2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2201</v>
      </c>
      <c r="Z27" s="116">
        <v>2205</v>
      </c>
      <c r="AB27" s="121">
        <f t="shared" si="2"/>
        <v>5.2246232584589138E-2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2492</v>
      </c>
      <c r="Z28" s="116">
        <v>2574</v>
      </c>
      <c r="AB28" s="121">
        <f t="shared" si="2"/>
        <v>6.0989479670173444E-2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3407</v>
      </c>
      <c r="Z29" s="116">
        <v>2009</v>
      </c>
      <c r="AB29" s="121">
        <f t="shared" si="2"/>
        <v>4.760212302151455E-2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2527</v>
      </c>
      <c r="Z30" s="116">
        <v>3669</v>
      </c>
      <c r="AB30" s="121">
        <f t="shared" si="2"/>
        <v>8.6934887688370766E-2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4927</v>
      </c>
      <c r="Z31" s="116">
        <v>5211</v>
      </c>
      <c r="AB31" s="121">
        <f t="shared" si="2"/>
        <v>0.12347170884276372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873</v>
      </c>
      <c r="Z32" s="116">
        <v>966</v>
      </c>
      <c r="AB32" s="121">
        <f t="shared" si="2"/>
        <v>2.2888825703724764E-2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1628</v>
      </c>
      <c r="Z33" s="116">
        <v>1718</v>
      </c>
      <c r="AB33" s="121">
        <f t="shared" si="2"/>
        <v>4.0707041986541563E-2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41124</v>
      </c>
      <c r="Z34" s="124">
        <v>42204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25504</v>
      </c>
      <c r="AB37" s="136">
        <f>Z37/Z40*100</f>
        <v>84.077273026966438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4830</v>
      </c>
      <c r="AB38" s="136">
        <f>Z38/Z40*100</f>
        <v>15.92272697303356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30334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8</v>
      </c>
      <c r="W44" s="116">
        <v>11</v>
      </c>
      <c r="X44" s="116">
        <v>11</v>
      </c>
      <c r="Y44" s="116">
        <v>10</v>
      </c>
      <c r="Z44" s="116">
        <v>6</v>
      </c>
    </row>
    <row r="45" spans="19:32" x14ac:dyDescent="0.25">
      <c r="S45" s="119" t="s">
        <v>38</v>
      </c>
      <c r="T45" s="119"/>
      <c r="U45" s="116"/>
      <c r="V45" s="116">
        <v>380</v>
      </c>
      <c r="W45" s="116">
        <v>429</v>
      </c>
      <c r="X45" s="116">
        <v>398</v>
      </c>
      <c r="Y45" s="116">
        <v>426</v>
      </c>
      <c r="Z45" s="116">
        <v>485</v>
      </c>
    </row>
    <row r="46" spans="19:32" x14ac:dyDescent="0.25">
      <c r="S46" s="119" t="s">
        <v>39</v>
      </c>
      <c r="T46" s="119"/>
      <c r="U46" s="116"/>
      <c r="V46" s="116">
        <v>1069</v>
      </c>
      <c r="W46" s="116">
        <v>1207</v>
      </c>
      <c r="X46" s="116">
        <v>1269</v>
      </c>
      <c r="Y46" s="116">
        <v>1205</v>
      </c>
      <c r="Z46" s="116">
        <v>1063</v>
      </c>
    </row>
    <row r="47" spans="19:32" x14ac:dyDescent="0.25">
      <c r="S47" s="119" t="s">
        <v>40</v>
      </c>
      <c r="T47" s="119"/>
      <c r="U47" s="116"/>
      <c r="V47" s="116">
        <v>1609</v>
      </c>
      <c r="W47" s="116">
        <v>1681</v>
      </c>
      <c r="X47" s="116">
        <v>1804</v>
      </c>
      <c r="Y47" s="116">
        <v>1811</v>
      </c>
      <c r="Z47" s="116">
        <v>1786</v>
      </c>
    </row>
    <row r="48" spans="19:32" x14ac:dyDescent="0.25">
      <c r="S48" s="119" t="s">
        <v>41</v>
      </c>
      <c r="T48" s="119"/>
      <c r="U48" s="116"/>
      <c r="V48" s="116">
        <v>2044</v>
      </c>
      <c r="W48" s="116">
        <v>2065</v>
      </c>
      <c r="X48" s="116">
        <v>2173</v>
      </c>
      <c r="Y48" s="116">
        <v>2265</v>
      </c>
      <c r="Z48" s="116">
        <v>2441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1792</v>
      </c>
      <c r="W49" s="116">
        <v>1978</v>
      </c>
      <c r="X49" s="116">
        <v>2076</v>
      </c>
      <c r="Y49" s="116">
        <v>2150</v>
      </c>
      <c r="Z49" s="116">
        <v>2251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Baw Baw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1557</v>
      </c>
      <c r="W50" s="116">
        <v>1649</v>
      </c>
      <c r="X50" s="116">
        <v>1670</v>
      </c>
      <c r="Y50" s="116">
        <v>1872</v>
      </c>
      <c r="Z50" s="116">
        <v>1982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1560</v>
      </c>
      <c r="W51" s="116">
        <v>1622</v>
      </c>
      <c r="X51" s="116">
        <v>1713</v>
      </c>
      <c r="Y51" s="116">
        <v>1661</v>
      </c>
      <c r="Z51" s="116">
        <v>1777</v>
      </c>
    </row>
    <row r="52" spans="1:26" ht="15" customHeight="1" x14ac:dyDescent="0.25">
      <c r="S52" s="119" t="s">
        <v>45</v>
      </c>
      <c r="T52" s="119"/>
      <c r="U52" s="116"/>
      <c r="V52" s="116">
        <v>1733</v>
      </c>
      <c r="W52" s="116">
        <v>1862</v>
      </c>
      <c r="X52" s="116">
        <v>1934</v>
      </c>
      <c r="Y52" s="116">
        <v>1980</v>
      </c>
      <c r="Z52" s="116">
        <v>1935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1737</v>
      </c>
      <c r="W53" s="116">
        <v>1732</v>
      </c>
      <c r="X53" s="116">
        <v>1826</v>
      </c>
      <c r="Y53" s="116">
        <v>1861</v>
      </c>
      <c r="Z53" s="116">
        <v>1948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1773</v>
      </c>
      <c r="W54" s="116">
        <v>1931</v>
      </c>
      <c r="X54" s="116">
        <v>2025</v>
      </c>
      <c r="Y54" s="116">
        <v>1895</v>
      </c>
      <c r="Z54" s="116">
        <v>1935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1381</v>
      </c>
      <c r="W55" s="116">
        <v>1454</v>
      </c>
      <c r="X55" s="116">
        <v>1584</v>
      </c>
      <c r="Y55" s="116">
        <v>1626</v>
      </c>
      <c r="Z55" s="116">
        <v>1723</v>
      </c>
    </row>
    <row r="56" spans="1:26" ht="15" customHeight="1" x14ac:dyDescent="0.25">
      <c r="S56" s="119" t="s">
        <v>49</v>
      </c>
      <c r="T56" s="119"/>
      <c r="U56" s="116"/>
      <c r="V56" s="116">
        <v>789</v>
      </c>
      <c r="W56" s="116">
        <v>866</v>
      </c>
      <c r="X56" s="116">
        <v>891</v>
      </c>
      <c r="Y56" s="116">
        <v>965</v>
      </c>
      <c r="Z56" s="116">
        <v>960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377</v>
      </c>
      <c r="W57" s="116">
        <v>394</v>
      </c>
      <c r="X57" s="116">
        <v>449</v>
      </c>
      <c r="Y57" s="116">
        <v>460</v>
      </c>
      <c r="Z57" s="116">
        <v>473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153</v>
      </c>
      <c r="W58" s="116">
        <v>184</v>
      </c>
      <c r="X58" s="116">
        <v>199</v>
      </c>
      <c r="Y58" s="116">
        <v>217</v>
      </c>
      <c r="Z58" s="116">
        <v>224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88</v>
      </c>
      <c r="W59" s="116">
        <v>92</v>
      </c>
      <c r="X59" s="116">
        <v>99</v>
      </c>
      <c r="Y59" s="116">
        <v>100</v>
      </c>
      <c r="Z59" s="116">
        <v>110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44</v>
      </c>
      <c r="W60" s="116">
        <v>54</v>
      </c>
      <c r="X60" s="116">
        <v>65</v>
      </c>
      <c r="Y60" s="116">
        <v>62</v>
      </c>
      <c r="Z60" s="116">
        <v>67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18104</v>
      </c>
      <c r="W61" s="116">
        <v>19209</v>
      </c>
      <c r="X61" s="116">
        <v>20212</v>
      </c>
      <c r="Y61" s="116">
        <v>20557</v>
      </c>
      <c r="Z61" s="116">
        <v>21175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10</v>
      </c>
      <c r="W63" s="116">
        <v>4</v>
      </c>
      <c r="X63" s="116">
        <v>10</v>
      </c>
      <c r="Y63" s="116">
        <v>12</v>
      </c>
      <c r="Z63" s="116">
        <v>13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388</v>
      </c>
      <c r="W64" s="116">
        <v>462</v>
      </c>
      <c r="X64" s="116">
        <v>434</v>
      </c>
      <c r="Y64" s="116">
        <v>464</v>
      </c>
      <c r="Z64" s="116">
        <v>545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Baw Baw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1079</v>
      </c>
      <c r="W65" s="116">
        <v>1192</v>
      </c>
      <c r="X65" s="116">
        <v>1141</v>
      </c>
      <c r="Y65" s="116">
        <v>1264</v>
      </c>
      <c r="Z65" s="116">
        <v>1333</v>
      </c>
    </row>
    <row r="66" spans="1:26" x14ac:dyDescent="0.25">
      <c r="S66" s="119" t="s">
        <v>40</v>
      </c>
      <c r="T66" s="119"/>
      <c r="U66" s="116"/>
      <c r="V66" s="116">
        <v>1577</v>
      </c>
      <c r="W66" s="116">
        <v>1744</v>
      </c>
      <c r="X66" s="116">
        <v>1803</v>
      </c>
      <c r="Y66" s="116">
        <v>1933</v>
      </c>
      <c r="Z66" s="116">
        <v>1896</v>
      </c>
    </row>
    <row r="67" spans="1:26" x14ac:dyDescent="0.25">
      <c r="S67" s="119" t="s">
        <v>41</v>
      </c>
      <c r="T67" s="119"/>
      <c r="U67" s="116"/>
      <c r="V67" s="116">
        <v>2000</v>
      </c>
      <c r="W67" s="116">
        <v>2054</v>
      </c>
      <c r="X67" s="116">
        <v>1999</v>
      </c>
      <c r="Y67" s="116">
        <v>2200</v>
      </c>
      <c r="Z67" s="116">
        <v>2365</v>
      </c>
    </row>
    <row r="68" spans="1:26" x14ac:dyDescent="0.25">
      <c r="S68" s="119" t="s">
        <v>42</v>
      </c>
      <c r="T68" s="119"/>
      <c r="U68" s="116"/>
      <c r="V68" s="116">
        <v>1606</v>
      </c>
      <c r="W68" s="116">
        <v>1836</v>
      </c>
      <c r="X68" s="116">
        <v>1884</v>
      </c>
      <c r="Y68" s="116">
        <v>2016</v>
      </c>
      <c r="Z68" s="116">
        <v>2102</v>
      </c>
    </row>
    <row r="69" spans="1:26" x14ac:dyDescent="0.25">
      <c r="S69" s="119" t="s">
        <v>43</v>
      </c>
      <c r="T69" s="119"/>
      <c r="U69" s="116"/>
      <c r="V69" s="116">
        <v>1452</v>
      </c>
      <c r="W69" s="116">
        <v>1526</v>
      </c>
      <c r="X69" s="116">
        <v>1679</v>
      </c>
      <c r="Y69" s="116">
        <v>1798</v>
      </c>
      <c r="Z69" s="116">
        <v>1906</v>
      </c>
    </row>
    <row r="70" spans="1:26" x14ac:dyDescent="0.25">
      <c r="S70" s="119" t="s">
        <v>44</v>
      </c>
      <c r="T70" s="119"/>
      <c r="U70" s="116"/>
      <c r="V70" s="116">
        <v>1680</v>
      </c>
      <c r="W70" s="116">
        <v>1642</v>
      </c>
      <c r="X70" s="116">
        <v>1780</v>
      </c>
      <c r="Y70" s="116">
        <v>1900</v>
      </c>
      <c r="Z70" s="116">
        <v>1872</v>
      </c>
    </row>
    <row r="71" spans="1:26" x14ac:dyDescent="0.25">
      <c r="S71" s="119" t="s">
        <v>45</v>
      </c>
      <c r="T71" s="119"/>
      <c r="U71" s="116"/>
      <c r="V71" s="116">
        <v>1838</v>
      </c>
      <c r="W71" s="116">
        <v>1938</v>
      </c>
      <c r="X71" s="116">
        <v>1978</v>
      </c>
      <c r="Y71" s="116">
        <v>2109</v>
      </c>
      <c r="Z71" s="116">
        <v>2075</v>
      </c>
    </row>
    <row r="72" spans="1:26" x14ac:dyDescent="0.25">
      <c r="S72" s="119" t="s">
        <v>46</v>
      </c>
      <c r="T72" s="119"/>
      <c r="U72" s="116"/>
      <c r="V72" s="116">
        <v>1864</v>
      </c>
      <c r="W72" s="116">
        <v>1934</v>
      </c>
      <c r="X72" s="116">
        <v>1936</v>
      </c>
      <c r="Y72" s="116">
        <v>2051</v>
      </c>
      <c r="Z72" s="116">
        <v>2047</v>
      </c>
    </row>
    <row r="73" spans="1:26" x14ac:dyDescent="0.25">
      <c r="S73" s="119" t="s">
        <v>47</v>
      </c>
      <c r="T73" s="119"/>
      <c r="U73" s="116"/>
      <c r="V73" s="116">
        <v>1742</v>
      </c>
      <c r="W73" s="116">
        <v>1804</v>
      </c>
      <c r="X73" s="116">
        <v>1910</v>
      </c>
      <c r="Y73" s="116">
        <v>1995</v>
      </c>
      <c r="Z73" s="116">
        <v>1991</v>
      </c>
    </row>
    <row r="74" spans="1:26" x14ac:dyDescent="0.25">
      <c r="S74" s="119" t="s">
        <v>48</v>
      </c>
      <c r="T74" s="119"/>
      <c r="U74" s="116"/>
      <c r="V74" s="116">
        <v>1212</v>
      </c>
      <c r="W74" s="116">
        <v>1265</v>
      </c>
      <c r="X74" s="116">
        <v>1358</v>
      </c>
      <c r="Y74" s="116">
        <v>1523</v>
      </c>
      <c r="Z74" s="116">
        <v>1516</v>
      </c>
    </row>
    <row r="75" spans="1:26" x14ac:dyDescent="0.25">
      <c r="S75" s="119" t="s">
        <v>49</v>
      </c>
      <c r="T75" s="119"/>
      <c r="U75" s="116"/>
      <c r="V75" s="116">
        <v>569</v>
      </c>
      <c r="W75" s="116">
        <v>617</v>
      </c>
      <c r="X75" s="116">
        <v>709</v>
      </c>
      <c r="Y75" s="116">
        <v>744</v>
      </c>
      <c r="Z75" s="116">
        <v>744</v>
      </c>
    </row>
    <row r="76" spans="1:26" x14ac:dyDescent="0.25">
      <c r="S76" s="119" t="s">
        <v>50</v>
      </c>
      <c r="T76" s="119"/>
      <c r="U76" s="116"/>
      <c r="V76" s="116">
        <v>194</v>
      </c>
      <c r="W76" s="116">
        <v>232</v>
      </c>
      <c r="X76" s="116">
        <v>248</v>
      </c>
      <c r="Y76" s="116">
        <v>283</v>
      </c>
      <c r="Z76" s="116">
        <v>320</v>
      </c>
    </row>
    <row r="77" spans="1:26" x14ac:dyDescent="0.25">
      <c r="S77" s="119" t="s">
        <v>51</v>
      </c>
      <c r="T77" s="119"/>
      <c r="U77" s="116"/>
      <c r="V77" s="116">
        <v>114</v>
      </c>
      <c r="W77" s="116">
        <v>132</v>
      </c>
      <c r="X77" s="116">
        <v>139</v>
      </c>
      <c r="Y77" s="116">
        <v>136</v>
      </c>
      <c r="Z77" s="116">
        <v>149</v>
      </c>
    </row>
    <row r="78" spans="1:26" x14ac:dyDescent="0.25">
      <c r="S78" s="119" t="s">
        <v>52</v>
      </c>
      <c r="T78" s="119"/>
      <c r="U78" s="116"/>
      <c r="V78" s="116">
        <v>72</v>
      </c>
      <c r="W78" s="116">
        <v>78</v>
      </c>
      <c r="X78" s="116">
        <v>87</v>
      </c>
      <c r="Y78" s="116">
        <v>77</v>
      </c>
      <c r="Z78" s="116">
        <v>93</v>
      </c>
    </row>
    <row r="79" spans="1:26" x14ac:dyDescent="0.25">
      <c r="S79" s="119" t="s">
        <v>53</v>
      </c>
      <c r="T79" s="119"/>
      <c r="U79" s="116"/>
      <c r="V79" s="116">
        <v>49</v>
      </c>
      <c r="W79" s="116">
        <v>45</v>
      </c>
      <c r="X79" s="116">
        <v>52</v>
      </c>
      <c r="Y79" s="116">
        <v>47</v>
      </c>
      <c r="Z79" s="116">
        <v>62</v>
      </c>
    </row>
    <row r="80" spans="1:26" x14ac:dyDescent="0.25">
      <c r="S80" s="122" t="s">
        <v>54</v>
      </c>
      <c r="T80" s="122"/>
      <c r="U80" s="116"/>
      <c r="V80" s="116">
        <v>17454</v>
      </c>
      <c r="W80" s="116">
        <v>18506</v>
      </c>
      <c r="X80" s="116">
        <v>19140</v>
      </c>
      <c r="Y80" s="116">
        <v>20565</v>
      </c>
      <c r="Z80" s="116">
        <v>21031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Baw Baw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1338</v>
      </c>
      <c r="W83" s="116">
        <v>1419</v>
      </c>
      <c r="X83" s="116">
        <v>1494</v>
      </c>
      <c r="Y83" s="116">
        <v>1565</v>
      </c>
      <c r="Z83" s="116">
        <v>1704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1366</v>
      </c>
      <c r="W84" s="116">
        <v>1426</v>
      </c>
      <c r="X84" s="116">
        <v>1480</v>
      </c>
      <c r="Y84" s="116">
        <v>1536</v>
      </c>
      <c r="Z84" s="116">
        <v>1589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2538</v>
      </c>
      <c r="W85" s="116">
        <v>2768</v>
      </c>
      <c r="X85" s="116">
        <v>2971</v>
      </c>
      <c r="Y85" s="116">
        <v>3059</v>
      </c>
      <c r="Z85" s="116">
        <v>3205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42,203</v>
      </c>
      <c r="D86" s="100">
        <f t="shared" ref="D86:D91" si="4">AD4</f>
        <v>2.6312589674375664E-2</v>
      </c>
      <c r="E86" s="101">
        <f t="shared" ref="E86:E91" si="5">AD4</f>
        <v>2.6312589674375664E-2</v>
      </c>
      <c r="F86" s="100">
        <f t="shared" ref="F86:F91" si="6">AF4</f>
        <v>0.18687777715282072</v>
      </c>
      <c r="G86" s="101">
        <f t="shared" ref="G86:G91" si="7">AF4</f>
        <v>0.18687777715282072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531</v>
      </c>
      <c r="W86" s="116">
        <v>567</v>
      </c>
      <c r="X86" s="116">
        <v>637</v>
      </c>
      <c r="Y86" s="116">
        <v>695</v>
      </c>
      <c r="Z86" s="116">
        <v>743</v>
      </c>
    </row>
    <row r="87" spans="1:30" ht="15" customHeight="1" x14ac:dyDescent="0.25">
      <c r="A87" s="102" t="s">
        <v>4</v>
      </c>
      <c r="B87" s="51"/>
      <c r="C87" s="61" t="str">
        <f t="shared" si="3"/>
        <v>21,179</v>
      </c>
      <c r="D87" s="100">
        <f t="shared" si="4"/>
        <v>3.0307452811831004E-2</v>
      </c>
      <c r="E87" s="101">
        <f t="shared" si="5"/>
        <v>3.0307452811831004E-2</v>
      </c>
      <c r="F87" s="100">
        <f t="shared" si="6"/>
        <v>0.16985196641626166</v>
      </c>
      <c r="G87" s="101">
        <f t="shared" si="7"/>
        <v>0.16985196641626166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438</v>
      </c>
      <c r="W87" s="116">
        <v>478</v>
      </c>
      <c r="X87" s="116">
        <v>484</v>
      </c>
      <c r="Y87" s="116">
        <v>495</v>
      </c>
      <c r="Z87" s="116">
        <v>489</v>
      </c>
    </row>
    <row r="88" spans="1:30" ht="15" customHeight="1" x14ac:dyDescent="0.25">
      <c r="A88" s="102" t="s">
        <v>5</v>
      </c>
      <c r="B88" s="51"/>
      <c r="C88" s="61" t="str">
        <f t="shared" si="3"/>
        <v>21,029</v>
      </c>
      <c r="D88" s="100">
        <f t="shared" si="4"/>
        <v>2.2761538835659678E-2</v>
      </c>
      <c r="E88" s="101">
        <f t="shared" si="5"/>
        <v>2.2761538835659678E-2</v>
      </c>
      <c r="F88" s="100">
        <f t="shared" si="6"/>
        <v>0.2048241090867422</v>
      </c>
      <c r="G88" s="101">
        <f t="shared" si="7"/>
        <v>0.2048241090867422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532</v>
      </c>
      <c r="W88" s="116">
        <v>565</v>
      </c>
      <c r="X88" s="116">
        <v>617</v>
      </c>
      <c r="Y88" s="116">
        <v>634</v>
      </c>
      <c r="Z88" s="116">
        <v>678</v>
      </c>
    </row>
    <row r="89" spans="1:30" ht="15" customHeight="1" x14ac:dyDescent="0.25">
      <c r="A89" s="51" t="s">
        <v>6</v>
      </c>
      <c r="B89" s="51"/>
      <c r="C89" s="61" t="str">
        <f t="shared" si="3"/>
        <v>30,339</v>
      </c>
      <c r="D89" s="100">
        <f t="shared" si="4"/>
        <v>4.8957577014832498E-2</v>
      </c>
      <c r="E89" s="101">
        <f t="shared" si="5"/>
        <v>4.8957577014832498E-2</v>
      </c>
      <c r="F89" s="100">
        <f t="shared" si="6"/>
        <v>0.1882735390882031</v>
      </c>
      <c r="G89" s="101">
        <f t="shared" si="7"/>
        <v>0.1882735390882031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1300</v>
      </c>
      <c r="W89" s="116">
        <v>1385</v>
      </c>
      <c r="X89" s="116">
        <v>1480</v>
      </c>
      <c r="Y89" s="116">
        <v>1501</v>
      </c>
      <c r="Z89" s="116">
        <v>1553</v>
      </c>
    </row>
    <row r="90" spans="1:30" ht="15" customHeight="1" x14ac:dyDescent="0.25">
      <c r="A90" s="51" t="s">
        <v>100</v>
      </c>
      <c r="B90" s="51"/>
      <c r="C90" s="61" t="str">
        <f t="shared" si="3"/>
        <v>$42,932</v>
      </c>
      <c r="D90" s="100">
        <f t="shared" si="4"/>
        <v>3.1151915455746471E-2</v>
      </c>
      <c r="E90" s="101">
        <f t="shared" si="5"/>
        <v>3.1151915455746471E-2</v>
      </c>
      <c r="F90" s="100">
        <f t="shared" si="6"/>
        <v>9.92423699303564E-2</v>
      </c>
      <c r="G90" s="101">
        <f t="shared" si="7"/>
        <v>9.92423699303564E-2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1858</v>
      </c>
      <c r="W90" s="116">
        <v>1899</v>
      </c>
      <c r="X90" s="116">
        <v>2058</v>
      </c>
      <c r="Y90" s="116">
        <v>2113</v>
      </c>
      <c r="Z90" s="116">
        <v>2151</v>
      </c>
    </row>
    <row r="91" spans="1:30" ht="15" customHeight="1" x14ac:dyDescent="0.25">
      <c r="A91" s="51" t="s">
        <v>7</v>
      </c>
      <c r="B91" s="51"/>
      <c r="C91" s="61" t="str">
        <f t="shared" si="3"/>
        <v>$1,679.7 mil</v>
      </c>
      <c r="D91" s="100">
        <f t="shared" si="4"/>
        <v>9.1768239972198407E-2</v>
      </c>
      <c r="E91" s="101">
        <f t="shared" si="5"/>
        <v>9.1768239972198407E-2</v>
      </c>
      <c r="F91" s="100">
        <f t="shared" si="6"/>
        <v>0.36088656273410002</v>
      </c>
      <c r="G91" s="101">
        <f t="shared" si="7"/>
        <v>0.36088656273410002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13258</v>
      </c>
      <c r="W91" s="116">
        <v>13855</v>
      </c>
      <c r="X91" s="116">
        <v>14621</v>
      </c>
      <c r="Y91" s="116">
        <v>14874</v>
      </c>
      <c r="Z91" s="116">
        <v>15541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746</v>
      </c>
      <c r="W93" s="116">
        <v>834</v>
      </c>
      <c r="X93" s="116">
        <v>948</v>
      </c>
      <c r="Y93" s="116">
        <v>1053</v>
      </c>
      <c r="Z93" s="116">
        <v>1158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2410</v>
      </c>
      <c r="W94" s="116">
        <v>2482</v>
      </c>
      <c r="X94" s="116">
        <v>2667</v>
      </c>
      <c r="Y94" s="116">
        <v>2819</v>
      </c>
      <c r="Z94" s="116">
        <v>2911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434</v>
      </c>
      <c r="W95" s="116">
        <v>465</v>
      </c>
      <c r="X95" s="116">
        <v>530</v>
      </c>
      <c r="Y95" s="116">
        <v>544</v>
      </c>
      <c r="Z95" s="116">
        <v>572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1712</v>
      </c>
      <c r="W96" s="116">
        <v>1919</v>
      </c>
      <c r="X96" s="116">
        <v>2121</v>
      </c>
      <c r="Y96" s="116">
        <v>2269</v>
      </c>
      <c r="Z96" s="116">
        <v>2424</v>
      </c>
    </row>
    <row r="97" spans="1:32" ht="15" customHeight="1" x14ac:dyDescent="0.25">
      <c r="S97" s="119" t="s">
        <v>199</v>
      </c>
      <c r="T97" s="119"/>
      <c r="U97" s="116"/>
      <c r="V97" s="116">
        <v>1985</v>
      </c>
      <c r="W97" s="116">
        <v>2182</v>
      </c>
      <c r="X97" s="116">
        <v>2241</v>
      </c>
      <c r="Y97" s="116">
        <v>2322</v>
      </c>
      <c r="Z97" s="116">
        <v>2407</v>
      </c>
    </row>
    <row r="98" spans="1:32" ht="15" customHeight="1" x14ac:dyDescent="0.25">
      <c r="S98" s="119" t="s">
        <v>200</v>
      </c>
      <c r="T98" s="119"/>
      <c r="U98" s="116"/>
      <c r="V98" s="116">
        <v>1057</v>
      </c>
      <c r="W98" s="116">
        <v>1100</v>
      </c>
      <c r="X98" s="116">
        <v>1127</v>
      </c>
      <c r="Y98" s="116">
        <v>1227</v>
      </c>
      <c r="Z98" s="116">
        <v>1300</v>
      </c>
    </row>
    <row r="99" spans="1:32" ht="15" customHeight="1" x14ac:dyDescent="0.25">
      <c r="S99" s="119" t="s">
        <v>201</v>
      </c>
      <c r="T99" s="119"/>
      <c r="U99" s="116"/>
      <c r="V99" s="116">
        <v>113</v>
      </c>
      <c r="W99" s="116">
        <v>118</v>
      </c>
      <c r="X99" s="116">
        <v>137</v>
      </c>
      <c r="Y99" s="116">
        <v>141</v>
      </c>
      <c r="Z99" s="116">
        <v>138</v>
      </c>
    </row>
    <row r="100" spans="1:32" ht="15" customHeight="1" x14ac:dyDescent="0.25">
      <c r="S100" s="119" t="s">
        <v>59</v>
      </c>
      <c r="T100" s="119"/>
      <c r="U100" s="116"/>
      <c r="V100" s="116">
        <v>1080</v>
      </c>
      <c r="W100" s="116">
        <v>1099</v>
      </c>
      <c r="X100" s="116">
        <v>1121</v>
      </c>
      <c r="Y100" s="116">
        <v>1192</v>
      </c>
      <c r="Z100" s="116">
        <v>1235</v>
      </c>
    </row>
    <row r="101" spans="1:32" x14ac:dyDescent="0.25">
      <c r="A101" s="20"/>
      <c r="S101" s="122" t="s">
        <v>54</v>
      </c>
      <c r="T101" s="122"/>
      <c r="U101" s="116"/>
      <c r="V101" s="116">
        <v>12274</v>
      </c>
      <c r="W101" s="116">
        <v>12862</v>
      </c>
      <c r="X101" s="116">
        <v>13504</v>
      </c>
      <c r="Y101" s="116">
        <v>14052</v>
      </c>
      <c r="Z101" s="116">
        <v>14798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24007</v>
      </c>
      <c r="W104" s="116">
        <v>26536</v>
      </c>
      <c r="X104" s="116">
        <v>27800</v>
      </c>
      <c r="Y104" s="116">
        <v>29064</v>
      </c>
      <c r="Z104" s="116">
        <v>30625</v>
      </c>
      <c r="AB104" s="113" t="str">
        <f>TEXT(Z104,"###,###")</f>
        <v>30,625</v>
      </c>
      <c r="AD104" s="134">
        <f>Z104/($Z$4)*100</f>
        <v>72.56593133189584</v>
      </c>
      <c r="AF104" s="113"/>
    </row>
    <row r="105" spans="1:32" x14ac:dyDescent="0.25">
      <c r="S105" s="119" t="s">
        <v>18</v>
      </c>
      <c r="T105" s="119"/>
      <c r="U105" s="116"/>
      <c r="V105" s="116">
        <v>6344</v>
      </c>
      <c r="W105" s="116">
        <v>6594</v>
      </c>
      <c r="X105" s="116">
        <v>6622</v>
      </c>
      <c r="Y105" s="116">
        <v>7468</v>
      </c>
      <c r="Z105" s="116">
        <v>7212</v>
      </c>
      <c r="AB105" s="113" t="str">
        <f>TEXT(Z105,"###,###")</f>
        <v>7,212</v>
      </c>
      <c r="AD105" s="134">
        <f>Z105/($Z$4)*100</f>
        <v>17.088832547449233</v>
      </c>
      <c r="AF105" s="113"/>
    </row>
    <row r="106" spans="1:32" x14ac:dyDescent="0.25">
      <c r="S106" s="122" t="s">
        <v>54</v>
      </c>
      <c r="T106" s="122"/>
      <c r="U106" s="124"/>
      <c r="V106" s="124">
        <v>30351</v>
      </c>
      <c r="W106" s="124">
        <v>33130</v>
      </c>
      <c r="X106" s="124">
        <v>34422</v>
      </c>
      <c r="Y106" s="124">
        <v>36532</v>
      </c>
      <c r="Z106" s="124">
        <v>37837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5704</v>
      </c>
      <c r="W108" s="116">
        <v>6695</v>
      </c>
      <c r="X108" s="116">
        <v>7573</v>
      </c>
      <c r="Y108" s="116">
        <v>7082</v>
      </c>
      <c r="Z108" s="116">
        <v>7393</v>
      </c>
      <c r="AB108" s="113" t="str">
        <f>TEXT(Z108,"###,###")</f>
        <v>7,393</v>
      </c>
      <c r="AD108" s="134">
        <f>Z108/($Z$4)*100</f>
        <v>17.517712010994479</v>
      </c>
      <c r="AF108" s="113"/>
    </row>
    <row r="109" spans="1:32" x14ac:dyDescent="0.25">
      <c r="S109" s="119" t="s">
        <v>21</v>
      </c>
      <c r="T109" s="119"/>
      <c r="U109" s="116"/>
      <c r="V109" s="116">
        <v>5732</v>
      </c>
      <c r="W109" s="116">
        <v>6213</v>
      </c>
      <c r="X109" s="116">
        <v>6340</v>
      </c>
      <c r="Y109" s="116">
        <v>6376</v>
      </c>
      <c r="Z109" s="116">
        <v>6670</v>
      </c>
      <c r="AB109" s="113" t="str">
        <f>TEXT(Z109,"###,###")</f>
        <v>6,670</v>
      </c>
      <c r="AD109" s="134">
        <f>Z109/($Z$4)*100</f>
        <v>15.804563656612089</v>
      </c>
      <c r="AF109" s="113"/>
    </row>
    <row r="110" spans="1:32" x14ac:dyDescent="0.25">
      <c r="S110" s="119" t="s">
        <v>22</v>
      </c>
      <c r="T110" s="119"/>
      <c r="U110" s="116"/>
      <c r="V110" s="116">
        <v>7347</v>
      </c>
      <c r="W110" s="116">
        <v>8324</v>
      </c>
      <c r="X110" s="116">
        <v>8217</v>
      </c>
      <c r="Y110" s="116">
        <v>9779</v>
      </c>
      <c r="Z110" s="116">
        <v>9395</v>
      </c>
      <c r="AB110" s="113" t="str">
        <f>TEXT(Z110,"###,###")</f>
        <v>9,395</v>
      </c>
      <c r="AD110" s="134">
        <f>Z110/($Z$4)*100</f>
        <v>22.261450607776698</v>
      </c>
      <c r="AF110" s="113"/>
    </row>
    <row r="111" spans="1:32" x14ac:dyDescent="0.25">
      <c r="S111" s="119" t="s">
        <v>23</v>
      </c>
      <c r="T111" s="119"/>
      <c r="U111" s="116"/>
      <c r="V111" s="116">
        <v>11569</v>
      </c>
      <c r="W111" s="116">
        <v>11898</v>
      </c>
      <c r="X111" s="116">
        <v>12294</v>
      </c>
      <c r="Y111" s="116">
        <v>13298</v>
      </c>
      <c r="Z111" s="116">
        <v>14249</v>
      </c>
      <c r="AB111" s="113" t="str">
        <f>TEXT(Z111,"###,###")</f>
        <v>14,249</v>
      </c>
      <c r="AD111" s="134">
        <f>Z111/($Z$4)*100</f>
        <v>33.763002630144776</v>
      </c>
      <c r="AF111" s="113"/>
    </row>
    <row r="112" spans="1:32" x14ac:dyDescent="0.25">
      <c r="S112" s="122" t="s">
        <v>54</v>
      </c>
      <c r="T112" s="122"/>
      <c r="U112" s="116"/>
      <c r="V112" s="116">
        <v>35558</v>
      </c>
      <c r="W112" s="116">
        <v>37715</v>
      </c>
      <c r="X112" s="116">
        <v>39352</v>
      </c>
      <c r="Y112" s="116">
        <v>41120</v>
      </c>
      <c r="Z112" s="116">
        <v>42203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41.68</v>
      </c>
      <c r="W118" s="135">
        <v>42.73</v>
      </c>
      <c r="X118" s="135">
        <v>42.9</v>
      </c>
      <c r="Y118" s="135">
        <v>42.74</v>
      </c>
      <c r="Z118" s="135">
        <v>42.76</v>
      </c>
      <c r="AB118" s="113" t="str">
        <f>TEXT(Z118,"##.0")</f>
        <v>42.8</v>
      </c>
    </row>
    <row r="120" spans="19:32" x14ac:dyDescent="0.25">
      <c r="S120" s="105" t="s">
        <v>102</v>
      </c>
      <c r="T120" s="116"/>
      <c r="U120" s="116"/>
      <c r="V120" s="116">
        <v>19916</v>
      </c>
      <c r="W120" s="116">
        <v>20833</v>
      </c>
      <c r="X120" s="116">
        <v>22025</v>
      </c>
      <c r="Y120" s="116">
        <v>22975</v>
      </c>
      <c r="Z120" s="116">
        <v>24200</v>
      </c>
      <c r="AB120" s="113" t="str">
        <f>TEXT(Z120,"###,###")</f>
        <v>24,200</v>
      </c>
    </row>
    <row r="121" spans="19:32" x14ac:dyDescent="0.25">
      <c r="S121" s="105" t="s">
        <v>103</v>
      </c>
      <c r="T121" s="116"/>
      <c r="U121" s="116"/>
      <c r="V121" s="116">
        <v>3191</v>
      </c>
      <c r="W121" s="116">
        <v>3286</v>
      </c>
      <c r="X121" s="116">
        <v>3395</v>
      </c>
      <c r="Y121" s="116">
        <v>3312</v>
      </c>
      <c r="Z121" s="116">
        <v>3392</v>
      </c>
      <c r="AB121" s="113" t="str">
        <f>TEXT(Z121,"###,###")</f>
        <v>3,392</v>
      </c>
    </row>
    <row r="122" spans="19:32" x14ac:dyDescent="0.25">
      <c r="S122" s="105" t="s">
        <v>104</v>
      </c>
      <c r="T122" s="116"/>
      <c r="U122" s="116"/>
      <c r="V122" s="116">
        <v>2421</v>
      </c>
      <c r="W122" s="116">
        <v>2598</v>
      </c>
      <c r="X122" s="116">
        <v>2704</v>
      </c>
      <c r="Y122" s="116">
        <v>2637</v>
      </c>
      <c r="Z122" s="116">
        <v>2740</v>
      </c>
      <c r="AB122" s="113" t="str">
        <f>TEXT(Z122,"###,###")</f>
        <v>2,740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22337</v>
      </c>
      <c r="W124" s="116">
        <v>23431</v>
      </c>
      <c r="X124" s="116">
        <v>24729</v>
      </c>
      <c r="Y124" s="116">
        <v>25612</v>
      </c>
      <c r="Z124" s="116">
        <v>26940</v>
      </c>
      <c r="AB124" s="113" t="str">
        <f>TEXT(Z124,"###,###")</f>
        <v>26,940</v>
      </c>
      <c r="AD124" s="131">
        <f>Z124/$Z$7*100</f>
        <v>88.796598437654509</v>
      </c>
    </row>
    <row r="125" spans="19:32" x14ac:dyDescent="0.25">
      <c r="S125" s="105" t="s">
        <v>106</v>
      </c>
      <c r="T125" s="116"/>
      <c r="U125" s="116"/>
      <c r="V125" s="116">
        <v>5612</v>
      </c>
      <c r="W125" s="116">
        <v>5884</v>
      </c>
      <c r="X125" s="116">
        <v>6099</v>
      </c>
      <c r="Y125" s="116">
        <v>5949</v>
      </c>
      <c r="Z125" s="116">
        <v>6132</v>
      </c>
      <c r="AB125" s="113" t="str">
        <f>TEXT(Z125,"###,###")</f>
        <v>6,132</v>
      </c>
      <c r="AD125" s="131">
        <f>Z125/$Z$7*100</f>
        <v>20.21160882033027</v>
      </c>
    </row>
    <row r="127" spans="19:32" x14ac:dyDescent="0.25">
      <c r="S127" s="105" t="s">
        <v>107</v>
      </c>
      <c r="T127" s="116"/>
      <c r="U127" s="116"/>
      <c r="V127" s="116">
        <v>13258</v>
      </c>
      <c r="W127" s="116">
        <v>13855</v>
      </c>
      <c r="X127" s="116">
        <v>14621</v>
      </c>
      <c r="Y127" s="116">
        <v>14875</v>
      </c>
      <c r="Z127" s="116">
        <v>15540</v>
      </c>
      <c r="AB127" s="113" t="str">
        <f>TEXT(Z127,"###,###")</f>
        <v>15,540</v>
      </c>
      <c r="AD127" s="131">
        <f>Z127/$Z$7*100</f>
        <v>51.22120043508356</v>
      </c>
    </row>
    <row r="128" spans="19:32" x14ac:dyDescent="0.25">
      <c r="S128" s="105" t="s">
        <v>108</v>
      </c>
      <c r="T128" s="116"/>
      <c r="U128" s="116"/>
      <c r="V128" s="116">
        <v>12274</v>
      </c>
      <c r="W128" s="116">
        <v>12862</v>
      </c>
      <c r="X128" s="116">
        <v>13504</v>
      </c>
      <c r="Y128" s="116">
        <v>14051</v>
      </c>
      <c r="Z128" s="116">
        <v>14796</v>
      </c>
      <c r="AB128" s="113" t="str">
        <f>TEXT(Z128,"###,###")</f>
        <v>14,796</v>
      </c>
      <c r="AD128" s="131">
        <f>Z128/$Z$7*100</f>
        <v>48.768911302284188</v>
      </c>
    </row>
    <row r="130" spans="19:20" x14ac:dyDescent="0.25">
      <c r="S130" s="105" t="s">
        <v>286</v>
      </c>
      <c r="T130" s="131">
        <v>79.765318566861126</v>
      </c>
    </row>
    <row r="131" spans="19:20" x14ac:dyDescent="0.25">
      <c r="S131" s="105" t="s">
        <v>287</v>
      </c>
      <c r="T131" s="131">
        <v>11.1803289495369</v>
      </c>
    </row>
    <row r="132" spans="19:20" x14ac:dyDescent="0.25">
      <c r="S132" s="105" t="s">
        <v>288</v>
      </c>
      <c r="T132" s="131">
        <v>9.0312798707933677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805FCB-10FC-4AAF-91B4-8D6E2BBDA3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A65889-130E-415B-9482-87818EE6DA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2912FE-D89A-4159-8391-004C806F7C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733B952-1BA9-4CD9-919E-80517AEB0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714A7-7C9A-4782-9FF6-FA2F93082DA7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182</v>
      </c>
      <c r="T1" s="103"/>
      <c r="U1" s="103"/>
      <c r="V1" s="103"/>
      <c r="W1" s="103"/>
      <c r="X1" s="103"/>
      <c r="Y1" s="104" t="s">
        <v>269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182</v>
      </c>
      <c r="Y3" s="109" t="s">
        <v>269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8.69 Wangaratta,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21702</v>
      </c>
      <c r="W4" s="112">
        <v>22453</v>
      </c>
      <c r="X4" s="112">
        <v>23098</v>
      </c>
      <c r="Y4" s="112">
        <v>23339</v>
      </c>
      <c r="Z4" s="112">
        <v>23492</v>
      </c>
      <c r="AB4" s="113" t="str">
        <f>TEXT(Z4,"###,###")</f>
        <v>23,492</v>
      </c>
      <c r="AD4" s="114">
        <f>Z4/Y4-1</f>
        <v>6.5555507948069636E-3</v>
      </c>
      <c r="AF4" s="114">
        <f>Z4/V4-1</f>
        <v>8.2480877338494185E-2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10815</v>
      </c>
      <c r="W5" s="112">
        <v>11071</v>
      </c>
      <c r="X5" s="112">
        <v>11472</v>
      </c>
      <c r="Y5" s="112">
        <v>11409</v>
      </c>
      <c r="Z5" s="112">
        <v>11625</v>
      </c>
      <c r="AB5" s="113" t="str">
        <f>TEXT(Z5,"###,###")</f>
        <v>11,625</v>
      </c>
      <c r="AD5" s="114">
        <f t="shared" ref="AD5:AD9" si="0">Z5/Y5-1</f>
        <v>1.8932421772285046E-2</v>
      </c>
      <c r="AF5" s="114">
        <f t="shared" ref="AF5:AF9" si="1">Z5/V5-1</f>
        <v>7.4895977808599135E-2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10887</v>
      </c>
      <c r="W6" s="112">
        <v>11382</v>
      </c>
      <c r="X6" s="112">
        <v>11626</v>
      </c>
      <c r="Y6" s="112">
        <v>11932</v>
      </c>
      <c r="Z6" s="112">
        <v>11871</v>
      </c>
      <c r="AB6" s="113" t="str">
        <f>TEXT(Z6,"###,###")</f>
        <v>11,871</v>
      </c>
      <c r="AD6" s="114">
        <f t="shared" si="0"/>
        <v>-5.1123030506201594E-3</v>
      </c>
      <c r="AF6" s="114">
        <f t="shared" si="1"/>
        <v>9.0383025626894486E-2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15306</v>
      </c>
      <c r="W7" s="112">
        <v>15561</v>
      </c>
      <c r="X7" s="112">
        <v>16039</v>
      </c>
      <c r="Y7" s="112">
        <v>16062</v>
      </c>
      <c r="Z7" s="112">
        <v>16430</v>
      </c>
      <c r="AB7" s="113" t="str">
        <f>TEXT(Z7,"###,###")</f>
        <v>16,430</v>
      </c>
      <c r="AD7" s="114">
        <f t="shared" si="0"/>
        <v>2.2911219026273244E-2</v>
      </c>
      <c r="AF7" s="114">
        <f t="shared" si="1"/>
        <v>7.343525414869978E-2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23,492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16,430</v>
      </c>
      <c r="P8" s="71"/>
      <c r="S8" s="111" t="s">
        <v>86</v>
      </c>
      <c r="T8" s="112"/>
      <c r="U8" s="112"/>
      <c r="V8" s="112">
        <v>35714.629999999997</v>
      </c>
      <c r="W8" s="112">
        <v>36039.269999999997</v>
      </c>
      <c r="X8" s="112">
        <v>37298.769999999997</v>
      </c>
      <c r="Y8" s="112">
        <v>38245.11</v>
      </c>
      <c r="Z8" s="112">
        <v>39676.300000000003</v>
      </c>
      <c r="AB8" s="113" t="str">
        <f>TEXT(Z8,"$###,###")</f>
        <v>$39,676</v>
      </c>
      <c r="AD8" s="114">
        <f t="shared" si="0"/>
        <v>3.742151611016431E-2</v>
      </c>
      <c r="AF8" s="114">
        <f t="shared" si="1"/>
        <v>0.11092569067634206</v>
      </c>
    </row>
    <row r="9" spans="1:32" x14ac:dyDescent="0.25">
      <c r="A9" s="32" t="s">
        <v>15</v>
      </c>
      <c r="B9" s="75"/>
      <c r="C9" s="76"/>
      <c r="D9" s="77">
        <f>AD104</f>
        <v>69.857823940064705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50.821667681071212</v>
      </c>
      <c r="P9" s="78" t="s">
        <v>87</v>
      </c>
      <c r="S9" s="111" t="s">
        <v>7</v>
      </c>
      <c r="T9" s="112"/>
      <c r="U9" s="112"/>
      <c r="V9" s="112">
        <v>697372229</v>
      </c>
      <c r="W9" s="112">
        <v>730583682</v>
      </c>
      <c r="X9" s="112">
        <v>777538474</v>
      </c>
      <c r="Y9" s="112">
        <v>802881534</v>
      </c>
      <c r="Z9" s="112">
        <v>854821213</v>
      </c>
      <c r="AB9" s="113" t="str">
        <f>TEXT(Z9/1000000,"$#,###.0")&amp;" mil"</f>
        <v>$854.8 mil</v>
      </c>
      <c r="AD9" s="114">
        <f t="shared" si="0"/>
        <v>6.4691584997893292E-2</v>
      </c>
      <c r="AF9" s="114">
        <f t="shared" si="1"/>
        <v>0.22577466875297669</v>
      </c>
    </row>
    <row r="10" spans="1:32" x14ac:dyDescent="0.25">
      <c r="A10" s="32" t="s">
        <v>18</v>
      </c>
      <c r="B10" s="75"/>
      <c r="C10" s="76"/>
      <c r="D10" s="77">
        <f>AD105</f>
        <v>19.576877234803337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49.153986609860013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79.360925136944616</v>
      </c>
      <c r="P11" s="78" t="s">
        <v>87</v>
      </c>
      <c r="S11" s="111" t="s">
        <v>30</v>
      </c>
      <c r="T11" s="116"/>
      <c r="U11" s="116"/>
      <c r="V11" s="116">
        <v>18380</v>
      </c>
      <c r="W11" s="116">
        <v>19094</v>
      </c>
      <c r="X11" s="116">
        <v>19640</v>
      </c>
      <c r="Y11" s="116">
        <v>20070</v>
      </c>
      <c r="Z11" s="116">
        <v>20107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10.480827754108338</v>
      </c>
      <c r="P12" s="78" t="s">
        <v>87</v>
      </c>
      <c r="S12" s="111" t="s">
        <v>31</v>
      </c>
      <c r="T12" s="116"/>
      <c r="U12" s="116"/>
      <c r="V12" s="116">
        <v>3319</v>
      </c>
      <c r="W12" s="116">
        <v>3359</v>
      </c>
      <c r="X12" s="116">
        <v>3457</v>
      </c>
      <c r="Y12" s="116">
        <v>3271</v>
      </c>
      <c r="Z12" s="116">
        <v>3389</v>
      </c>
    </row>
    <row r="13" spans="1:32" ht="15" customHeight="1" x14ac:dyDescent="0.25">
      <c r="A13" s="32" t="s">
        <v>20</v>
      </c>
      <c r="B13" s="76"/>
      <c r="C13" s="76"/>
      <c r="D13" s="77">
        <f>AD108</f>
        <v>16.754639877405076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10.133901399878271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16.980248595266474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20.841137408479483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17.64562663582689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1357</v>
      </c>
      <c r="Z15" s="116">
        <v>1357</v>
      </c>
      <c r="AB15" s="121">
        <f t="shared" ref="AB15:AB34" si="2">IF(Z15="np",0,Z15/$Z$34)</f>
        <v>5.77545114061968E-2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34.61178273454793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82.3543733641731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56</v>
      </c>
      <c r="Z16" s="116">
        <v>115</v>
      </c>
      <c r="AB16" s="121">
        <f t="shared" si="2"/>
        <v>4.8944501191692203E-3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2009</v>
      </c>
      <c r="Z17" s="116">
        <v>1919</v>
      </c>
      <c r="AB17" s="121">
        <f t="shared" si="2"/>
        <v>8.1673476336397682E-2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156</v>
      </c>
      <c r="Z18" s="116">
        <v>145</v>
      </c>
      <c r="AB18" s="121">
        <f t="shared" si="2"/>
        <v>6.1712631937351041E-3</v>
      </c>
    </row>
    <row r="19" spans="1:28" x14ac:dyDescent="0.25">
      <c r="A19" s="67" t="str">
        <f>$S$1&amp;" ("&amp;$V$2&amp;" to "&amp;$Z$2&amp;")"</f>
        <v>Wangaratta (2015-16 to 2019-20)</v>
      </c>
      <c r="B19" s="67"/>
      <c r="C19" s="67"/>
      <c r="D19" s="67"/>
      <c r="E19" s="67"/>
      <c r="F19" s="67"/>
      <c r="G19" s="67" t="str">
        <f>$S$1&amp;" ("&amp;$V$2&amp;" to "&amp;$Z$2&amp;")"</f>
        <v>Wangaratta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1480</v>
      </c>
      <c r="Z19" s="116">
        <v>1620</v>
      </c>
      <c r="AB19" s="121">
        <f t="shared" si="2"/>
        <v>6.8947906026557718E-2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657</v>
      </c>
      <c r="Z20" s="116">
        <v>649</v>
      </c>
      <c r="AB20" s="121">
        <f t="shared" si="2"/>
        <v>2.7621722846441949E-2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2068</v>
      </c>
      <c r="Z21" s="116">
        <v>2142</v>
      </c>
      <c r="AB21" s="121">
        <f t="shared" si="2"/>
        <v>9.1164453524004083E-2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1773</v>
      </c>
      <c r="Z22" s="116">
        <v>1825</v>
      </c>
      <c r="AB22" s="121">
        <f t="shared" si="2"/>
        <v>7.7672795369424577E-2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826</v>
      </c>
      <c r="Z23" s="116">
        <v>845</v>
      </c>
      <c r="AB23" s="121">
        <f t="shared" si="2"/>
        <v>3.5963568266939056E-2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173</v>
      </c>
      <c r="Z24" s="116">
        <v>160</v>
      </c>
      <c r="AB24" s="121">
        <f t="shared" si="2"/>
        <v>6.8096697310180455E-3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539</v>
      </c>
      <c r="Z25" s="116">
        <v>571</v>
      </c>
      <c r="AB25" s="121">
        <f t="shared" si="2"/>
        <v>2.4302008852570649E-2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274</v>
      </c>
      <c r="Z26" s="116">
        <v>305</v>
      </c>
      <c r="AB26" s="121">
        <f t="shared" si="2"/>
        <v>1.298093292475315E-2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882</v>
      </c>
      <c r="Z27" s="116">
        <v>862</v>
      </c>
      <c r="AB27" s="121">
        <f t="shared" si="2"/>
        <v>3.6687095675859718E-2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1543</v>
      </c>
      <c r="Z28" s="116">
        <v>1515</v>
      </c>
      <c r="AB28" s="121">
        <f t="shared" si="2"/>
        <v>6.4479060265577121E-2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1901</v>
      </c>
      <c r="Z29" s="116">
        <v>1244</v>
      </c>
      <c r="AB29" s="121">
        <f t="shared" si="2"/>
        <v>5.2945182158665303E-2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1470</v>
      </c>
      <c r="Z30" s="116">
        <v>1856</v>
      </c>
      <c r="AB30" s="121">
        <f t="shared" si="2"/>
        <v>7.8992168879809324E-2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3375</v>
      </c>
      <c r="Z31" s="116">
        <v>3488</v>
      </c>
      <c r="AB31" s="121">
        <f t="shared" si="2"/>
        <v>0.14845080013619338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465</v>
      </c>
      <c r="Z32" s="116">
        <v>485</v>
      </c>
      <c r="AB32" s="121">
        <f t="shared" si="2"/>
        <v>2.064181137214845E-2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665</v>
      </c>
      <c r="Z33" s="116">
        <v>725</v>
      </c>
      <c r="AB33" s="121">
        <f t="shared" si="2"/>
        <v>3.085631596867552E-2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23341</v>
      </c>
      <c r="Z34" s="124">
        <v>23496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13530</v>
      </c>
      <c r="AB37" s="136">
        <f>Z37/Z40*100</f>
        <v>82.3543733641731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2899</v>
      </c>
      <c r="AB38" s="136">
        <f>Z38/Z40*100</f>
        <v>17.64562663582689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16429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6</v>
      </c>
      <c r="W44" s="116">
        <v>8</v>
      </c>
      <c r="X44" s="116">
        <v>5</v>
      </c>
      <c r="Y44" s="116">
        <v>3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267</v>
      </c>
      <c r="W45" s="116">
        <v>331</v>
      </c>
      <c r="X45" s="116">
        <v>339</v>
      </c>
      <c r="Y45" s="116">
        <v>340</v>
      </c>
      <c r="Z45" s="116">
        <v>351</v>
      </c>
    </row>
    <row r="46" spans="19:32" x14ac:dyDescent="0.25">
      <c r="S46" s="119" t="s">
        <v>39</v>
      </c>
      <c r="T46" s="119"/>
      <c r="U46" s="116"/>
      <c r="V46" s="116">
        <v>731</v>
      </c>
      <c r="W46" s="116">
        <v>744</v>
      </c>
      <c r="X46" s="116">
        <v>718</v>
      </c>
      <c r="Y46" s="116">
        <v>734</v>
      </c>
      <c r="Z46" s="116">
        <v>690</v>
      </c>
    </row>
    <row r="47" spans="19:32" x14ac:dyDescent="0.25">
      <c r="S47" s="119" t="s">
        <v>40</v>
      </c>
      <c r="T47" s="119"/>
      <c r="U47" s="116"/>
      <c r="V47" s="116">
        <v>888</v>
      </c>
      <c r="W47" s="116">
        <v>930</v>
      </c>
      <c r="X47" s="116">
        <v>935</v>
      </c>
      <c r="Y47" s="116">
        <v>936</v>
      </c>
      <c r="Z47" s="116">
        <v>969</v>
      </c>
    </row>
    <row r="48" spans="19:32" x14ac:dyDescent="0.25">
      <c r="S48" s="119" t="s">
        <v>41</v>
      </c>
      <c r="T48" s="119"/>
      <c r="U48" s="116"/>
      <c r="V48" s="116">
        <v>984</v>
      </c>
      <c r="W48" s="116">
        <v>1070</v>
      </c>
      <c r="X48" s="116">
        <v>1130</v>
      </c>
      <c r="Y48" s="116">
        <v>1165</v>
      </c>
      <c r="Z48" s="116">
        <v>1103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966</v>
      </c>
      <c r="W49" s="116">
        <v>970</v>
      </c>
      <c r="X49" s="116">
        <v>971</v>
      </c>
      <c r="Y49" s="116">
        <v>999</v>
      </c>
      <c r="Z49" s="116">
        <v>1065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Wangaratta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869</v>
      </c>
      <c r="W50" s="116">
        <v>875</v>
      </c>
      <c r="X50" s="116">
        <v>936</v>
      </c>
      <c r="Y50" s="116">
        <v>959</v>
      </c>
      <c r="Z50" s="116">
        <v>1044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1021</v>
      </c>
      <c r="W51" s="116">
        <v>993</v>
      </c>
      <c r="X51" s="116">
        <v>1007</v>
      </c>
      <c r="Y51" s="116">
        <v>950</v>
      </c>
      <c r="Z51" s="116">
        <v>925</v>
      </c>
    </row>
    <row r="52" spans="1:26" ht="15" customHeight="1" x14ac:dyDescent="0.25">
      <c r="S52" s="119" t="s">
        <v>45</v>
      </c>
      <c r="T52" s="119"/>
      <c r="U52" s="116"/>
      <c r="V52" s="116">
        <v>1087</v>
      </c>
      <c r="W52" s="116">
        <v>1109</v>
      </c>
      <c r="X52" s="116">
        <v>1155</v>
      </c>
      <c r="Y52" s="116">
        <v>1147</v>
      </c>
      <c r="Z52" s="116">
        <v>1157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1110</v>
      </c>
      <c r="W53" s="116">
        <v>1068</v>
      </c>
      <c r="X53" s="116">
        <v>1067</v>
      </c>
      <c r="Y53" s="116">
        <v>1051</v>
      </c>
      <c r="Z53" s="116">
        <v>1128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1031</v>
      </c>
      <c r="W54" s="116">
        <v>1022</v>
      </c>
      <c r="X54" s="116">
        <v>1103</v>
      </c>
      <c r="Y54" s="116">
        <v>1066</v>
      </c>
      <c r="Z54" s="116">
        <v>1063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933</v>
      </c>
      <c r="W55" s="116">
        <v>975</v>
      </c>
      <c r="X55" s="116">
        <v>994</v>
      </c>
      <c r="Y55" s="116">
        <v>970</v>
      </c>
      <c r="Z55" s="116">
        <v>948</v>
      </c>
    </row>
    <row r="56" spans="1:26" ht="15" customHeight="1" x14ac:dyDescent="0.25">
      <c r="S56" s="119" t="s">
        <v>49</v>
      </c>
      <c r="T56" s="119"/>
      <c r="U56" s="116"/>
      <c r="V56" s="116">
        <v>483</v>
      </c>
      <c r="W56" s="116">
        <v>530</v>
      </c>
      <c r="X56" s="116">
        <v>576</v>
      </c>
      <c r="Y56" s="116">
        <v>580</v>
      </c>
      <c r="Z56" s="116">
        <v>615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200</v>
      </c>
      <c r="W57" s="116">
        <v>211</v>
      </c>
      <c r="X57" s="116">
        <v>239</v>
      </c>
      <c r="Y57" s="116">
        <v>268</v>
      </c>
      <c r="Z57" s="116">
        <v>300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125</v>
      </c>
      <c r="W58" s="116">
        <v>132</v>
      </c>
      <c r="X58" s="116">
        <v>134</v>
      </c>
      <c r="Y58" s="116">
        <v>128</v>
      </c>
      <c r="Z58" s="116">
        <v>135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57</v>
      </c>
      <c r="W59" s="116">
        <v>63</v>
      </c>
      <c r="X59" s="116">
        <v>74</v>
      </c>
      <c r="Y59" s="116">
        <v>69</v>
      </c>
      <c r="Z59" s="116">
        <v>83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44</v>
      </c>
      <c r="W60" s="116">
        <v>40</v>
      </c>
      <c r="X60" s="116">
        <v>44</v>
      </c>
      <c r="Y60" s="116">
        <v>38</v>
      </c>
      <c r="Z60" s="116">
        <v>39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10815</v>
      </c>
      <c r="W61" s="116">
        <v>11071</v>
      </c>
      <c r="X61" s="116">
        <v>11472</v>
      </c>
      <c r="Y61" s="116">
        <v>11408</v>
      </c>
      <c r="Z61" s="116">
        <v>11625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6</v>
      </c>
      <c r="W63" s="116">
        <v>8</v>
      </c>
      <c r="X63" s="116">
        <v>9</v>
      </c>
      <c r="Y63" s="116">
        <v>14</v>
      </c>
      <c r="Z63" s="116">
        <v>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290</v>
      </c>
      <c r="W64" s="116">
        <v>358</v>
      </c>
      <c r="X64" s="116">
        <v>369</v>
      </c>
      <c r="Y64" s="116">
        <v>414</v>
      </c>
      <c r="Z64" s="116">
        <v>388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Wangaratta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724</v>
      </c>
      <c r="W65" s="116">
        <v>710</v>
      </c>
      <c r="X65" s="116">
        <v>766</v>
      </c>
      <c r="Y65" s="116">
        <v>784</v>
      </c>
      <c r="Z65" s="116">
        <v>808</v>
      </c>
    </row>
    <row r="66" spans="1:26" x14ac:dyDescent="0.25">
      <c r="S66" s="119" t="s">
        <v>40</v>
      </c>
      <c r="T66" s="119"/>
      <c r="U66" s="116"/>
      <c r="V66" s="116">
        <v>976</v>
      </c>
      <c r="W66" s="116">
        <v>1045</v>
      </c>
      <c r="X66" s="116">
        <v>1045</v>
      </c>
      <c r="Y66" s="116">
        <v>1010</v>
      </c>
      <c r="Z66" s="116">
        <v>991</v>
      </c>
    </row>
    <row r="67" spans="1:26" x14ac:dyDescent="0.25">
      <c r="S67" s="119" t="s">
        <v>41</v>
      </c>
      <c r="T67" s="119"/>
      <c r="U67" s="116"/>
      <c r="V67" s="116">
        <v>885</v>
      </c>
      <c r="W67" s="116">
        <v>950</v>
      </c>
      <c r="X67" s="116">
        <v>1011</v>
      </c>
      <c r="Y67" s="116">
        <v>1104</v>
      </c>
      <c r="Z67" s="116">
        <v>1140</v>
      </c>
    </row>
    <row r="68" spans="1:26" x14ac:dyDescent="0.25">
      <c r="S68" s="119" t="s">
        <v>42</v>
      </c>
      <c r="T68" s="119"/>
      <c r="U68" s="116"/>
      <c r="V68" s="116">
        <v>840</v>
      </c>
      <c r="W68" s="116">
        <v>910</v>
      </c>
      <c r="X68" s="116">
        <v>897</v>
      </c>
      <c r="Y68" s="116">
        <v>941</v>
      </c>
      <c r="Z68" s="116">
        <v>932</v>
      </c>
    </row>
    <row r="69" spans="1:26" x14ac:dyDescent="0.25">
      <c r="S69" s="119" t="s">
        <v>43</v>
      </c>
      <c r="T69" s="119"/>
      <c r="U69" s="116"/>
      <c r="V69" s="116">
        <v>922</v>
      </c>
      <c r="W69" s="116">
        <v>965</v>
      </c>
      <c r="X69" s="116">
        <v>1001</v>
      </c>
      <c r="Y69" s="116">
        <v>1033</v>
      </c>
      <c r="Z69" s="116">
        <v>1006</v>
      </c>
    </row>
    <row r="70" spans="1:26" x14ac:dyDescent="0.25">
      <c r="S70" s="119" t="s">
        <v>44</v>
      </c>
      <c r="T70" s="119"/>
      <c r="U70" s="116"/>
      <c r="V70" s="116">
        <v>1089</v>
      </c>
      <c r="W70" s="116">
        <v>1089</v>
      </c>
      <c r="X70" s="116">
        <v>1158</v>
      </c>
      <c r="Y70" s="116">
        <v>1120</v>
      </c>
      <c r="Z70" s="116">
        <v>1100</v>
      </c>
    </row>
    <row r="71" spans="1:26" x14ac:dyDescent="0.25">
      <c r="S71" s="119" t="s">
        <v>45</v>
      </c>
      <c r="T71" s="119"/>
      <c r="U71" s="116"/>
      <c r="V71" s="116">
        <v>1212</v>
      </c>
      <c r="W71" s="116">
        <v>1266</v>
      </c>
      <c r="X71" s="116">
        <v>1248</v>
      </c>
      <c r="Y71" s="116">
        <v>1230</v>
      </c>
      <c r="Z71" s="116">
        <v>1258</v>
      </c>
    </row>
    <row r="72" spans="1:26" x14ac:dyDescent="0.25">
      <c r="S72" s="119" t="s">
        <v>46</v>
      </c>
      <c r="T72" s="119"/>
      <c r="U72" s="116"/>
      <c r="V72" s="116">
        <v>1221</v>
      </c>
      <c r="W72" s="116">
        <v>1225</v>
      </c>
      <c r="X72" s="116">
        <v>1162</v>
      </c>
      <c r="Y72" s="116">
        <v>1224</v>
      </c>
      <c r="Z72" s="116">
        <v>1261</v>
      </c>
    </row>
    <row r="73" spans="1:26" x14ac:dyDescent="0.25">
      <c r="S73" s="119" t="s">
        <v>47</v>
      </c>
      <c r="T73" s="119"/>
      <c r="U73" s="116"/>
      <c r="V73" s="116">
        <v>1209</v>
      </c>
      <c r="W73" s="116">
        <v>1224</v>
      </c>
      <c r="X73" s="116">
        <v>1247</v>
      </c>
      <c r="Y73" s="116">
        <v>1301</v>
      </c>
      <c r="Z73" s="116">
        <v>1145</v>
      </c>
    </row>
    <row r="74" spans="1:26" x14ac:dyDescent="0.25">
      <c r="S74" s="119" t="s">
        <v>48</v>
      </c>
      <c r="T74" s="119"/>
      <c r="U74" s="116"/>
      <c r="V74" s="116">
        <v>808</v>
      </c>
      <c r="W74" s="116">
        <v>888</v>
      </c>
      <c r="X74" s="116">
        <v>885</v>
      </c>
      <c r="Y74" s="116">
        <v>957</v>
      </c>
      <c r="Z74" s="116">
        <v>997</v>
      </c>
    </row>
    <row r="75" spans="1:26" x14ac:dyDescent="0.25">
      <c r="S75" s="119" t="s">
        <v>49</v>
      </c>
      <c r="T75" s="119"/>
      <c r="U75" s="116"/>
      <c r="V75" s="116">
        <v>353</v>
      </c>
      <c r="W75" s="116">
        <v>374</v>
      </c>
      <c r="X75" s="116">
        <v>424</v>
      </c>
      <c r="Y75" s="116">
        <v>434</v>
      </c>
      <c r="Z75" s="116">
        <v>453</v>
      </c>
    </row>
    <row r="76" spans="1:26" x14ac:dyDescent="0.25">
      <c r="S76" s="119" t="s">
        <v>50</v>
      </c>
      <c r="T76" s="119"/>
      <c r="U76" s="116"/>
      <c r="V76" s="116">
        <v>149</v>
      </c>
      <c r="W76" s="116">
        <v>167</v>
      </c>
      <c r="X76" s="116">
        <v>178</v>
      </c>
      <c r="Y76" s="116">
        <v>161</v>
      </c>
      <c r="Z76" s="116">
        <v>184</v>
      </c>
    </row>
    <row r="77" spans="1:26" x14ac:dyDescent="0.25">
      <c r="S77" s="119" t="s">
        <v>51</v>
      </c>
      <c r="T77" s="119"/>
      <c r="U77" s="116"/>
      <c r="V77" s="116">
        <v>92</v>
      </c>
      <c r="W77" s="116">
        <v>101</v>
      </c>
      <c r="X77" s="116">
        <v>105</v>
      </c>
      <c r="Y77" s="116">
        <v>102</v>
      </c>
      <c r="Z77" s="116">
        <v>104</v>
      </c>
    </row>
    <row r="78" spans="1:26" x14ac:dyDescent="0.25">
      <c r="S78" s="119" t="s">
        <v>52</v>
      </c>
      <c r="T78" s="119"/>
      <c r="U78" s="116"/>
      <c r="V78" s="116">
        <v>61</v>
      </c>
      <c r="W78" s="116">
        <v>55</v>
      </c>
      <c r="X78" s="116">
        <v>51</v>
      </c>
      <c r="Y78" s="116">
        <v>49</v>
      </c>
      <c r="Z78" s="116">
        <v>51</v>
      </c>
    </row>
    <row r="79" spans="1:26" x14ac:dyDescent="0.25">
      <c r="S79" s="119" t="s">
        <v>53</v>
      </c>
      <c r="T79" s="119"/>
      <c r="U79" s="116"/>
      <c r="V79" s="116">
        <v>46</v>
      </c>
      <c r="W79" s="116">
        <v>46</v>
      </c>
      <c r="X79" s="116">
        <v>56</v>
      </c>
      <c r="Y79" s="116">
        <v>46</v>
      </c>
      <c r="Z79" s="116">
        <v>48</v>
      </c>
    </row>
    <row r="80" spans="1:26" x14ac:dyDescent="0.25">
      <c r="S80" s="122" t="s">
        <v>54</v>
      </c>
      <c r="T80" s="122"/>
      <c r="U80" s="116"/>
      <c r="V80" s="116">
        <v>10887</v>
      </c>
      <c r="W80" s="116">
        <v>11382</v>
      </c>
      <c r="X80" s="116">
        <v>11626</v>
      </c>
      <c r="Y80" s="116">
        <v>11934</v>
      </c>
      <c r="Z80" s="116">
        <v>11870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Wangaratta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734</v>
      </c>
      <c r="W83" s="116">
        <v>730</v>
      </c>
      <c r="X83" s="116">
        <v>787</v>
      </c>
      <c r="Y83" s="116">
        <v>767</v>
      </c>
      <c r="Z83" s="116">
        <v>802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828</v>
      </c>
      <c r="W84" s="116">
        <v>860</v>
      </c>
      <c r="X84" s="116">
        <v>873</v>
      </c>
      <c r="Y84" s="116">
        <v>902</v>
      </c>
      <c r="Z84" s="116">
        <v>909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1366</v>
      </c>
      <c r="W85" s="116">
        <v>1415</v>
      </c>
      <c r="X85" s="116">
        <v>1454</v>
      </c>
      <c r="Y85" s="116">
        <v>1460</v>
      </c>
      <c r="Z85" s="116">
        <v>1428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23,492</v>
      </c>
      <c r="D86" s="100">
        <f t="shared" ref="D86:D91" si="4">AD4</f>
        <v>6.5555507948069636E-3</v>
      </c>
      <c r="E86" s="101">
        <f t="shared" ref="E86:E91" si="5">AD4</f>
        <v>6.5555507948069636E-3</v>
      </c>
      <c r="F86" s="100">
        <f t="shared" ref="F86:F91" si="6">AF4</f>
        <v>8.2480877338494185E-2</v>
      </c>
      <c r="G86" s="101">
        <f t="shared" ref="G86:G91" si="7">AF4</f>
        <v>8.2480877338494185E-2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455</v>
      </c>
      <c r="W86" s="116">
        <v>474</v>
      </c>
      <c r="X86" s="116">
        <v>493</v>
      </c>
      <c r="Y86" s="116">
        <v>503</v>
      </c>
      <c r="Z86" s="116">
        <v>497</v>
      </c>
    </row>
    <row r="87" spans="1:30" ht="15" customHeight="1" x14ac:dyDescent="0.25">
      <c r="A87" s="102" t="s">
        <v>4</v>
      </c>
      <c r="B87" s="51"/>
      <c r="C87" s="61" t="str">
        <f t="shared" si="3"/>
        <v>11,625</v>
      </c>
      <c r="D87" s="100">
        <f t="shared" si="4"/>
        <v>1.8932421772285046E-2</v>
      </c>
      <c r="E87" s="101">
        <f t="shared" si="5"/>
        <v>1.8932421772285046E-2</v>
      </c>
      <c r="F87" s="100">
        <f t="shared" si="6"/>
        <v>7.4895977808599135E-2</v>
      </c>
      <c r="G87" s="101">
        <f t="shared" si="7"/>
        <v>7.4895977808599135E-2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251</v>
      </c>
      <c r="W87" s="116">
        <v>246</v>
      </c>
      <c r="X87" s="116">
        <v>254</v>
      </c>
      <c r="Y87" s="116">
        <v>279</v>
      </c>
      <c r="Z87" s="116">
        <v>284</v>
      </c>
    </row>
    <row r="88" spans="1:30" ht="15" customHeight="1" x14ac:dyDescent="0.25">
      <c r="A88" s="102" t="s">
        <v>5</v>
      </c>
      <c r="B88" s="51"/>
      <c r="C88" s="61" t="str">
        <f t="shared" si="3"/>
        <v>11,871</v>
      </c>
      <c r="D88" s="100">
        <f t="shared" si="4"/>
        <v>-5.1123030506201594E-3</v>
      </c>
      <c r="E88" s="101">
        <f t="shared" si="5"/>
        <v>-5.1123030506201594E-3</v>
      </c>
      <c r="F88" s="100">
        <f t="shared" si="6"/>
        <v>9.0383025626894486E-2</v>
      </c>
      <c r="G88" s="101">
        <f t="shared" si="7"/>
        <v>9.0383025626894486E-2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394</v>
      </c>
      <c r="W88" s="116">
        <v>421</v>
      </c>
      <c r="X88" s="116">
        <v>432</v>
      </c>
      <c r="Y88" s="116">
        <v>435</v>
      </c>
      <c r="Z88" s="116">
        <v>467</v>
      </c>
    </row>
    <row r="89" spans="1:30" ht="15" customHeight="1" x14ac:dyDescent="0.25">
      <c r="A89" s="51" t="s">
        <v>6</v>
      </c>
      <c r="B89" s="51"/>
      <c r="C89" s="61" t="str">
        <f t="shared" si="3"/>
        <v>16,430</v>
      </c>
      <c r="D89" s="100">
        <f t="shared" si="4"/>
        <v>2.2911219026273244E-2</v>
      </c>
      <c r="E89" s="101">
        <f t="shared" si="5"/>
        <v>2.2911219026273244E-2</v>
      </c>
      <c r="F89" s="100">
        <f t="shared" si="6"/>
        <v>7.343525414869978E-2</v>
      </c>
      <c r="G89" s="101">
        <f t="shared" si="7"/>
        <v>7.343525414869978E-2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792</v>
      </c>
      <c r="W89" s="116">
        <v>791</v>
      </c>
      <c r="X89" s="116">
        <v>852</v>
      </c>
      <c r="Y89" s="116">
        <v>858</v>
      </c>
      <c r="Z89" s="116">
        <v>863</v>
      </c>
    </row>
    <row r="90" spans="1:30" ht="15" customHeight="1" x14ac:dyDescent="0.25">
      <c r="A90" s="51" t="s">
        <v>100</v>
      </c>
      <c r="B90" s="51"/>
      <c r="C90" s="61" t="str">
        <f t="shared" si="3"/>
        <v>$39,676</v>
      </c>
      <c r="D90" s="100">
        <f t="shared" si="4"/>
        <v>3.742151611016431E-2</v>
      </c>
      <c r="E90" s="101">
        <f t="shared" si="5"/>
        <v>3.742151611016431E-2</v>
      </c>
      <c r="F90" s="100">
        <f t="shared" si="6"/>
        <v>0.11092569067634206</v>
      </c>
      <c r="G90" s="101">
        <f t="shared" si="7"/>
        <v>0.11092569067634206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1093</v>
      </c>
      <c r="W90" s="116">
        <v>1100</v>
      </c>
      <c r="X90" s="116">
        <v>1161</v>
      </c>
      <c r="Y90" s="116">
        <v>1171</v>
      </c>
      <c r="Z90" s="116">
        <v>1239</v>
      </c>
    </row>
    <row r="91" spans="1:30" ht="15" customHeight="1" x14ac:dyDescent="0.25">
      <c r="A91" s="51" t="s">
        <v>7</v>
      </c>
      <c r="B91" s="51"/>
      <c r="C91" s="61" t="str">
        <f t="shared" si="3"/>
        <v>$854.8 mil</v>
      </c>
      <c r="D91" s="100">
        <f t="shared" si="4"/>
        <v>6.4691584997893292E-2</v>
      </c>
      <c r="E91" s="101">
        <f t="shared" si="5"/>
        <v>6.4691584997893292E-2</v>
      </c>
      <c r="F91" s="100">
        <f t="shared" si="6"/>
        <v>0.22577466875297669</v>
      </c>
      <c r="G91" s="101">
        <f t="shared" si="7"/>
        <v>0.22577466875297669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7870</v>
      </c>
      <c r="W91" s="116">
        <v>7963</v>
      </c>
      <c r="X91" s="116">
        <v>8226</v>
      </c>
      <c r="Y91" s="116">
        <v>8151</v>
      </c>
      <c r="Z91" s="116">
        <v>8350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465</v>
      </c>
      <c r="W93" s="116">
        <v>480</v>
      </c>
      <c r="X93" s="116">
        <v>516</v>
      </c>
      <c r="Y93" s="116">
        <v>545</v>
      </c>
      <c r="Z93" s="116">
        <v>597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1604</v>
      </c>
      <c r="W94" s="116">
        <v>1639</v>
      </c>
      <c r="X94" s="116">
        <v>1713</v>
      </c>
      <c r="Y94" s="116">
        <v>1729</v>
      </c>
      <c r="Z94" s="116">
        <v>1746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225</v>
      </c>
      <c r="W95" s="116">
        <v>242</v>
      </c>
      <c r="X95" s="116">
        <v>243</v>
      </c>
      <c r="Y95" s="116">
        <v>257</v>
      </c>
      <c r="Z95" s="116">
        <v>273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1036</v>
      </c>
      <c r="W96" s="116">
        <v>1095</v>
      </c>
      <c r="X96" s="116">
        <v>1192</v>
      </c>
      <c r="Y96" s="116">
        <v>1257</v>
      </c>
      <c r="Z96" s="116">
        <v>1308</v>
      </c>
    </row>
    <row r="97" spans="1:32" ht="15" customHeight="1" x14ac:dyDescent="0.25">
      <c r="S97" s="119" t="s">
        <v>199</v>
      </c>
      <c r="T97" s="119"/>
      <c r="U97" s="116"/>
      <c r="V97" s="116">
        <v>1202</v>
      </c>
      <c r="W97" s="116">
        <v>1246</v>
      </c>
      <c r="X97" s="116">
        <v>1201</v>
      </c>
      <c r="Y97" s="116">
        <v>1241</v>
      </c>
      <c r="Z97" s="116">
        <v>1199</v>
      </c>
    </row>
    <row r="98" spans="1:32" ht="15" customHeight="1" x14ac:dyDescent="0.25">
      <c r="S98" s="119" t="s">
        <v>200</v>
      </c>
      <c r="T98" s="119"/>
      <c r="U98" s="116"/>
      <c r="V98" s="116">
        <v>742</v>
      </c>
      <c r="W98" s="116">
        <v>739</v>
      </c>
      <c r="X98" s="116">
        <v>797</v>
      </c>
      <c r="Y98" s="116">
        <v>765</v>
      </c>
      <c r="Z98" s="116">
        <v>791</v>
      </c>
    </row>
    <row r="99" spans="1:32" ht="15" customHeight="1" x14ac:dyDescent="0.25">
      <c r="S99" s="119" t="s">
        <v>201</v>
      </c>
      <c r="T99" s="119"/>
      <c r="U99" s="116"/>
      <c r="V99" s="116">
        <v>72</v>
      </c>
      <c r="W99" s="116">
        <v>79</v>
      </c>
      <c r="X99" s="116">
        <v>72</v>
      </c>
      <c r="Y99" s="116">
        <v>76</v>
      </c>
      <c r="Z99" s="116">
        <v>71</v>
      </c>
    </row>
    <row r="100" spans="1:32" ht="15" customHeight="1" x14ac:dyDescent="0.25">
      <c r="S100" s="119" t="s">
        <v>59</v>
      </c>
      <c r="T100" s="119"/>
      <c r="U100" s="116"/>
      <c r="V100" s="116">
        <v>507</v>
      </c>
      <c r="W100" s="116">
        <v>545</v>
      </c>
      <c r="X100" s="116">
        <v>581</v>
      </c>
      <c r="Y100" s="116">
        <v>602</v>
      </c>
      <c r="Z100" s="116">
        <v>634</v>
      </c>
    </row>
    <row r="101" spans="1:32" x14ac:dyDescent="0.25">
      <c r="A101" s="20"/>
      <c r="S101" s="122" t="s">
        <v>54</v>
      </c>
      <c r="T101" s="122"/>
      <c r="U101" s="116"/>
      <c r="V101" s="116">
        <v>7439</v>
      </c>
      <c r="W101" s="116">
        <v>7598</v>
      </c>
      <c r="X101" s="116">
        <v>7809</v>
      </c>
      <c r="Y101" s="116">
        <v>7906</v>
      </c>
      <c r="Z101" s="116">
        <v>8079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14515</v>
      </c>
      <c r="W104" s="116">
        <v>15375</v>
      </c>
      <c r="X104" s="116">
        <v>15884</v>
      </c>
      <c r="Y104" s="116">
        <v>16043</v>
      </c>
      <c r="Z104" s="116">
        <v>16411</v>
      </c>
      <c r="AB104" s="113" t="str">
        <f>TEXT(Z104,"###,###")</f>
        <v>16,411</v>
      </c>
      <c r="AD104" s="134">
        <f>Z104/($Z$4)*100</f>
        <v>69.857823940064705</v>
      </c>
      <c r="AF104" s="113"/>
    </row>
    <row r="105" spans="1:32" x14ac:dyDescent="0.25">
      <c r="S105" s="119" t="s">
        <v>18</v>
      </c>
      <c r="T105" s="119"/>
      <c r="U105" s="116"/>
      <c r="V105" s="116">
        <v>4366</v>
      </c>
      <c r="W105" s="116">
        <v>4590</v>
      </c>
      <c r="X105" s="116">
        <v>4462</v>
      </c>
      <c r="Y105" s="116">
        <v>4805</v>
      </c>
      <c r="Z105" s="116">
        <v>4599</v>
      </c>
      <c r="AB105" s="113" t="str">
        <f>TEXT(Z105,"###,###")</f>
        <v>4,599</v>
      </c>
      <c r="AD105" s="134">
        <f>Z105/($Z$4)*100</f>
        <v>19.576877234803337</v>
      </c>
      <c r="AF105" s="113"/>
    </row>
    <row r="106" spans="1:32" x14ac:dyDescent="0.25">
      <c r="S106" s="122" t="s">
        <v>54</v>
      </c>
      <c r="T106" s="122"/>
      <c r="U106" s="124"/>
      <c r="V106" s="124">
        <v>18881</v>
      </c>
      <c r="W106" s="124">
        <v>19965</v>
      </c>
      <c r="X106" s="124">
        <v>20346</v>
      </c>
      <c r="Y106" s="124">
        <v>20848</v>
      </c>
      <c r="Z106" s="124">
        <v>21010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3413</v>
      </c>
      <c r="W108" s="116">
        <v>3578</v>
      </c>
      <c r="X108" s="116">
        <v>4040</v>
      </c>
      <c r="Y108" s="116">
        <v>3632</v>
      </c>
      <c r="Z108" s="116">
        <v>3936</v>
      </c>
      <c r="AB108" s="113" t="str">
        <f>TEXT(Z108,"###,###")</f>
        <v>3,936</v>
      </c>
      <c r="AD108" s="134">
        <f>Z108/($Z$4)*100</f>
        <v>16.754639877405076</v>
      </c>
      <c r="AF108" s="113"/>
    </row>
    <row r="109" spans="1:32" x14ac:dyDescent="0.25">
      <c r="S109" s="119" t="s">
        <v>21</v>
      </c>
      <c r="T109" s="119"/>
      <c r="U109" s="116"/>
      <c r="V109" s="116">
        <v>3727</v>
      </c>
      <c r="W109" s="116">
        <v>4024</v>
      </c>
      <c r="X109" s="116">
        <v>4118</v>
      </c>
      <c r="Y109" s="116">
        <v>4318</v>
      </c>
      <c r="Z109" s="116">
        <v>3989</v>
      </c>
      <c r="AB109" s="113" t="str">
        <f>TEXT(Z109,"###,###")</f>
        <v>3,989</v>
      </c>
      <c r="AD109" s="134">
        <f>Z109/($Z$4)*100</f>
        <v>16.980248595266474</v>
      </c>
      <c r="AF109" s="113"/>
    </row>
    <row r="110" spans="1:32" x14ac:dyDescent="0.25">
      <c r="S110" s="119" t="s">
        <v>22</v>
      </c>
      <c r="T110" s="119"/>
      <c r="U110" s="116"/>
      <c r="V110" s="116">
        <v>4608</v>
      </c>
      <c r="W110" s="116">
        <v>4589</v>
      </c>
      <c r="X110" s="116">
        <v>4732</v>
      </c>
      <c r="Y110" s="116">
        <v>4842</v>
      </c>
      <c r="Z110" s="116">
        <v>4896</v>
      </c>
      <c r="AB110" s="113" t="str">
        <f>TEXT(Z110,"###,###")</f>
        <v>4,896</v>
      </c>
      <c r="AD110" s="134">
        <f>Z110/($Z$4)*100</f>
        <v>20.841137408479483</v>
      </c>
      <c r="AF110" s="113"/>
    </row>
    <row r="111" spans="1:32" x14ac:dyDescent="0.25">
      <c r="S111" s="119" t="s">
        <v>23</v>
      </c>
      <c r="T111" s="119"/>
      <c r="U111" s="116"/>
      <c r="V111" s="116">
        <v>7129</v>
      </c>
      <c r="W111" s="116">
        <v>7774</v>
      </c>
      <c r="X111" s="116">
        <v>7459</v>
      </c>
      <c r="Y111" s="116">
        <v>8046</v>
      </c>
      <c r="Z111" s="116">
        <v>8131</v>
      </c>
      <c r="AB111" s="113" t="str">
        <f>TEXT(Z111,"###,###")</f>
        <v>8,131</v>
      </c>
      <c r="AD111" s="134">
        <f>Z111/($Z$4)*100</f>
        <v>34.61178273454793</v>
      </c>
      <c r="AF111" s="113"/>
    </row>
    <row r="112" spans="1:32" x14ac:dyDescent="0.25">
      <c r="S112" s="122" t="s">
        <v>54</v>
      </c>
      <c r="T112" s="122"/>
      <c r="U112" s="116"/>
      <c r="V112" s="116">
        <v>21702</v>
      </c>
      <c r="W112" s="116">
        <v>22453</v>
      </c>
      <c r="X112" s="116">
        <v>23098</v>
      </c>
      <c r="Y112" s="116">
        <v>23340</v>
      </c>
      <c r="Z112" s="116">
        <v>23492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45.73</v>
      </c>
      <c r="W118" s="135">
        <v>43.74</v>
      </c>
      <c r="X118" s="135">
        <v>43.83</v>
      </c>
      <c r="Y118" s="135">
        <v>43.62</v>
      </c>
      <c r="Z118" s="135">
        <v>43.75</v>
      </c>
      <c r="AB118" s="113" t="str">
        <f>TEXT(Z118,"##.0")</f>
        <v>43.8</v>
      </c>
    </row>
    <row r="120" spans="19:32" x14ac:dyDescent="0.25">
      <c r="S120" s="105" t="s">
        <v>102</v>
      </c>
      <c r="T120" s="116"/>
      <c r="U120" s="116"/>
      <c r="V120" s="116">
        <v>11984</v>
      </c>
      <c r="W120" s="116">
        <v>12202</v>
      </c>
      <c r="X120" s="116">
        <v>12581</v>
      </c>
      <c r="Y120" s="116">
        <v>12790</v>
      </c>
      <c r="Z120" s="116">
        <v>13039</v>
      </c>
      <c r="AB120" s="113" t="str">
        <f>TEXT(Z120,"###,###")</f>
        <v>13,039</v>
      </c>
    </row>
    <row r="121" spans="19:32" x14ac:dyDescent="0.25">
      <c r="S121" s="105" t="s">
        <v>103</v>
      </c>
      <c r="T121" s="116"/>
      <c r="U121" s="116"/>
      <c r="V121" s="116">
        <v>1712</v>
      </c>
      <c r="W121" s="116">
        <v>1730</v>
      </c>
      <c r="X121" s="116">
        <v>1812</v>
      </c>
      <c r="Y121" s="116">
        <v>1691</v>
      </c>
      <c r="Z121" s="116">
        <v>1722</v>
      </c>
      <c r="AB121" s="113" t="str">
        <f>TEXT(Z121,"###,###")</f>
        <v>1,722</v>
      </c>
    </row>
    <row r="122" spans="19:32" x14ac:dyDescent="0.25">
      <c r="S122" s="105" t="s">
        <v>104</v>
      </c>
      <c r="T122" s="116"/>
      <c r="U122" s="116"/>
      <c r="V122" s="116">
        <v>1614</v>
      </c>
      <c r="W122" s="116">
        <v>1629</v>
      </c>
      <c r="X122" s="116">
        <v>1643</v>
      </c>
      <c r="Y122" s="116">
        <v>1578</v>
      </c>
      <c r="Z122" s="116">
        <v>1665</v>
      </c>
      <c r="AB122" s="113" t="str">
        <f>TEXT(Z122,"###,###")</f>
        <v>1,665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13598</v>
      </c>
      <c r="W124" s="116">
        <v>13831</v>
      </c>
      <c r="X124" s="116">
        <v>14224</v>
      </c>
      <c r="Y124" s="116">
        <v>14368</v>
      </c>
      <c r="Z124" s="116">
        <v>14704</v>
      </c>
      <c r="AB124" s="113" t="str">
        <f>TEXT(Z124,"###,###")</f>
        <v>14,704</v>
      </c>
      <c r="AD124" s="131">
        <f>Z124/$Z$7*100</f>
        <v>89.494826536822885</v>
      </c>
    </row>
    <row r="125" spans="19:32" x14ac:dyDescent="0.25">
      <c r="S125" s="105" t="s">
        <v>106</v>
      </c>
      <c r="T125" s="116"/>
      <c r="U125" s="116"/>
      <c r="V125" s="116">
        <v>3326</v>
      </c>
      <c r="W125" s="116">
        <v>3359</v>
      </c>
      <c r="X125" s="116">
        <v>3455</v>
      </c>
      <c r="Y125" s="116">
        <v>3269</v>
      </c>
      <c r="Z125" s="116">
        <v>3387</v>
      </c>
      <c r="AB125" s="113" t="str">
        <f>TEXT(Z125,"###,###")</f>
        <v>3,387</v>
      </c>
      <c r="AD125" s="131">
        <f>Z125/$Z$7*100</f>
        <v>20.614729153986609</v>
      </c>
    </row>
    <row r="127" spans="19:32" x14ac:dyDescent="0.25">
      <c r="S127" s="105" t="s">
        <v>107</v>
      </c>
      <c r="T127" s="116"/>
      <c r="U127" s="116"/>
      <c r="V127" s="116">
        <v>7868</v>
      </c>
      <c r="W127" s="116">
        <v>7963</v>
      </c>
      <c r="X127" s="116">
        <v>8229</v>
      </c>
      <c r="Y127" s="116">
        <v>8150</v>
      </c>
      <c r="Z127" s="116">
        <v>8350</v>
      </c>
      <c r="AB127" s="113" t="str">
        <f>TEXT(Z127,"###,###")</f>
        <v>8,350</v>
      </c>
      <c r="AD127" s="131">
        <f>Z127/$Z$7*100</f>
        <v>50.821667681071212</v>
      </c>
    </row>
    <row r="128" spans="19:32" x14ac:dyDescent="0.25">
      <c r="S128" s="105" t="s">
        <v>108</v>
      </c>
      <c r="T128" s="116"/>
      <c r="U128" s="116"/>
      <c r="V128" s="116">
        <v>7434</v>
      </c>
      <c r="W128" s="116">
        <v>7598</v>
      </c>
      <c r="X128" s="116">
        <v>7810</v>
      </c>
      <c r="Y128" s="116">
        <v>7906</v>
      </c>
      <c r="Z128" s="116">
        <v>8076</v>
      </c>
      <c r="AB128" s="113" t="str">
        <f>TEXT(Z128,"###,###")</f>
        <v>8,076</v>
      </c>
      <c r="AD128" s="131">
        <f>Z128/$Z$7*100</f>
        <v>49.153986609860013</v>
      </c>
    </row>
    <row r="130" spans="19:20" x14ac:dyDescent="0.25">
      <c r="S130" s="105" t="s">
        <v>286</v>
      </c>
      <c r="T130" s="131">
        <v>79.360925136944616</v>
      </c>
    </row>
    <row r="131" spans="19:20" x14ac:dyDescent="0.25">
      <c r="S131" s="105" t="s">
        <v>287</v>
      </c>
      <c r="T131" s="131">
        <v>10.480827754108338</v>
      </c>
    </row>
    <row r="132" spans="19:20" x14ac:dyDescent="0.25">
      <c r="S132" s="105" t="s">
        <v>288</v>
      </c>
      <c r="T132" s="131">
        <v>10.133901399878271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C02ED8-4B39-49AE-8267-3B2B4C508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A96813-766D-4561-BBDD-CC4093861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FC62A5F-2590-446D-AD84-93FDED9863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EEEA90-DAAF-48AE-B2EC-568D36C525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32C34-BAE1-4871-805C-6F9CB7AD0ABA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183</v>
      </c>
      <c r="T1" s="103"/>
      <c r="U1" s="103"/>
      <c r="V1" s="103"/>
      <c r="W1" s="103"/>
      <c r="X1" s="103"/>
      <c r="Y1" s="104" t="s">
        <v>184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183</v>
      </c>
      <c r="Y3" s="109" t="s">
        <v>184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8.70 Warrnambool,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27341</v>
      </c>
      <c r="W4" s="112">
        <v>27899</v>
      </c>
      <c r="X4" s="112">
        <v>28099</v>
      </c>
      <c r="Y4" s="112">
        <v>30178</v>
      </c>
      <c r="Z4" s="112">
        <v>29285</v>
      </c>
      <c r="AB4" s="113" t="str">
        <f>TEXT(Z4,"###,###")</f>
        <v>29,285</v>
      </c>
      <c r="AD4" s="114">
        <f>Z4/Y4-1</f>
        <v>-2.9591092849095335E-2</v>
      </c>
      <c r="AF4" s="114">
        <f>Z4/V4-1</f>
        <v>7.1102007973373293E-2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13756</v>
      </c>
      <c r="W5" s="112">
        <v>14025</v>
      </c>
      <c r="X5" s="112">
        <v>14120</v>
      </c>
      <c r="Y5" s="112">
        <v>15009</v>
      </c>
      <c r="Z5" s="112">
        <v>14599</v>
      </c>
      <c r="AB5" s="113" t="str">
        <f>TEXT(Z5,"###,###")</f>
        <v>14,599</v>
      </c>
      <c r="AD5" s="114">
        <f t="shared" ref="AD5:AD9" si="0">Z5/Y5-1</f>
        <v>-2.7316943167432828E-2</v>
      </c>
      <c r="AF5" s="114">
        <f t="shared" ref="AF5:AF9" si="1">Z5/V5-1</f>
        <v>6.1282349520209278E-2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13584</v>
      </c>
      <c r="W6" s="112">
        <v>13874</v>
      </c>
      <c r="X6" s="112">
        <v>13979</v>
      </c>
      <c r="Y6" s="112">
        <v>15168</v>
      </c>
      <c r="Z6" s="112">
        <v>14690</v>
      </c>
      <c r="AB6" s="113" t="str">
        <f>TEXT(Z6,"###,###")</f>
        <v>14,690</v>
      </c>
      <c r="AD6" s="114">
        <f t="shared" si="0"/>
        <v>-3.1513713080168815E-2</v>
      </c>
      <c r="AF6" s="114">
        <f t="shared" si="1"/>
        <v>8.1419316843345024E-2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19404</v>
      </c>
      <c r="W7" s="112">
        <v>19441</v>
      </c>
      <c r="X7" s="112">
        <v>19963</v>
      </c>
      <c r="Y7" s="112">
        <v>20425</v>
      </c>
      <c r="Z7" s="112">
        <v>20715</v>
      </c>
      <c r="AB7" s="113" t="str">
        <f>TEXT(Z7,"###,###")</f>
        <v>20,715</v>
      </c>
      <c r="AD7" s="114">
        <f t="shared" si="0"/>
        <v>1.4198286413708683E-2</v>
      </c>
      <c r="AF7" s="114">
        <f t="shared" si="1"/>
        <v>6.756338899196046E-2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29,285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20,715</v>
      </c>
      <c r="P8" s="71"/>
      <c r="S8" s="111" t="s">
        <v>86</v>
      </c>
      <c r="T8" s="112"/>
      <c r="U8" s="112"/>
      <c r="V8" s="112">
        <v>33602.5</v>
      </c>
      <c r="W8" s="112">
        <v>35272</v>
      </c>
      <c r="X8" s="112">
        <v>35460</v>
      </c>
      <c r="Y8" s="112">
        <v>37802</v>
      </c>
      <c r="Z8" s="112">
        <v>38414.75</v>
      </c>
      <c r="AB8" s="113" t="str">
        <f>TEXT(Z8,"$###,###")</f>
        <v>$38,415</v>
      </c>
      <c r="AD8" s="114">
        <f t="shared" si="0"/>
        <v>1.6209459816940885E-2</v>
      </c>
      <c r="AF8" s="114">
        <f t="shared" si="1"/>
        <v>0.14321107060486571</v>
      </c>
    </row>
    <row r="9" spans="1:32" x14ac:dyDescent="0.25">
      <c r="A9" s="32" t="s">
        <v>15</v>
      </c>
      <c r="B9" s="75"/>
      <c r="C9" s="76"/>
      <c r="D9" s="77">
        <f>AD104</f>
        <v>73.860338057025771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50.572049239681391</v>
      </c>
      <c r="P9" s="78" t="s">
        <v>87</v>
      </c>
      <c r="S9" s="111" t="s">
        <v>7</v>
      </c>
      <c r="T9" s="112"/>
      <c r="U9" s="112"/>
      <c r="V9" s="112">
        <v>893358327</v>
      </c>
      <c r="W9" s="112">
        <v>932879541</v>
      </c>
      <c r="X9" s="112">
        <v>1064771972</v>
      </c>
      <c r="Y9" s="112">
        <v>1054260617</v>
      </c>
      <c r="Z9" s="112">
        <v>1124362260</v>
      </c>
      <c r="AB9" s="113" t="str">
        <f>TEXT(Z9/1000000,"$#,###.0")&amp;" mil"</f>
        <v>$1,124.4 mil</v>
      </c>
      <c r="AD9" s="114">
        <f t="shared" si="0"/>
        <v>6.6493656188619576E-2</v>
      </c>
      <c r="AF9" s="114">
        <f t="shared" si="1"/>
        <v>0.25857925763756828</v>
      </c>
    </row>
    <row r="10" spans="1:32" x14ac:dyDescent="0.25">
      <c r="A10" s="32" t="s">
        <v>18</v>
      </c>
      <c r="B10" s="75"/>
      <c r="C10" s="76"/>
      <c r="D10" s="77">
        <f>AD105</f>
        <v>20.157077001878097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49.442433019551054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86.328747284576394</v>
      </c>
      <c r="P11" s="78" t="s">
        <v>87</v>
      </c>
      <c r="S11" s="111" t="s">
        <v>30</v>
      </c>
      <c r="T11" s="116"/>
      <c r="U11" s="116"/>
      <c r="V11" s="116">
        <v>24673</v>
      </c>
      <c r="W11" s="116">
        <v>25177</v>
      </c>
      <c r="X11" s="116">
        <v>25386</v>
      </c>
      <c r="Y11" s="116">
        <v>27422</v>
      </c>
      <c r="Z11" s="116">
        <v>26454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7.1542360608254887</v>
      </c>
      <c r="P12" s="78" t="s">
        <v>87</v>
      </c>
      <c r="S12" s="111" t="s">
        <v>31</v>
      </c>
      <c r="T12" s="116"/>
      <c r="U12" s="116"/>
      <c r="V12" s="116">
        <v>2666</v>
      </c>
      <c r="W12" s="116">
        <v>2722</v>
      </c>
      <c r="X12" s="116">
        <v>2713</v>
      </c>
      <c r="Y12" s="116">
        <v>2752</v>
      </c>
      <c r="Z12" s="116">
        <v>2833</v>
      </c>
    </row>
    <row r="13" spans="1:32" ht="15" customHeight="1" x14ac:dyDescent="0.25">
      <c r="A13" s="32" t="s">
        <v>20</v>
      </c>
      <c r="B13" s="76"/>
      <c r="C13" s="76"/>
      <c r="D13" s="77">
        <f>AD108</f>
        <v>13.115929656820899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6.5266714940864112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17.237493597404814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41.0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23.803995219395595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19.561754910951301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840</v>
      </c>
      <c r="Z15" s="116">
        <v>793</v>
      </c>
      <c r="AB15" s="121">
        <f t="shared" ref="AB15:AB34" si="2">IF(Z15="np",0,Z15/$Z$34)</f>
        <v>2.7077784606979443E-2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39.515110124637189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80.438245089048692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114</v>
      </c>
      <c r="Z16" s="116">
        <v>118</v>
      </c>
      <c r="AB16" s="121">
        <f t="shared" si="2"/>
        <v>4.0292289831318721E-3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3044</v>
      </c>
      <c r="Z17" s="116">
        <v>2580</v>
      </c>
      <c r="AB17" s="121">
        <f t="shared" si="2"/>
        <v>8.8096701495595162E-2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311</v>
      </c>
      <c r="Z18" s="116">
        <v>304</v>
      </c>
      <c r="AB18" s="121">
        <f t="shared" si="2"/>
        <v>1.0380386532814314E-2</v>
      </c>
    </row>
    <row r="19" spans="1:28" x14ac:dyDescent="0.25">
      <c r="A19" s="67" t="str">
        <f>$S$1&amp;" ("&amp;$V$2&amp;" to "&amp;$Z$2&amp;")"</f>
        <v>Warrnambool (2015-16 to 2019-20)</v>
      </c>
      <c r="B19" s="67"/>
      <c r="C19" s="67"/>
      <c r="D19" s="67"/>
      <c r="E19" s="67"/>
      <c r="F19" s="67"/>
      <c r="G19" s="67" t="str">
        <f>$S$1&amp;" ("&amp;$V$2&amp;" to "&amp;$Z$2&amp;")"</f>
        <v>Warrnambool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1667</v>
      </c>
      <c r="Z19" s="116">
        <v>1703</v>
      </c>
      <c r="AB19" s="121">
        <f t="shared" si="2"/>
        <v>5.8150652188759137E-2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855</v>
      </c>
      <c r="Z20" s="116">
        <v>734</v>
      </c>
      <c r="AB20" s="121">
        <f t="shared" si="2"/>
        <v>2.5063170115413508E-2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3171</v>
      </c>
      <c r="Z21" s="116">
        <v>3162</v>
      </c>
      <c r="AB21" s="121">
        <f t="shared" si="2"/>
        <v>0.10796967834460151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3085</v>
      </c>
      <c r="Z22" s="116">
        <v>3188</v>
      </c>
      <c r="AB22" s="121">
        <f t="shared" si="2"/>
        <v>0.1088574745612238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842</v>
      </c>
      <c r="Z23" s="116">
        <v>830</v>
      </c>
      <c r="AB23" s="121">
        <f t="shared" si="2"/>
        <v>2.8341186915249606E-2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148</v>
      </c>
      <c r="Z24" s="116">
        <v>146</v>
      </c>
      <c r="AB24" s="121">
        <f t="shared" si="2"/>
        <v>4.9853172164174009E-3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770</v>
      </c>
      <c r="Z25" s="116">
        <v>789</v>
      </c>
      <c r="AB25" s="121">
        <f t="shared" si="2"/>
        <v>2.694120057365294E-2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359</v>
      </c>
      <c r="Z26" s="116">
        <v>375</v>
      </c>
      <c r="AB26" s="121">
        <f t="shared" si="2"/>
        <v>1.2804753124359762E-2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1173</v>
      </c>
      <c r="Z27" s="116">
        <v>1211</v>
      </c>
      <c r="AB27" s="121">
        <f t="shared" si="2"/>
        <v>4.1350816089599125E-2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2263</v>
      </c>
      <c r="Z28" s="116">
        <v>2195</v>
      </c>
      <c r="AB28" s="121">
        <f t="shared" si="2"/>
        <v>7.4950488287919143E-2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2434</v>
      </c>
      <c r="Z29" s="116">
        <v>1590</v>
      </c>
      <c r="AB29" s="121">
        <f t="shared" si="2"/>
        <v>5.4292153247285389E-2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1828</v>
      </c>
      <c r="Z30" s="116">
        <v>2487</v>
      </c>
      <c r="AB30" s="121">
        <f t="shared" si="2"/>
        <v>8.4921122720753944E-2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4308</v>
      </c>
      <c r="Z31" s="116">
        <v>4464</v>
      </c>
      <c r="AB31" s="121">
        <f t="shared" si="2"/>
        <v>0.1524277811923786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832</v>
      </c>
      <c r="Z32" s="116">
        <v>661</v>
      </c>
      <c r="AB32" s="121">
        <f t="shared" si="2"/>
        <v>2.2570511507204807E-2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825</v>
      </c>
      <c r="Z33" s="116">
        <v>932</v>
      </c>
      <c r="AB33" s="121">
        <f t="shared" si="2"/>
        <v>3.1824079765075459E-2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30179</v>
      </c>
      <c r="Z34" s="124">
        <v>29286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16666</v>
      </c>
      <c r="AB37" s="136">
        <f>Z37/Z40*100</f>
        <v>80.438245089048692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4053</v>
      </c>
      <c r="AB38" s="136">
        <f>Z38/Z40*100</f>
        <v>19.561754910951301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20719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11</v>
      </c>
      <c r="X44" s="116">
        <v>11</v>
      </c>
      <c r="Y44" s="116">
        <v>3</v>
      </c>
      <c r="Z44" s="116">
        <v>7</v>
      </c>
    </row>
    <row r="45" spans="19:32" x14ac:dyDescent="0.25">
      <c r="S45" s="119" t="s">
        <v>38</v>
      </c>
      <c r="T45" s="119"/>
      <c r="U45" s="116"/>
      <c r="V45" s="116">
        <v>387</v>
      </c>
      <c r="W45" s="116">
        <v>344</v>
      </c>
      <c r="X45" s="116">
        <v>434</v>
      </c>
      <c r="Y45" s="116">
        <v>476</v>
      </c>
      <c r="Z45" s="116">
        <v>523</v>
      </c>
    </row>
    <row r="46" spans="19:32" x14ac:dyDescent="0.25">
      <c r="S46" s="119" t="s">
        <v>39</v>
      </c>
      <c r="T46" s="119"/>
      <c r="U46" s="116"/>
      <c r="V46" s="116">
        <v>1052</v>
      </c>
      <c r="W46" s="116">
        <v>1041</v>
      </c>
      <c r="X46" s="116">
        <v>1009</v>
      </c>
      <c r="Y46" s="116">
        <v>1087</v>
      </c>
      <c r="Z46" s="116">
        <v>1000</v>
      </c>
    </row>
    <row r="47" spans="19:32" x14ac:dyDescent="0.25">
      <c r="S47" s="119" t="s">
        <v>40</v>
      </c>
      <c r="T47" s="119"/>
      <c r="U47" s="116"/>
      <c r="V47" s="116">
        <v>1577</v>
      </c>
      <c r="W47" s="116">
        <v>1543</v>
      </c>
      <c r="X47" s="116">
        <v>1602</v>
      </c>
      <c r="Y47" s="116">
        <v>1543</v>
      </c>
      <c r="Z47" s="116">
        <v>1505</v>
      </c>
    </row>
    <row r="48" spans="19:32" x14ac:dyDescent="0.25">
      <c r="S48" s="119" t="s">
        <v>41</v>
      </c>
      <c r="T48" s="119"/>
      <c r="U48" s="116"/>
      <c r="V48" s="116">
        <v>1860</v>
      </c>
      <c r="W48" s="116">
        <v>1892</v>
      </c>
      <c r="X48" s="116">
        <v>1845</v>
      </c>
      <c r="Y48" s="116">
        <v>2108</v>
      </c>
      <c r="Z48" s="116">
        <v>2047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1381</v>
      </c>
      <c r="W49" s="116">
        <v>1393</v>
      </c>
      <c r="X49" s="116">
        <v>1435</v>
      </c>
      <c r="Y49" s="116">
        <v>1537</v>
      </c>
      <c r="Z49" s="116">
        <v>1578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Warrnambool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1160</v>
      </c>
      <c r="W50" s="116">
        <v>1142</v>
      </c>
      <c r="X50" s="116">
        <v>1176</v>
      </c>
      <c r="Y50" s="116">
        <v>1282</v>
      </c>
      <c r="Z50" s="116">
        <v>1234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1210</v>
      </c>
      <c r="W51" s="116">
        <v>1250</v>
      </c>
      <c r="X51" s="116">
        <v>1225</v>
      </c>
      <c r="Y51" s="116">
        <v>1281</v>
      </c>
      <c r="Z51" s="116">
        <v>1197</v>
      </c>
    </row>
    <row r="52" spans="1:26" ht="15" customHeight="1" x14ac:dyDescent="0.25">
      <c r="S52" s="119" t="s">
        <v>45</v>
      </c>
      <c r="T52" s="119"/>
      <c r="U52" s="116"/>
      <c r="V52" s="116">
        <v>1155</v>
      </c>
      <c r="W52" s="116">
        <v>1220</v>
      </c>
      <c r="X52" s="116">
        <v>1250</v>
      </c>
      <c r="Y52" s="116">
        <v>1283</v>
      </c>
      <c r="Z52" s="116">
        <v>1237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1173</v>
      </c>
      <c r="W53" s="116">
        <v>1236</v>
      </c>
      <c r="X53" s="116">
        <v>1169</v>
      </c>
      <c r="Y53" s="116">
        <v>1256</v>
      </c>
      <c r="Z53" s="116">
        <v>1201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1059</v>
      </c>
      <c r="W54" s="116">
        <v>1158</v>
      </c>
      <c r="X54" s="116">
        <v>1121</v>
      </c>
      <c r="Y54" s="116">
        <v>1174</v>
      </c>
      <c r="Z54" s="116">
        <v>1144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902</v>
      </c>
      <c r="W55" s="116">
        <v>930</v>
      </c>
      <c r="X55" s="116">
        <v>942</v>
      </c>
      <c r="Y55" s="116">
        <v>989</v>
      </c>
      <c r="Z55" s="116">
        <v>987</v>
      </c>
    </row>
    <row r="56" spans="1:26" ht="15" customHeight="1" x14ac:dyDescent="0.25">
      <c r="S56" s="119" t="s">
        <v>49</v>
      </c>
      <c r="T56" s="119"/>
      <c r="U56" s="116"/>
      <c r="V56" s="116">
        <v>482</v>
      </c>
      <c r="W56" s="116">
        <v>495</v>
      </c>
      <c r="X56" s="116">
        <v>486</v>
      </c>
      <c r="Y56" s="116">
        <v>537</v>
      </c>
      <c r="Z56" s="116">
        <v>536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160</v>
      </c>
      <c r="W57" s="116">
        <v>186</v>
      </c>
      <c r="X57" s="116">
        <v>210</v>
      </c>
      <c r="Y57" s="116">
        <v>251</v>
      </c>
      <c r="Z57" s="116">
        <v>240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95</v>
      </c>
      <c r="W58" s="116">
        <v>93</v>
      </c>
      <c r="X58" s="116">
        <v>96</v>
      </c>
      <c r="Y58" s="116">
        <v>93</v>
      </c>
      <c r="Z58" s="116">
        <v>79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57</v>
      </c>
      <c r="W59" s="116">
        <v>55</v>
      </c>
      <c r="X59" s="116">
        <v>62</v>
      </c>
      <c r="Y59" s="116">
        <v>61</v>
      </c>
      <c r="Z59" s="116">
        <v>66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40</v>
      </c>
      <c r="W60" s="116">
        <v>37</v>
      </c>
      <c r="X60" s="116">
        <v>31</v>
      </c>
      <c r="Y60" s="116">
        <v>42</v>
      </c>
      <c r="Z60" s="116">
        <v>36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13756</v>
      </c>
      <c r="W61" s="116">
        <v>14025</v>
      </c>
      <c r="X61" s="116">
        <v>14120</v>
      </c>
      <c r="Y61" s="116">
        <v>15013</v>
      </c>
      <c r="Z61" s="116">
        <v>14596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14</v>
      </c>
      <c r="W63" s="116">
        <v>12</v>
      </c>
      <c r="X63" s="116">
        <v>15</v>
      </c>
      <c r="Y63" s="116">
        <v>7</v>
      </c>
      <c r="Z63" s="116">
        <v>4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446</v>
      </c>
      <c r="W64" s="116">
        <v>454</v>
      </c>
      <c r="X64" s="116">
        <v>450</v>
      </c>
      <c r="Y64" s="116">
        <v>533</v>
      </c>
      <c r="Z64" s="116">
        <v>549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Warrnambool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1008</v>
      </c>
      <c r="W65" s="116">
        <v>994</v>
      </c>
      <c r="X65" s="116">
        <v>1056</v>
      </c>
      <c r="Y65" s="116">
        <v>1085</v>
      </c>
      <c r="Z65" s="116">
        <v>1063</v>
      </c>
    </row>
    <row r="66" spans="1:26" x14ac:dyDescent="0.25">
      <c r="S66" s="119" t="s">
        <v>40</v>
      </c>
      <c r="T66" s="119"/>
      <c r="U66" s="116"/>
      <c r="V66" s="116">
        <v>1525</v>
      </c>
      <c r="W66" s="116">
        <v>1428</v>
      </c>
      <c r="X66" s="116">
        <v>1492</v>
      </c>
      <c r="Y66" s="116">
        <v>1541</v>
      </c>
      <c r="Z66" s="116">
        <v>1400</v>
      </c>
    </row>
    <row r="67" spans="1:26" x14ac:dyDescent="0.25">
      <c r="S67" s="119" t="s">
        <v>41</v>
      </c>
      <c r="T67" s="119"/>
      <c r="U67" s="116"/>
      <c r="V67" s="116">
        <v>1522</v>
      </c>
      <c r="W67" s="116">
        <v>1598</v>
      </c>
      <c r="X67" s="116">
        <v>1722</v>
      </c>
      <c r="Y67" s="116">
        <v>1880</v>
      </c>
      <c r="Z67" s="116">
        <v>1706</v>
      </c>
    </row>
    <row r="68" spans="1:26" x14ac:dyDescent="0.25">
      <c r="S68" s="119" t="s">
        <v>42</v>
      </c>
      <c r="T68" s="119"/>
      <c r="U68" s="116"/>
      <c r="V68" s="116">
        <v>1249</v>
      </c>
      <c r="W68" s="116">
        <v>1268</v>
      </c>
      <c r="X68" s="116">
        <v>1215</v>
      </c>
      <c r="Y68" s="116">
        <v>1373</v>
      </c>
      <c r="Z68" s="116">
        <v>1401</v>
      </c>
    </row>
    <row r="69" spans="1:26" x14ac:dyDescent="0.25">
      <c r="S69" s="119" t="s">
        <v>43</v>
      </c>
      <c r="T69" s="119"/>
      <c r="U69" s="116"/>
      <c r="V69" s="116">
        <v>1191</v>
      </c>
      <c r="W69" s="116">
        <v>1239</v>
      </c>
      <c r="X69" s="116">
        <v>1241</v>
      </c>
      <c r="Y69" s="116">
        <v>1356</v>
      </c>
      <c r="Z69" s="116">
        <v>1327</v>
      </c>
    </row>
    <row r="70" spans="1:26" x14ac:dyDescent="0.25">
      <c r="S70" s="119" t="s">
        <v>44</v>
      </c>
      <c r="T70" s="119"/>
      <c r="U70" s="116"/>
      <c r="V70" s="116">
        <v>1261</v>
      </c>
      <c r="W70" s="116">
        <v>1263</v>
      </c>
      <c r="X70" s="116">
        <v>1275</v>
      </c>
      <c r="Y70" s="116">
        <v>1396</v>
      </c>
      <c r="Z70" s="116">
        <v>1282</v>
      </c>
    </row>
    <row r="71" spans="1:26" x14ac:dyDescent="0.25">
      <c r="S71" s="119" t="s">
        <v>45</v>
      </c>
      <c r="T71" s="119"/>
      <c r="U71" s="116"/>
      <c r="V71" s="116">
        <v>1349</v>
      </c>
      <c r="W71" s="116">
        <v>1377</v>
      </c>
      <c r="X71" s="116">
        <v>1376</v>
      </c>
      <c r="Y71" s="116">
        <v>1452</v>
      </c>
      <c r="Z71" s="116">
        <v>1465</v>
      </c>
    </row>
    <row r="72" spans="1:26" x14ac:dyDescent="0.25">
      <c r="S72" s="119" t="s">
        <v>46</v>
      </c>
      <c r="T72" s="119"/>
      <c r="U72" s="116"/>
      <c r="V72" s="116">
        <v>1410</v>
      </c>
      <c r="W72" s="116">
        <v>1400</v>
      </c>
      <c r="X72" s="116">
        <v>1291</v>
      </c>
      <c r="Y72" s="116">
        <v>1397</v>
      </c>
      <c r="Z72" s="116">
        <v>1374</v>
      </c>
    </row>
    <row r="73" spans="1:26" x14ac:dyDescent="0.25">
      <c r="S73" s="119" t="s">
        <v>47</v>
      </c>
      <c r="T73" s="119"/>
      <c r="U73" s="116"/>
      <c r="V73" s="116">
        <v>1223</v>
      </c>
      <c r="W73" s="116">
        <v>1393</v>
      </c>
      <c r="X73" s="116">
        <v>1329</v>
      </c>
      <c r="Y73" s="116">
        <v>1421</v>
      </c>
      <c r="Z73" s="116">
        <v>1335</v>
      </c>
    </row>
    <row r="74" spans="1:26" x14ac:dyDescent="0.25">
      <c r="S74" s="119" t="s">
        <v>48</v>
      </c>
      <c r="T74" s="119"/>
      <c r="U74" s="116"/>
      <c r="V74" s="116">
        <v>796</v>
      </c>
      <c r="W74" s="116">
        <v>810</v>
      </c>
      <c r="X74" s="116">
        <v>832</v>
      </c>
      <c r="Y74" s="116">
        <v>1020</v>
      </c>
      <c r="Z74" s="116">
        <v>1044</v>
      </c>
    </row>
    <row r="75" spans="1:26" x14ac:dyDescent="0.25">
      <c r="S75" s="119" t="s">
        <v>49</v>
      </c>
      <c r="T75" s="119"/>
      <c r="U75" s="116"/>
      <c r="V75" s="116">
        <v>319</v>
      </c>
      <c r="W75" s="116">
        <v>372</v>
      </c>
      <c r="X75" s="116">
        <v>385</v>
      </c>
      <c r="Y75" s="116">
        <v>425</v>
      </c>
      <c r="Z75" s="116">
        <v>431</v>
      </c>
    </row>
    <row r="76" spans="1:26" x14ac:dyDescent="0.25">
      <c r="S76" s="119" t="s">
        <v>50</v>
      </c>
      <c r="T76" s="119"/>
      <c r="U76" s="116"/>
      <c r="V76" s="116">
        <v>96</v>
      </c>
      <c r="W76" s="116">
        <v>116</v>
      </c>
      <c r="X76" s="116">
        <v>123</v>
      </c>
      <c r="Y76" s="116">
        <v>134</v>
      </c>
      <c r="Z76" s="116">
        <v>161</v>
      </c>
    </row>
    <row r="77" spans="1:26" x14ac:dyDescent="0.25">
      <c r="S77" s="119" t="s">
        <v>51</v>
      </c>
      <c r="T77" s="119"/>
      <c r="U77" s="116"/>
      <c r="V77" s="116">
        <v>83</v>
      </c>
      <c r="W77" s="116">
        <v>73</v>
      </c>
      <c r="X77" s="116">
        <v>78</v>
      </c>
      <c r="Y77" s="116">
        <v>60</v>
      </c>
      <c r="Z77" s="116">
        <v>60</v>
      </c>
    </row>
    <row r="78" spans="1:26" x14ac:dyDescent="0.25">
      <c r="S78" s="119" t="s">
        <v>52</v>
      </c>
      <c r="T78" s="119"/>
      <c r="U78" s="116"/>
      <c r="V78" s="116">
        <v>51</v>
      </c>
      <c r="W78" s="116">
        <v>41</v>
      </c>
      <c r="X78" s="116">
        <v>50</v>
      </c>
      <c r="Y78" s="116">
        <v>46</v>
      </c>
      <c r="Z78" s="116">
        <v>44</v>
      </c>
    </row>
    <row r="79" spans="1:26" x14ac:dyDescent="0.25">
      <c r="S79" s="119" t="s">
        <v>53</v>
      </c>
      <c r="T79" s="119"/>
      <c r="U79" s="116"/>
      <c r="V79" s="116">
        <v>35</v>
      </c>
      <c r="W79" s="116">
        <v>36</v>
      </c>
      <c r="X79" s="116">
        <v>43</v>
      </c>
      <c r="Y79" s="116">
        <v>39</v>
      </c>
      <c r="Z79" s="116">
        <v>40</v>
      </c>
    </row>
    <row r="80" spans="1:26" x14ac:dyDescent="0.25">
      <c r="S80" s="122" t="s">
        <v>54</v>
      </c>
      <c r="T80" s="122"/>
      <c r="U80" s="116"/>
      <c r="V80" s="116">
        <v>13584</v>
      </c>
      <c r="W80" s="116">
        <v>13874</v>
      </c>
      <c r="X80" s="116">
        <v>13979</v>
      </c>
      <c r="Y80" s="116">
        <v>15169</v>
      </c>
      <c r="Z80" s="116">
        <v>14689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Warrnambool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862</v>
      </c>
      <c r="W83" s="116">
        <v>923</v>
      </c>
      <c r="X83" s="116">
        <v>971</v>
      </c>
      <c r="Y83" s="116">
        <v>990</v>
      </c>
      <c r="Z83" s="116">
        <v>998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1188</v>
      </c>
      <c r="W84" s="116">
        <v>1201</v>
      </c>
      <c r="X84" s="116">
        <v>1258</v>
      </c>
      <c r="Y84" s="116">
        <v>1260</v>
      </c>
      <c r="Z84" s="116">
        <v>1284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1673</v>
      </c>
      <c r="W85" s="116">
        <v>1701</v>
      </c>
      <c r="X85" s="116">
        <v>1700</v>
      </c>
      <c r="Y85" s="116">
        <v>1764</v>
      </c>
      <c r="Z85" s="116">
        <v>1803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29,285</v>
      </c>
      <c r="D86" s="100">
        <f t="shared" ref="D86:D91" si="4">AD4</f>
        <v>-2.9591092849095335E-2</v>
      </c>
      <c r="E86" s="101">
        <f t="shared" ref="E86:E91" si="5">AD4</f>
        <v>-2.9591092849095335E-2</v>
      </c>
      <c r="F86" s="100">
        <f t="shared" ref="F86:F91" si="6">AF4</f>
        <v>7.1102007973373293E-2</v>
      </c>
      <c r="G86" s="101">
        <f t="shared" ref="G86:G91" si="7">AF4</f>
        <v>7.1102007973373293E-2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540</v>
      </c>
      <c r="W86" s="116">
        <v>566</v>
      </c>
      <c r="X86" s="116">
        <v>615</v>
      </c>
      <c r="Y86" s="116">
        <v>664</v>
      </c>
      <c r="Z86" s="116">
        <v>690</v>
      </c>
    </row>
    <row r="87" spans="1:30" ht="15" customHeight="1" x14ac:dyDescent="0.25">
      <c r="A87" s="102" t="s">
        <v>4</v>
      </c>
      <c r="B87" s="51"/>
      <c r="C87" s="61" t="str">
        <f t="shared" si="3"/>
        <v>14,599</v>
      </c>
      <c r="D87" s="100">
        <f t="shared" si="4"/>
        <v>-2.7316943167432828E-2</v>
      </c>
      <c r="E87" s="101">
        <f t="shared" si="5"/>
        <v>-2.7316943167432828E-2</v>
      </c>
      <c r="F87" s="100">
        <f t="shared" si="6"/>
        <v>6.1282349520209278E-2</v>
      </c>
      <c r="G87" s="101">
        <f t="shared" si="7"/>
        <v>6.1282349520209278E-2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393</v>
      </c>
      <c r="W87" s="116">
        <v>389</v>
      </c>
      <c r="X87" s="116">
        <v>363</v>
      </c>
      <c r="Y87" s="116">
        <v>368</v>
      </c>
      <c r="Z87" s="116">
        <v>364</v>
      </c>
    </row>
    <row r="88" spans="1:30" ht="15" customHeight="1" x14ac:dyDescent="0.25">
      <c r="A88" s="102" t="s">
        <v>5</v>
      </c>
      <c r="B88" s="51"/>
      <c r="C88" s="61" t="str">
        <f t="shared" si="3"/>
        <v>14,690</v>
      </c>
      <c r="D88" s="100">
        <f t="shared" si="4"/>
        <v>-3.1513713080168815E-2</v>
      </c>
      <c r="E88" s="101">
        <f t="shared" si="5"/>
        <v>-3.1513713080168815E-2</v>
      </c>
      <c r="F88" s="100">
        <f t="shared" si="6"/>
        <v>8.1419316843345024E-2</v>
      </c>
      <c r="G88" s="101">
        <f t="shared" si="7"/>
        <v>8.1419316843345024E-2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652</v>
      </c>
      <c r="W88" s="116">
        <v>670</v>
      </c>
      <c r="X88" s="116">
        <v>670</v>
      </c>
      <c r="Y88" s="116">
        <v>671</v>
      </c>
      <c r="Z88" s="116">
        <v>692</v>
      </c>
    </row>
    <row r="89" spans="1:30" ht="15" customHeight="1" x14ac:dyDescent="0.25">
      <c r="A89" s="51" t="s">
        <v>6</v>
      </c>
      <c r="B89" s="51"/>
      <c r="C89" s="61" t="str">
        <f t="shared" si="3"/>
        <v>20,715</v>
      </c>
      <c r="D89" s="100">
        <f t="shared" si="4"/>
        <v>1.4198286413708683E-2</v>
      </c>
      <c r="E89" s="101">
        <f t="shared" si="5"/>
        <v>1.4198286413708683E-2</v>
      </c>
      <c r="F89" s="100">
        <f t="shared" si="6"/>
        <v>6.756338899196046E-2</v>
      </c>
      <c r="G89" s="101">
        <f t="shared" si="7"/>
        <v>6.756338899196046E-2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811</v>
      </c>
      <c r="W89" s="116">
        <v>815</v>
      </c>
      <c r="X89" s="116">
        <v>865</v>
      </c>
      <c r="Y89" s="116">
        <v>876</v>
      </c>
      <c r="Z89" s="116">
        <v>879</v>
      </c>
    </row>
    <row r="90" spans="1:30" ht="15" customHeight="1" x14ac:dyDescent="0.25">
      <c r="A90" s="51" t="s">
        <v>100</v>
      </c>
      <c r="B90" s="51"/>
      <c r="C90" s="61" t="str">
        <f t="shared" si="3"/>
        <v>$38,415</v>
      </c>
      <c r="D90" s="100">
        <f t="shared" si="4"/>
        <v>1.6209459816940885E-2</v>
      </c>
      <c r="E90" s="101">
        <f t="shared" si="5"/>
        <v>1.6209459816940885E-2</v>
      </c>
      <c r="F90" s="100">
        <f t="shared" si="6"/>
        <v>0.14321107060486571</v>
      </c>
      <c r="G90" s="101">
        <f t="shared" si="7"/>
        <v>0.14321107060486571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1681</v>
      </c>
      <c r="W90" s="116">
        <v>1652</v>
      </c>
      <c r="X90" s="116">
        <v>1699</v>
      </c>
      <c r="Y90" s="116">
        <v>1734</v>
      </c>
      <c r="Z90" s="116">
        <v>1741</v>
      </c>
    </row>
    <row r="91" spans="1:30" ht="15" customHeight="1" x14ac:dyDescent="0.25">
      <c r="A91" s="51" t="s">
        <v>7</v>
      </c>
      <c r="B91" s="51"/>
      <c r="C91" s="61" t="str">
        <f t="shared" si="3"/>
        <v>$1,124.4 mil</v>
      </c>
      <c r="D91" s="100">
        <f t="shared" si="4"/>
        <v>6.6493656188619576E-2</v>
      </c>
      <c r="E91" s="101">
        <f t="shared" si="5"/>
        <v>6.6493656188619576E-2</v>
      </c>
      <c r="F91" s="100">
        <f t="shared" si="6"/>
        <v>0.25857925763756828</v>
      </c>
      <c r="G91" s="101">
        <f t="shared" si="7"/>
        <v>0.25857925763756828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9925</v>
      </c>
      <c r="W91" s="116">
        <v>9860</v>
      </c>
      <c r="X91" s="116">
        <v>10147</v>
      </c>
      <c r="Y91" s="116">
        <v>10314</v>
      </c>
      <c r="Z91" s="116">
        <v>10480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583</v>
      </c>
      <c r="W93" s="116">
        <v>662</v>
      </c>
      <c r="X93" s="116">
        <v>691</v>
      </c>
      <c r="Y93" s="116">
        <v>717</v>
      </c>
      <c r="Z93" s="116">
        <v>770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2033</v>
      </c>
      <c r="W94" s="116">
        <v>2062</v>
      </c>
      <c r="X94" s="116">
        <v>2130</v>
      </c>
      <c r="Y94" s="116">
        <v>2258</v>
      </c>
      <c r="Z94" s="116">
        <v>2309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321</v>
      </c>
      <c r="W95" s="116">
        <v>323</v>
      </c>
      <c r="X95" s="116">
        <v>350</v>
      </c>
      <c r="Y95" s="116">
        <v>345</v>
      </c>
      <c r="Z95" s="116">
        <v>377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1297</v>
      </c>
      <c r="W96" s="116">
        <v>1364</v>
      </c>
      <c r="X96" s="116">
        <v>1426</v>
      </c>
      <c r="Y96" s="116">
        <v>1528</v>
      </c>
      <c r="Z96" s="116">
        <v>1553</v>
      </c>
    </row>
    <row r="97" spans="1:32" ht="15" customHeight="1" x14ac:dyDescent="0.25">
      <c r="S97" s="119" t="s">
        <v>199</v>
      </c>
      <c r="T97" s="119"/>
      <c r="U97" s="116"/>
      <c r="V97" s="116">
        <v>1438</v>
      </c>
      <c r="W97" s="116">
        <v>1509</v>
      </c>
      <c r="X97" s="116">
        <v>1493</v>
      </c>
      <c r="Y97" s="116">
        <v>1535</v>
      </c>
      <c r="Z97" s="116">
        <v>1487</v>
      </c>
    </row>
    <row r="98" spans="1:32" ht="15" customHeight="1" x14ac:dyDescent="0.25">
      <c r="S98" s="119" t="s">
        <v>200</v>
      </c>
      <c r="T98" s="119"/>
      <c r="U98" s="116"/>
      <c r="V98" s="116">
        <v>1144</v>
      </c>
      <c r="W98" s="116">
        <v>1133</v>
      </c>
      <c r="X98" s="116">
        <v>1176</v>
      </c>
      <c r="Y98" s="116">
        <v>1179</v>
      </c>
      <c r="Z98" s="116">
        <v>1182</v>
      </c>
    </row>
    <row r="99" spans="1:32" ht="15" customHeight="1" x14ac:dyDescent="0.25">
      <c r="S99" s="119" t="s">
        <v>201</v>
      </c>
      <c r="T99" s="119"/>
      <c r="U99" s="116"/>
      <c r="V99" s="116">
        <v>23</v>
      </c>
      <c r="W99" s="116">
        <v>29</v>
      </c>
      <c r="X99" s="116">
        <v>41</v>
      </c>
      <c r="Y99" s="116">
        <v>39</v>
      </c>
      <c r="Z99" s="116">
        <v>49</v>
      </c>
    </row>
    <row r="100" spans="1:32" ht="15" customHeight="1" x14ac:dyDescent="0.25">
      <c r="S100" s="119" t="s">
        <v>59</v>
      </c>
      <c r="T100" s="119"/>
      <c r="U100" s="116"/>
      <c r="V100" s="116">
        <v>883</v>
      </c>
      <c r="W100" s="116">
        <v>904</v>
      </c>
      <c r="X100" s="116">
        <v>974</v>
      </c>
      <c r="Y100" s="116">
        <v>990</v>
      </c>
      <c r="Z100" s="116">
        <v>966</v>
      </c>
    </row>
    <row r="101" spans="1:32" x14ac:dyDescent="0.25">
      <c r="A101" s="20"/>
      <c r="S101" s="122" t="s">
        <v>54</v>
      </c>
      <c r="T101" s="122"/>
      <c r="U101" s="116"/>
      <c r="V101" s="116">
        <v>9477</v>
      </c>
      <c r="W101" s="116">
        <v>9581</v>
      </c>
      <c r="X101" s="116">
        <v>9813</v>
      </c>
      <c r="Y101" s="116">
        <v>10114</v>
      </c>
      <c r="Z101" s="116">
        <v>10237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19006</v>
      </c>
      <c r="W104" s="116">
        <v>20056</v>
      </c>
      <c r="X104" s="116">
        <v>20090</v>
      </c>
      <c r="Y104" s="116">
        <v>21979</v>
      </c>
      <c r="Z104" s="116">
        <v>21630</v>
      </c>
      <c r="AB104" s="113" t="str">
        <f>TEXT(Z104,"###,###")</f>
        <v>21,630</v>
      </c>
      <c r="AD104" s="134">
        <f>Z104/($Z$4)*100</f>
        <v>73.860338057025771</v>
      </c>
      <c r="AF104" s="113"/>
    </row>
    <row r="105" spans="1:32" x14ac:dyDescent="0.25">
      <c r="S105" s="119" t="s">
        <v>18</v>
      </c>
      <c r="T105" s="119"/>
      <c r="U105" s="116"/>
      <c r="V105" s="116">
        <v>5750</v>
      </c>
      <c r="W105" s="116">
        <v>5619</v>
      </c>
      <c r="X105" s="116">
        <v>5569</v>
      </c>
      <c r="Y105" s="116">
        <v>6153</v>
      </c>
      <c r="Z105" s="116">
        <v>5903</v>
      </c>
      <c r="AB105" s="113" t="str">
        <f>TEXT(Z105,"###,###")</f>
        <v>5,903</v>
      </c>
      <c r="AD105" s="134">
        <f>Z105/($Z$4)*100</f>
        <v>20.157077001878097</v>
      </c>
      <c r="AF105" s="113"/>
    </row>
    <row r="106" spans="1:32" x14ac:dyDescent="0.25">
      <c r="S106" s="122" t="s">
        <v>54</v>
      </c>
      <c r="T106" s="122"/>
      <c r="U106" s="124"/>
      <c r="V106" s="124">
        <v>24756</v>
      </c>
      <c r="W106" s="124">
        <v>25675</v>
      </c>
      <c r="X106" s="124">
        <v>25659</v>
      </c>
      <c r="Y106" s="124">
        <v>28132</v>
      </c>
      <c r="Z106" s="124">
        <v>27533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3627</v>
      </c>
      <c r="W108" s="116">
        <v>3867</v>
      </c>
      <c r="X108" s="116">
        <v>4508</v>
      </c>
      <c r="Y108" s="116">
        <v>4081</v>
      </c>
      <c r="Z108" s="116">
        <v>3841</v>
      </c>
      <c r="AB108" s="113" t="str">
        <f>TEXT(Z108,"###,###")</f>
        <v>3,841</v>
      </c>
      <c r="AD108" s="134">
        <f>Z108/($Z$4)*100</f>
        <v>13.115929656820899</v>
      </c>
      <c r="AF108" s="113"/>
    </row>
    <row r="109" spans="1:32" x14ac:dyDescent="0.25">
      <c r="S109" s="119" t="s">
        <v>21</v>
      </c>
      <c r="T109" s="119"/>
      <c r="U109" s="116"/>
      <c r="V109" s="116">
        <v>4493</v>
      </c>
      <c r="W109" s="116">
        <v>4608</v>
      </c>
      <c r="X109" s="116">
        <v>4435</v>
      </c>
      <c r="Y109" s="116">
        <v>5157</v>
      </c>
      <c r="Z109" s="116">
        <v>5048</v>
      </c>
      <c r="AB109" s="113" t="str">
        <f>TEXT(Z109,"###,###")</f>
        <v>5,048</v>
      </c>
      <c r="AD109" s="134">
        <f>Z109/($Z$4)*100</f>
        <v>17.237493597404814</v>
      </c>
      <c r="AF109" s="113"/>
    </row>
    <row r="110" spans="1:32" x14ac:dyDescent="0.25">
      <c r="S110" s="119" t="s">
        <v>22</v>
      </c>
      <c r="T110" s="119"/>
      <c r="U110" s="116"/>
      <c r="V110" s="116">
        <v>6033</v>
      </c>
      <c r="W110" s="116">
        <v>6141</v>
      </c>
      <c r="X110" s="116">
        <v>5974</v>
      </c>
      <c r="Y110" s="116">
        <v>6969</v>
      </c>
      <c r="Z110" s="116">
        <v>6971</v>
      </c>
      <c r="AB110" s="113" t="str">
        <f>TEXT(Z110,"###,###")</f>
        <v>6,971</v>
      </c>
      <c r="AD110" s="134">
        <f>Z110/($Z$4)*100</f>
        <v>23.803995219395595</v>
      </c>
      <c r="AF110" s="113"/>
    </row>
    <row r="111" spans="1:32" x14ac:dyDescent="0.25">
      <c r="S111" s="119" t="s">
        <v>23</v>
      </c>
      <c r="T111" s="119"/>
      <c r="U111" s="116"/>
      <c r="V111" s="116">
        <v>10598</v>
      </c>
      <c r="W111" s="116">
        <v>11059</v>
      </c>
      <c r="X111" s="116">
        <v>10745</v>
      </c>
      <c r="Y111" s="116">
        <v>11925</v>
      </c>
      <c r="Z111" s="116">
        <v>11572</v>
      </c>
      <c r="AB111" s="113" t="str">
        <f>TEXT(Z111,"###,###")</f>
        <v>11,572</v>
      </c>
      <c r="AD111" s="134">
        <f>Z111/($Z$4)*100</f>
        <v>39.515110124637189</v>
      </c>
      <c r="AF111" s="113"/>
    </row>
    <row r="112" spans="1:32" x14ac:dyDescent="0.25">
      <c r="S112" s="122" t="s">
        <v>54</v>
      </c>
      <c r="T112" s="122"/>
      <c r="U112" s="116"/>
      <c r="V112" s="116">
        <v>27341</v>
      </c>
      <c r="W112" s="116">
        <v>27899</v>
      </c>
      <c r="X112" s="116">
        <v>28099</v>
      </c>
      <c r="Y112" s="116">
        <v>30177</v>
      </c>
      <c r="Z112" s="116">
        <v>29284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40.51</v>
      </c>
      <c r="W118" s="135">
        <v>40.86</v>
      </c>
      <c r="X118" s="135">
        <v>40.880000000000003</v>
      </c>
      <c r="Y118" s="135">
        <v>40.840000000000003</v>
      </c>
      <c r="Z118" s="135">
        <v>41.03</v>
      </c>
      <c r="AB118" s="113" t="str">
        <f>TEXT(Z118,"##.0")</f>
        <v>41.0</v>
      </c>
    </row>
    <row r="120" spans="19:32" x14ac:dyDescent="0.25">
      <c r="S120" s="105" t="s">
        <v>102</v>
      </c>
      <c r="T120" s="116"/>
      <c r="U120" s="116"/>
      <c r="V120" s="116">
        <v>16736</v>
      </c>
      <c r="W120" s="116">
        <v>16719</v>
      </c>
      <c r="X120" s="116">
        <v>17250</v>
      </c>
      <c r="Y120" s="116">
        <v>17671</v>
      </c>
      <c r="Z120" s="116">
        <v>17883</v>
      </c>
      <c r="AB120" s="113" t="str">
        <f>TEXT(Z120,"###,###")</f>
        <v>17,883</v>
      </c>
    </row>
    <row r="121" spans="19:32" x14ac:dyDescent="0.25">
      <c r="S121" s="105" t="s">
        <v>103</v>
      </c>
      <c r="T121" s="116"/>
      <c r="U121" s="116"/>
      <c r="V121" s="116">
        <v>1410</v>
      </c>
      <c r="W121" s="116">
        <v>1466</v>
      </c>
      <c r="X121" s="116">
        <v>1471</v>
      </c>
      <c r="Y121" s="116">
        <v>1437</v>
      </c>
      <c r="Z121" s="116">
        <v>1482</v>
      </c>
      <c r="AB121" s="113" t="str">
        <f>TEXT(Z121,"###,###")</f>
        <v>1,482</v>
      </c>
    </row>
    <row r="122" spans="19:32" x14ac:dyDescent="0.25">
      <c r="S122" s="105" t="s">
        <v>104</v>
      </c>
      <c r="T122" s="116"/>
      <c r="U122" s="116"/>
      <c r="V122" s="116">
        <v>1256</v>
      </c>
      <c r="W122" s="116">
        <v>1256</v>
      </c>
      <c r="X122" s="116">
        <v>1241</v>
      </c>
      <c r="Y122" s="116">
        <v>1316</v>
      </c>
      <c r="Z122" s="116">
        <v>1352</v>
      </c>
      <c r="AB122" s="113" t="str">
        <f>TEXT(Z122,"###,###")</f>
        <v>1,352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17992</v>
      </c>
      <c r="W124" s="116">
        <v>17975</v>
      </c>
      <c r="X124" s="116">
        <v>18491</v>
      </c>
      <c r="Y124" s="116">
        <v>18987</v>
      </c>
      <c r="Z124" s="116">
        <v>19235</v>
      </c>
      <c r="AB124" s="113" t="str">
        <f>TEXT(Z124,"###,###")</f>
        <v>19,235</v>
      </c>
      <c r="AD124" s="131">
        <f>Z124/$Z$7*100</f>
        <v>92.855418778662795</v>
      </c>
    </row>
    <row r="125" spans="19:32" x14ac:dyDescent="0.25">
      <c r="S125" s="105" t="s">
        <v>106</v>
      </c>
      <c r="T125" s="116"/>
      <c r="U125" s="116"/>
      <c r="V125" s="116">
        <v>2666</v>
      </c>
      <c r="W125" s="116">
        <v>2722</v>
      </c>
      <c r="X125" s="116">
        <v>2712</v>
      </c>
      <c r="Y125" s="116">
        <v>2753</v>
      </c>
      <c r="Z125" s="116">
        <v>2834</v>
      </c>
      <c r="AB125" s="113" t="str">
        <f>TEXT(Z125,"###,###")</f>
        <v>2,834</v>
      </c>
      <c r="AD125" s="131">
        <f>Z125/$Z$7*100</f>
        <v>13.680907554911901</v>
      </c>
    </row>
    <row r="127" spans="19:32" x14ac:dyDescent="0.25">
      <c r="S127" s="105" t="s">
        <v>107</v>
      </c>
      <c r="T127" s="116"/>
      <c r="U127" s="116"/>
      <c r="V127" s="116">
        <v>9927</v>
      </c>
      <c r="W127" s="116">
        <v>9860</v>
      </c>
      <c r="X127" s="116">
        <v>10147</v>
      </c>
      <c r="Y127" s="116">
        <v>10314</v>
      </c>
      <c r="Z127" s="116">
        <v>10476</v>
      </c>
      <c r="AB127" s="113" t="str">
        <f>TEXT(Z127,"###,###")</f>
        <v>10,476</v>
      </c>
      <c r="AD127" s="131">
        <f>Z127/$Z$7*100</f>
        <v>50.572049239681391</v>
      </c>
    </row>
    <row r="128" spans="19:32" x14ac:dyDescent="0.25">
      <c r="S128" s="105" t="s">
        <v>108</v>
      </c>
      <c r="T128" s="116"/>
      <c r="U128" s="116"/>
      <c r="V128" s="116">
        <v>9480</v>
      </c>
      <c r="W128" s="116">
        <v>9581</v>
      </c>
      <c r="X128" s="116">
        <v>9818</v>
      </c>
      <c r="Y128" s="116">
        <v>10115</v>
      </c>
      <c r="Z128" s="116">
        <v>10242</v>
      </c>
      <c r="AB128" s="113" t="str">
        <f>TEXT(Z128,"###,###")</f>
        <v>10,242</v>
      </c>
      <c r="AD128" s="131">
        <f>Z128/$Z$7*100</f>
        <v>49.442433019551054</v>
      </c>
    </row>
    <row r="130" spans="19:20" x14ac:dyDescent="0.25">
      <c r="S130" s="105" t="s">
        <v>286</v>
      </c>
      <c r="T130" s="131">
        <v>86.328747284576394</v>
      </c>
    </row>
    <row r="131" spans="19:20" x14ac:dyDescent="0.25">
      <c r="S131" s="105" t="s">
        <v>287</v>
      </c>
      <c r="T131" s="131">
        <v>7.1542360608254887</v>
      </c>
    </row>
    <row r="132" spans="19:20" x14ac:dyDescent="0.25">
      <c r="S132" s="105" t="s">
        <v>288</v>
      </c>
      <c r="T132" s="131">
        <v>6.5266714940864112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DEE4A4D-751D-41C7-A483-1148527AC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7AD7B7-F478-424E-BC1D-6869B069E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40359-B5F0-474D-86F0-823FEAAB3F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A7D122-9D84-4377-9FCA-6D70B887A8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310B-FEEA-4364-BE3C-9D1C1F417305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185</v>
      </c>
      <c r="T1" s="103"/>
      <c r="U1" s="103"/>
      <c r="V1" s="103"/>
      <c r="W1" s="103"/>
      <c r="X1" s="103"/>
      <c r="Y1" s="104" t="s">
        <v>270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185</v>
      </c>
      <c r="Y3" s="109" t="s">
        <v>270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8.71 Wellington,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29776</v>
      </c>
      <c r="W4" s="112">
        <v>30685</v>
      </c>
      <c r="X4" s="112">
        <v>32388</v>
      </c>
      <c r="Y4" s="112">
        <v>32140</v>
      </c>
      <c r="Z4" s="112">
        <v>32809</v>
      </c>
      <c r="AB4" s="113" t="str">
        <f>TEXT(Z4,"###,###")</f>
        <v>32,809</v>
      </c>
      <c r="AD4" s="114">
        <f>Z4/Y4-1</f>
        <v>2.0815183571873064E-2</v>
      </c>
      <c r="AF4" s="114">
        <f>Z4/V4-1</f>
        <v>0.10186055883933376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15277</v>
      </c>
      <c r="W5" s="112">
        <v>15685</v>
      </c>
      <c r="X5" s="112">
        <v>16692</v>
      </c>
      <c r="Y5" s="112">
        <v>16295</v>
      </c>
      <c r="Z5" s="112">
        <v>16768</v>
      </c>
      <c r="AB5" s="113" t="str">
        <f>TEXT(Z5,"###,###")</f>
        <v>16,768</v>
      </c>
      <c r="AD5" s="114">
        <f t="shared" ref="AD5:AD9" si="0">Z5/Y5-1</f>
        <v>2.9027308990487777E-2</v>
      </c>
      <c r="AF5" s="114">
        <f t="shared" ref="AF5:AF9" si="1">Z5/V5-1</f>
        <v>9.7597695882699398E-2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14499</v>
      </c>
      <c r="W6" s="112">
        <v>15000</v>
      </c>
      <c r="X6" s="112">
        <v>15696</v>
      </c>
      <c r="Y6" s="112">
        <v>15846</v>
      </c>
      <c r="Z6" s="112">
        <v>16042</v>
      </c>
      <c r="AB6" s="113" t="str">
        <f>TEXT(Z6,"###,###")</f>
        <v>16,042</v>
      </c>
      <c r="AD6" s="114">
        <f t="shared" si="0"/>
        <v>1.2369052126719682E-2</v>
      </c>
      <c r="AF6" s="114">
        <f t="shared" si="1"/>
        <v>0.106421132491896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21457</v>
      </c>
      <c r="W7" s="112">
        <v>21769</v>
      </c>
      <c r="X7" s="112">
        <v>22793</v>
      </c>
      <c r="Y7" s="112">
        <v>22672</v>
      </c>
      <c r="Z7" s="112">
        <v>23437</v>
      </c>
      <c r="AB7" s="113" t="str">
        <f>TEXT(Z7,"###,###")</f>
        <v>23,437</v>
      </c>
      <c r="AD7" s="114">
        <f t="shared" si="0"/>
        <v>3.3742060691601905E-2</v>
      </c>
      <c r="AF7" s="114">
        <f t="shared" si="1"/>
        <v>9.2277578412639283E-2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32,809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23,437</v>
      </c>
      <c r="P8" s="71"/>
      <c r="S8" s="111" t="s">
        <v>86</v>
      </c>
      <c r="T8" s="112"/>
      <c r="U8" s="112"/>
      <c r="V8" s="112">
        <v>39000</v>
      </c>
      <c r="W8" s="112">
        <v>38725.97</v>
      </c>
      <c r="X8" s="112">
        <v>39965.5</v>
      </c>
      <c r="Y8" s="112">
        <v>41074</v>
      </c>
      <c r="Z8" s="112">
        <v>42239.85</v>
      </c>
      <c r="AB8" s="113" t="str">
        <f>TEXT(Z8,"$###,###")</f>
        <v>$42,240</v>
      </c>
      <c r="AD8" s="114">
        <f t="shared" si="0"/>
        <v>2.8384135949749201E-2</v>
      </c>
      <c r="AF8" s="114">
        <f t="shared" si="1"/>
        <v>8.3073076923076972E-2</v>
      </c>
    </row>
    <row r="9" spans="1:32" x14ac:dyDescent="0.25">
      <c r="A9" s="32" t="s">
        <v>15</v>
      </c>
      <c r="B9" s="75"/>
      <c r="C9" s="76"/>
      <c r="D9" s="77">
        <f>AD104</f>
        <v>68.63055868816484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51.956308401245899</v>
      </c>
      <c r="P9" s="78" t="s">
        <v>87</v>
      </c>
      <c r="S9" s="111" t="s">
        <v>7</v>
      </c>
      <c r="T9" s="112"/>
      <c r="U9" s="112"/>
      <c r="V9" s="112">
        <v>1098624850</v>
      </c>
      <c r="W9" s="112">
        <v>1095633616</v>
      </c>
      <c r="X9" s="112">
        <v>1163099409</v>
      </c>
      <c r="Y9" s="112">
        <v>1195437615</v>
      </c>
      <c r="Z9" s="112">
        <v>1277778696</v>
      </c>
      <c r="AB9" s="113" t="str">
        <f>TEXT(Z9/1000000,"$#,###.0")&amp;" mil"</f>
        <v>$1,277.8 mil</v>
      </c>
      <c r="AD9" s="114">
        <f t="shared" si="0"/>
        <v>6.8879446293816038E-2</v>
      </c>
      <c r="AF9" s="114">
        <f t="shared" si="1"/>
        <v>0.16307099370635947</v>
      </c>
    </row>
    <row r="10" spans="1:32" x14ac:dyDescent="0.25">
      <c r="A10" s="32" t="s">
        <v>18</v>
      </c>
      <c r="B10" s="75"/>
      <c r="C10" s="76"/>
      <c r="D10" s="77">
        <f>AD105</f>
        <v>18.616842939437351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48.02662456799078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78.713145880445438</v>
      </c>
      <c r="P11" s="78" t="s">
        <v>87</v>
      </c>
      <c r="S11" s="111" t="s">
        <v>30</v>
      </c>
      <c r="T11" s="116"/>
      <c r="U11" s="116"/>
      <c r="V11" s="116">
        <v>25215</v>
      </c>
      <c r="W11" s="116">
        <v>25998</v>
      </c>
      <c r="X11" s="116">
        <v>27411</v>
      </c>
      <c r="Y11" s="116">
        <v>27481</v>
      </c>
      <c r="Z11" s="116">
        <v>27822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11.635448222895421</v>
      </c>
      <c r="P12" s="78" t="s">
        <v>87</v>
      </c>
      <c r="S12" s="111" t="s">
        <v>31</v>
      </c>
      <c r="T12" s="116"/>
      <c r="U12" s="116"/>
      <c r="V12" s="116">
        <v>4561</v>
      </c>
      <c r="W12" s="116">
        <v>4687</v>
      </c>
      <c r="X12" s="116">
        <v>4979</v>
      </c>
      <c r="Y12" s="116">
        <v>4661</v>
      </c>
      <c r="Z12" s="116">
        <v>4988</v>
      </c>
    </row>
    <row r="13" spans="1:32" ht="15" customHeight="1" x14ac:dyDescent="0.25">
      <c r="A13" s="32" t="s">
        <v>20</v>
      </c>
      <c r="B13" s="76"/>
      <c r="C13" s="76"/>
      <c r="D13" s="77">
        <f>AD108</f>
        <v>15.715200097534213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9.6556726543499583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15.221433143344814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43.5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22.640129232832454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15.779370360890709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2697</v>
      </c>
      <c r="Z15" s="116">
        <v>3040</v>
      </c>
      <c r="AB15" s="121">
        <f t="shared" ref="AB15:AB34" si="2">IF(Z15="np",0,Z15/$Z$34)</f>
        <v>9.2646207295888822E-2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33.347557072754427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84.220629639109291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583</v>
      </c>
      <c r="Z16" s="116">
        <v>649</v>
      </c>
      <c r="AB16" s="121">
        <f t="shared" si="2"/>
        <v>1.9778746228628897E-2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1872</v>
      </c>
      <c r="Z17" s="116">
        <v>1834</v>
      </c>
      <c r="AB17" s="121">
        <f t="shared" si="2"/>
        <v>5.5892481638375034E-2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425</v>
      </c>
      <c r="Z18" s="116">
        <v>437</v>
      </c>
      <c r="AB18" s="121">
        <f t="shared" si="2"/>
        <v>1.3317892298784018E-2</v>
      </c>
    </row>
    <row r="19" spans="1:28" x14ac:dyDescent="0.25">
      <c r="A19" s="67" t="str">
        <f>$S$1&amp;" ("&amp;$V$2&amp;" to "&amp;$Z$2&amp;")"</f>
        <v>Wellington (2015-16 to 2019-20)</v>
      </c>
      <c r="B19" s="67"/>
      <c r="C19" s="67"/>
      <c r="D19" s="67"/>
      <c r="E19" s="67"/>
      <c r="F19" s="67"/>
      <c r="G19" s="67" t="str">
        <f>$S$1&amp;" ("&amp;$V$2&amp;" to "&amp;$Z$2&amp;")"</f>
        <v>Wellington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2371</v>
      </c>
      <c r="Z19" s="116">
        <v>2490</v>
      </c>
      <c r="AB19" s="121">
        <f t="shared" si="2"/>
        <v>7.5884557949593145E-2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541</v>
      </c>
      <c r="Z20" s="116">
        <v>583</v>
      </c>
      <c r="AB20" s="121">
        <f t="shared" si="2"/>
        <v>1.7767348307073418E-2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2730</v>
      </c>
      <c r="Z21" s="116">
        <v>2868</v>
      </c>
      <c r="AB21" s="121">
        <f t="shared" si="2"/>
        <v>8.7404382409410911E-2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1936</v>
      </c>
      <c r="Z22" s="116">
        <v>2111</v>
      </c>
      <c r="AB22" s="121">
        <f t="shared" si="2"/>
        <v>6.4334257763691213E-2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853</v>
      </c>
      <c r="Z23" s="116">
        <v>817</v>
      </c>
      <c r="AB23" s="121">
        <f t="shared" si="2"/>
        <v>2.4898668210770122E-2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152</v>
      </c>
      <c r="Z24" s="116">
        <v>152</v>
      </c>
      <c r="AB24" s="121">
        <f t="shared" si="2"/>
        <v>4.6323103647944409E-3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807</v>
      </c>
      <c r="Z25" s="116">
        <v>859</v>
      </c>
      <c r="AB25" s="121">
        <f t="shared" si="2"/>
        <v>2.6178648706305426E-2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517</v>
      </c>
      <c r="Z26" s="116">
        <v>580</v>
      </c>
      <c r="AB26" s="121">
        <f t="shared" si="2"/>
        <v>1.7675921128820896E-2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1401</v>
      </c>
      <c r="Z27" s="116">
        <v>1287</v>
      </c>
      <c r="AB27" s="121">
        <f t="shared" si="2"/>
        <v>3.922225947033188E-2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2229</v>
      </c>
      <c r="Z28" s="116">
        <v>2279</v>
      </c>
      <c r="AB28" s="121">
        <f t="shared" si="2"/>
        <v>6.9454179745832442E-2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3276</v>
      </c>
      <c r="Z29" s="116">
        <v>1888</v>
      </c>
      <c r="AB29" s="121">
        <f t="shared" si="2"/>
        <v>5.7538170846920429E-2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1918</v>
      </c>
      <c r="Z30" s="116">
        <v>2665</v>
      </c>
      <c r="AB30" s="121">
        <f t="shared" si="2"/>
        <v>8.1217810014323585E-2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3675</v>
      </c>
      <c r="Z31" s="116">
        <v>3875</v>
      </c>
      <c r="AB31" s="121">
        <f t="shared" si="2"/>
        <v>0.11809343857617408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501</v>
      </c>
      <c r="Z32" s="116">
        <v>531</v>
      </c>
      <c r="AB32" s="121">
        <f t="shared" si="2"/>
        <v>1.618261055069637E-2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975</v>
      </c>
      <c r="Z33" s="116">
        <v>967</v>
      </c>
      <c r="AB33" s="121">
        <f t="shared" si="2"/>
        <v>2.9470027123396216E-2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32142</v>
      </c>
      <c r="Z34" s="124">
        <v>32813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19743</v>
      </c>
      <c r="AB37" s="136">
        <f>Z37/Z40*100</f>
        <v>84.220629639109291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3699</v>
      </c>
      <c r="AB38" s="136">
        <f>Z38/Z40*100</f>
        <v>15.779370360890709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23442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5</v>
      </c>
      <c r="W44" s="116">
        <v>4</v>
      </c>
      <c r="X44" s="116">
        <v>15</v>
      </c>
      <c r="Y44" s="116">
        <v>9</v>
      </c>
      <c r="Z44" s="116">
        <v>10</v>
      </c>
    </row>
    <row r="45" spans="19:32" x14ac:dyDescent="0.25">
      <c r="S45" s="119" t="s">
        <v>38</v>
      </c>
      <c r="T45" s="119"/>
      <c r="U45" s="116"/>
      <c r="V45" s="116">
        <v>284</v>
      </c>
      <c r="W45" s="116">
        <v>286</v>
      </c>
      <c r="X45" s="116">
        <v>315</v>
      </c>
      <c r="Y45" s="116">
        <v>318</v>
      </c>
      <c r="Z45" s="116">
        <v>339</v>
      </c>
    </row>
    <row r="46" spans="19:32" x14ac:dyDescent="0.25">
      <c r="S46" s="119" t="s">
        <v>39</v>
      </c>
      <c r="T46" s="119"/>
      <c r="U46" s="116"/>
      <c r="V46" s="116">
        <v>850</v>
      </c>
      <c r="W46" s="116">
        <v>860</v>
      </c>
      <c r="X46" s="116">
        <v>949</v>
      </c>
      <c r="Y46" s="116">
        <v>964</v>
      </c>
      <c r="Z46" s="116">
        <v>880</v>
      </c>
    </row>
    <row r="47" spans="19:32" x14ac:dyDescent="0.25">
      <c r="S47" s="119" t="s">
        <v>40</v>
      </c>
      <c r="T47" s="119"/>
      <c r="U47" s="116"/>
      <c r="V47" s="116">
        <v>1408</v>
      </c>
      <c r="W47" s="116">
        <v>1448</v>
      </c>
      <c r="X47" s="116">
        <v>1438</v>
      </c>
      <c r="Y47" s="116">
        <v>1515</v>
      </c>
      <c r="Z47" s="116">
        <v>1441</v>
      </c>
    </row>
    <row r="48" spans="19:32" x14ac:dyDescent="0.25">
      <c r="S48" s="119" t="s">
        <v>41</v>
      </c>
      <c r="T48" s="119"/>
      <c r="U48" s="116"/>
      <c r="V48" s="116">
        <v>1625</v>
      </c>
      <c r="W48" s="116">
        <v>1587</v>
      </c>
      <c r="X48" s="116">
        <v>1731</v>
      </c>
      <c r="Y48" s="116">
        <v>1767</v>
      </c>
      <c r="Z48" s="116">
        <v>1907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1614</v>
      </c>
      <c r="W49" s="116">
        <v>1638</v>
      </c>
      <c r="X49" s="116">
        <v>1594</v>
      </c>
      <c r="Y49" s="116">
        <v>1490</v>
      </c>
      <c r="Z49" s="116">
        <v>1617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Wellington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1322</v>
      </c>
      <c r="W50" s="116">
        <v>1396</v>
      </c>
      <c r="X50" s="116">
        <v>1531</v>
      </c>
      <c r="Y50" s="116">
        <v>1523</v>
      </c>
      <c r="Z50" s="116">
        <v>1524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1338</v>
      </c>
      <c r="W51" s="116">
        <v>1348</v>
      </c>
      <c r="X51" s="116">
        <v>1427</v>
      </c>
      <c r="Y51" s="116">
        <v>1346</v>
      </c>
      <c r="Z51" s="116">
        <v>1453</v>
      </c>
    </row>
    <row r="52" spans="1:26" ht="15" customHeight="1" x14ac:dyDescent="0.25">
      <c r="S52" s="119" t="s">
        <v>45</v>
      </c>
      <c r="T52" s="119"/>
      <c r="U52" s="116"/>
      <c r="V52" s="116">
        <v>1328</v>
      </c>
      <c r="W52" s="116">
        <v>1426</v>
      </c>
      <c r="X52" s="116">
        <v>1529</v>
      </c>
      <c r="Y52" s="116">
        <v>1425</v>
      </c>
      <c r="Z52" s="116">
        <v>1459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1542</v>
      </c>
      <c r="W53" s="116">
        <v>1537</v>
      </c>
      <c r="X53" s="116">
        <v>1489</v>
      </c>
      <c r="Y53" s="116">
        <v>1434</v>
      </c>
      <c r="Z53" s="116">
        <v>1512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1548</v>
      </c>
      <c r="W54" s="116">
        <v>1619</v>
      </c>
      <c r="X54" s="116">
        <v>1846</v>
      </c>
      <c r="Y54" s="116">
        <v>1689</v>
      </c>
      <c r="Z54" s="116">
        <v>1672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1214</v>
      </c>
      <c r="W55" s="116">
        <v>1259</v>
      </c>
      <c r="X55" s="116">
        <v>1340</v>
      </c>
      <c r="Y55" s="116">
        <v>1393</v>
      </c>
      <c r="Z55" s="116">
        <v>1509</v>
      </c>
    </row>
    <row r="56" spans="1:26" ht="15" customHeight="1" x14ac:dyDescent="0.25">
      <c r="S56" s="119" t="s">
        <v>49</v>
      </c>
      <c r="T56" s="119"/>
      <c r="U56" s="116"/>
      <c r="V56" s="116">
        <v>728</v>
      </c>
      <c r="W56" s="116">
        <v>752</v>
      </c>
      <c r="X56" s="116">
        <v>787</v>
      </c>
      <c r="Y56" s="116">
        <v>805</v>
      </c>
      <c r="Z56" s="116">
        <v>775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239</v>
      </c>
      <c r="W57" s="116">
        <v>280</v>
      </c>
      <c r="X57" s="116">
        <v>347</v>
      </c>
      <c r="Y57" s="116">
        <v>354</v>
      </c>
      <c r="Z57" s="116">
        <v>418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126</v>
      </c>
      <c r="W58" s="116">
        <v>143</v>
      </c>
      <c r="X58" s="116">
        <v>149</v>
      </c>
      <c r="Y58" s="116">
        <v>155</v>
      </c>
      <c r="Z58" s="116">
        <v>141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50</v>
      </c>
      <c r="W59" s="116">
        <v>62</v>
      </c>
      <c r="X59" s="116">
        <v>66</v>
      </c>
      <c r="Y59" s="116">
        <v>59</v>
      </c>
      <c r="Z59" s="116">
        <v>66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37</v>
      </c>
      <c r="W60" s="116">
        <v>38</v>
      </c>
      <c r="X60" s="116">
        <v>46</v>
      </c>
      <c r="Y60" s="116">
        <v>42</v>
      </c>
      <c r="Z60" s="116">
        <v>51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15277</v>
      </c>
      <c r="W61" s="116">
        <v>15685</v>
      </c>
      <c r="X61" s="116">
        <v>16692</v>
      </c>
      <c r="Y61" s="116">
        <v>16296</v>
      </c>
      <c r="Z61" s="116">
        <v>16771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16</v>
      </c>
      <c r="W63" s="116">
        <v>10</v>
      </c>
      <c r="X63" s="116">
        <v>12</v>
      </c>
      <c r="Y63" s="116">
        <v>13</v>
      </c>
      <c r="Z63" s="116">
        <v>11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420</v>
      </c>
      <c r="W64" s="116">
        <v>442</v>
      </c>
      <c r="X64" s="116">
        <v>439</v>
      </c>
      <c r="Y64" s="116">
        <v>384</v>
      </c>
      <c r="Z64" s="116">
        <v>371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Wellington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915</v>
      </c>
      <c r="W65" s="116">
        <v>937</v>
      </c>
      <c r="X65" s="116">
        <v>976</v>
      </c>
      <c r="Y65" s="116">
        <v>1011</v>
      </c>
      <c r="Z65" s="116">
        <v>981</v>
      </c>
    </row>
    <row r="66" spans="1:26" x14ac:dyDescent="0.25">
      <c r="S66" s="119" t="s">
        <v>40</v>
      </c>
      <c r="T66" s="119"/>
      <c r="U66" s="116"/>
      <c r="V66" s="116">
        <v>1420</v>
      </c>
      <c r="W66" s="116">
        <v>1319</v>
      </c>
      <c r="X66" s="116">
        <v>1370</v>
      </c>
      <c r="Y66" s="116">
        <v>1356</v>
      </c>
      <c r="Z66" s="116">
        <v>1318</v>
      </c>
    </row>
    <row r="67" spans="1:26" x14ac:dyDescent="0.25">
      <c r="S67" s="119" t="s">
        <v>41</v>
      </c>
      <c r="T67" s="119"/>
      <c r="U67" s="116"/>
      <c r="V67" s="116">
        <v>1463</v>
      </c>
      <c r="W67" s="116">
        <v>1544</v>
      </c>
      <c r="X67" s="116">
        <v>1518</v>
      </c>
      <c r="Y67" s="116">
        <v>1556</v>
      </c>
      <c r="Z67" s="116">
        <v>1658</v>
      </c>
    </row>
    <row r="68" spans="1:26" x14ac:dyDescent="0.25">
      <c r="S68" s="119" t="s">
        <v>42</v>
      </c>
      <c r="T68" s="119"/>
      <c r="U68" s="116"/>
      <c r="V68" s="116">
        <v>1323</v>
      </c>
      <c r="W68" s="116">
        <v>1367</v>
      </c>
      <c r="X68" s="116">
        <v>1457</v>
      </c>
      <c r="Y68" s="116">
        <v>1480</v>
      </c>
      <c r="Z68" s="116">
        <v>1478</v>
      </c>
    </row>
    <row r="69" spans="1:26" x14ac:dyDescent="0.25">
      <c r="S69" s="119" t="s">
        <v>43</v>
      </c>
      <c r="T69" s="119"/>
      <c r="U69" s="116"/>
      <c r="V69" s="116">
        <v>1200</v>
      </c>
      <c r="W69" s="116">
        <v>1297</v>
      </c>
      <c r="X69" s="116">
        <v>1372</v>
      </c>
      <c r="Y69" s="116">
        <v>1458</v>
      </c>
      <c r="Z69" s="116">
        <v>1550</v>
      </c>
    </row>
    <row r="70" spans="1:26" x14ac:dyDescent="0.25">
      <c r="S70" s="119" t="s">
        <v>44</v>
      </c>
      <c r="T70" s="119"/>
      <c r="U70" s="116"/>
      <c r="V70" s="116">
        <v>1303</v>
      </c>
      <c r="W70" s="116">
        <v>1330</v>
      </c>
      <c r="X70" s="116">
        <v>1339</v>
      </c>
      <c r="Y70" s="116">
        <v>1368</v>
      </c>
      <c r="Z70" s="116">
        <v>1356</v>
      </c>
    </row>
    <row r="71" spans="1:26" x14ac:dyDescent="0.25">
      <c r="S71" s="119" t="s">
        <v>45</v>
      </c>
      <c r="T71" s="119"/>
      <c r="U71" s="116"/>
      <c r="V71" s="116">
        <v>1494</v>
      </c>
      <c r="W71" s="116">
        <v>1596</v>
      </c>
      <c r="X71" s="116">
        <v>1689</v>
      </c>
      <c r="Y71" s="116">
        <v>1547</v>
      </c>
      <c r="Z71" s="116">
        <v>1545</v>
      </c>
    </row>
    <row r="72" spans="1:26" x14ac:dyDescent="0.25">
      <c r="S72" s="119" t="s">
        <v>46</v>
      </c>
      <c r="T72" s="119"/>
      <c r="U72" s="116"/>
      <c r="V72" s="116">
        <v>1529</v>
      </c>
      <c r="W72" s="116">
        <v>1557</v>
      </c>
      <c r="X72" s="116">
        <v>1575</v>
      </c>
      <c r="Y72" s="116">
        <v>1656</v>
      </c>
      <c r="Z72" s="116">
        <v>1625</v>
      </c>
    </row>
    <row r="73" spans="1:26" x14ac:dyDescent="0.25">
      <c r="S73" s="119" t="s">
        <v>47</v>
      </c>
      <c r="T73" s="119"/>
      <c r="U73" s="116"/>
      <c r="V73" s="116">
        <v>1471</v>
      </c>
      <c r="W73" s="116">
        <v>1563</v>
      </c>
      <c r="X73" s="116">
        <v>1663</v>
      </c>
      <c r="Y73" s="116">
        <v>1623</v>
      </c>
      <c r="Z73" s="116">
        <v>1615</v>
      </c>
    </row>
    <row r="74" spans="1:26" x14ac:dyDescent="0.25">
      <c r="S74" s="119" t="s">
        <v>48</v>
      </c>
      <c r="T74" s="119"/>
      <c r="U74" s="116"/>
      <c r="V74" s="116">
        <v>1087</v>
      </c>
      <c r="W74" s="116">
        <v>1135</v>
      </c>
      <c r="X74" s="116">
        <v>1238</v>
      </c>
      <c r="Y74" s="116">
        <v>1307</v>
      </c>
      <c r="Z74" s="116">
        <v>1378</v>
      </c>
    </row>
    <row r="75" spans="1:26" x14ac:dyDescent="0.25">
      <c r="S75" s="119" t="s">
        <v>49</v>
      </c>
      <c r="T75" s="119"/>
      <c r="U75" s="116"/>
      <c r="V75" s="116">
        <v>461</v>
      </c>
      <c r="W75" s="116">
        <v>516</v>
      </c>
      <c r="X75" s="116">
        <v>586</v>
      </c>
      <c r="Y75" s="116">
        <v>671</v>
      </c>
      <c r="Z75" s="116">
        <v>686</v>
      </c>
    </row>
    <row r="76" spans="1:26" x14ac:dyDescent="0.25">
      <c r="S76" s="119" t="s">
        <v>50</v>
      </c>
      <c r="T76" s="119"/>
      <c r="U76" s="116"/>
      <c r="V76" s="116">
        <v>183</v>
      </c>
      <c r="W76" s="116">
        <v>171</v>
      </c>
      <c r="X76" s="116">
        <v>205</v>
      </c>
      <c r="Y76" s="116">
        <v>206</v>
      </c>
      <c r="Z76" s="116">
        <v>240</v>
      </c>
    </row>
    <row r="77" spans="1:26" x14ac:dyDescent="0.25">
      <c r="S77" s="119" t="s">
        <v>51</v>
      </c>
      <c r="T77" s="119"/>
      <c r="U77" s="116"/>
      <c r="V77" s="116">
        <v>89</v>
      </c>
      <c r="W77" s="116">
        <v>102</v>
      </c>
      <c r="X77" s="116">
        <v>117</v>
      </c>
      <c r="Y77" s="116">
        <v>94</v>
      </c>
      <c r="Z77" s="116">
        <v>104</v>
      </c>
    </row>
    <row r="78" spans="1:26" x14ac:dyDescent="0.25">
      <c r="S78" s="119" t="s">
        <v>52</v>
      </c>
      <c r="T78" s="119"/>
      <c r="U78" s="116"/>
      <c r="V78" s="116">
        <v>63</v>
      </c>
      <c r="W78" s="116">
        <v>62</v>
      </c>
      <c r="X78" s="116">
        <v>71</v>
      </c>
      <c r="Y78" s="116">
        <v>62</v>
      </c>
      <c r="Z78" s="116">
        <v>60</v>
      </c>
    </row>
    <row r="79" spans="1:26" x14ac:dyDescent="0.25">
      <c r="S79" s="119" t="s">
        <v>53</v>
      </c>
      <c r="T79" s="119"/>
      <c r="U79" s="116"/>
      <c r="V79" s="116">
        <v>52</v>
      </c>
      <c r="W79" s="116">
        <v>52</v>
      </c>
      <c r="X79" s="116">
        <v>52</v>
      </c>
      <c r="Y79" s="116">
        <v>51</v>
      </c>
      <c r="Z79" s="116">
        <v>50</v>
      </c>
    </row>
    <row r="80" spans="1:26" x14ac:dyDescent="0.25">
      <c r="S80" s="122" t="s">
        <v>54</v>
      </c>
      <c r="T80" s="122"/>
      <c r="U80" s="116"/>
      <c r="V80" s="116">
        <v>14499</v>
      </c>
      <c r="W80" s="116">
        <v>15000</v>
      </c>
      <c r="X80" s="116">
        <v>15696</v>
      </c>
      <c r="Y80" s="116">
        <v>15847</v>
      </c>
      <c r="Z80" s="116">
        <v>16042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Wellington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1021</v>
      </c>
      <c r="W83" s="116">
        <v>1129</v>
      </c>
      <c r="X83" s="116">
        <v>1176</v>
      </c>
      <c r="Y83" s="116">
        <v>1231</v>
      </c>
      <c r="Z83" s="116">
        <v>1284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970</v>
      </c>
      <c r="W84" s="116">
        <v>988</v>
      </c>
      <c r="X84" s="116">
        <v>1034</v>
      </c>
      <c r="Y84" s="116">
        <v>1069</v>
      </c>
      <c r="Z84" s="116">
        <v>1122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2249</v>
      </c>
      <c r="W85" s="116">
        <v>2258</v>
      </c>
      <c r="X85" s="116">
        <v>2352</v>
      </c>
      <c r="Y85" s="116">
        <v>2361</v>
      </c>
      <c r="Z85" s="116">
        <v>2433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32,809</v>
      </c>
      <c r="D86" s="100">
        <f t="shared" ref="D86:D91" si="4">AD4</f>
        <v>2.0815183571873064E-2</v>
      </c>
      <c r="E86" s="101">
        <f t="shared" ref="E86:E91" si="5">AD4</f>
        <v>2.0815183571873064E-2</v>
      </c>
      <c r="F86" s="100">
        <f t="shared" ref="F86:F91" si="6">AF4</f>
        <v>0.10186055883933376</v>
      </c>
      <c r="G86" s="101">
        <f t="shared" ref="G86:G91" si="7">AF4</f>
        <v>0.10186055883933376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585</v>
      </c>
      <c r="W86" s="116">
        <v>592</v>
      </c>
      <c r="X86" s="116">
        <v>642</v>
      </c>
      <c r="Y86" s="116">
        <v>692</v>
      </c>
      <c r="Z86" s="116">
        <v>716</v>
      </c>
    </row>
    <row r="87" spans="1:30" ht="15" customHeight="1" x14ac:dyDescent="0.25">
      <c r="A87" s="102" t="s">
        <v>4</v>
      </c>
      <c r="B87" s="51"/>
      <c r="C87" s="61" t="str">
        <f t="shared" si="3"/>
        <v>16,768</v>
      </c>
      <c r="D87" s="100">
        <f t="shared" si="4"/>
        <v>2.9027308990487777E-2</v>
      </c>
      <c r="E87" s="101">
        <f t="shared" si="5"/>
        <v>2.9027308990487777E-2</v>
      </c>
      <c r="F87" s="100">
        <f t="shared" si="6"/>
        <v>9.7597695882699398E-2</v>
      </c>
      <c r="G87" s="101">
        <f t="shared" si="7"/>
        <v>9.7597695882699398E-2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364</v>
      </c>
      <c r="W87" s="116">
        <v>354</v>
      </c>
      <c r="X87" s="116">
        <v>333</v>
      </c>
      <c r="Y87" s="116">
        <v>348</v>
      </c>
      <c r="Z87" s="116">
        <v>336</v>
      </c>
    </row>
    <row r="88" spans="1:30" ht="15" customHeight="1" x14ac:dyDescent="0.25">
      <c r="A88" s="102" t="s">
        <v>5</v>
      </c>
      <c r="B88" s="51"/>
      <c r="C88" s="61" t="str">
        <f t="shared" si="3"/>
        <v>16,042</v>
      </c>
      <c r="D88" s="100">
        <f t="shared" si="4"/>
        <v>1.2369052126719682E-2</v>
      </c>
      <c r="E88" s="101">
        <f t="shared" si="5"/>
        <v>1.2369052126719682E-2</v>
      </c>
      <c r="F88" s="100">
        <f t="shared" si="6"/>
        <v>0.106421132491896</v>
      </c>
      <c r="G88" s="101">
        <f t="shared" si="7"/>
        <v>0.106421132491896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441</v>
      </c>
      <c r="W88" s="116">
        <v>416</v>
      </c>
      <c r="X88" s="116">
        <v>456</v>
      </c>
      <c r="Y88" s="116">
        <v>445</v>
      </c>
      <c r="Z88" s="116">
        <v>464</v>
      </c>
    </row>
    <row r="89" spans="1:30" ht="15" customHeight="1" x14ac:dyDescent="0.25">
      <c r="A89" s="51" t="s">
        <v>6</v>
      </c>
      <c r="B89" s="51"/>
      <c r="C89" s="61" t="str">
        <f t="shared" si="3"/>
        <v>23,437</v>
      </c>
      <c r="D89" s="100">
        <f t="shared" si="4"/>
        <v>3.3742060691601905E-2</v>
      </c>
      <c r="E89" s="101">
        <f t="shared" si="5"/>
        <v>3.3742060691601905E-2</v>
      </c>
      <c r="F89" s="100">
        <f t="shared" si="6"/>
        <v>9.2277578412639283E-2</v>
      </c>
      <c r="G89" s="101">
        <f t="shared" si="7"/>
        <v>9.2277578412639283E-2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1098</v>
      </c>
      <c r="W89" s="116">
        <v>1107</v>
      </c>
      <c r="X89" s="116">
        <v>1218</v>
      </c>
      <c r="Y89" s="116">
        <v>1179</v>
      </c>
      <c r="Z89" s="116">
        <v>1228</v>
      </c>
    </row>
    <row r="90" spans="1:30" ht="15" customHeight="1" x14ac:dyDescent="0.25">
      <c r="A90" s="51" t="s">
        <v>100</v>
      </c>
      <c r="B90" s="51"/>
      <c r="C90" s="61" t="str">
        <f t="shared" si="3"/>
        <v>$42,240</v>
      </c>
      <c r="D90" s="100">
        <f t="shared" si="4"/>
        <v>2.8384135949749201E-2</v>
      </c>
      <c r="E90" s="101">
        <f t="shared" si="5"/>
        <v>2.8384135949749201E-2</v>
      </c>
      <c r="F90" s="100">
        <f t="shared" si="6"/>
        <v>8.3073076923076972E-2</v>
      </c>
      <c r="G90" s="101">
        <f t="shared" si="7"/>
        <v>8.3073076923076972E-2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1734</v>
      </c>
      <c r="W90" s="116">
        <v>1670</v>
      </c>
      <c r="X90" s="116">
        <v>1776</v>
      </c>
      <c r="Y90" s="116">
        <v>1776</v>
      </c>
      <c r="Z90" s="116">
        <v>1806</v>
      </c>
    </row>
    <row r="91" spans="1:30" ht="15" customHeight="1" x14ac:dyDescent="0.25">
      <c r="A91" s="51" t="s">
        <v>7</v>
      </c>
      <c r="B91" s="51"/>
      <c r="C91" s="61" t="str">
        <f t="shared" si="3"/>
        <v>$1,277.8 mil</v>
      </c>
      <c r="D91" s="100">
        <f t="shared" si="4"/>
        <v>6.8879446293816038E-2</v>
      </c>
      <c r="E91" s="101">
        <f t="shared" si="5"/>
        <v>6.8879446293816038E-2</v>
      </c>
      <c r="F91" s="100">
        <f t="shared" si="6"/>
        <v>0.16307099370635947</v>
      </c>
      <c r="G91" s="101">
        <f t="shared" si="7"/>
        <v>0.16307099370635947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11228</v>
      </c>
      <c r="W91" s="116">
        <v>11330</v>
      </c>
      <c r="X91" s="116">
        <v>11865</v>
      </c>
      <c r="Y91" s="116">
        <v>11774</v>
      </c>
      <c r="Z91" s="116">
        <v>12177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660</v>
      </c>
      <c r="W93" s="116">
        <v>765</v>
      </c>
      <c r="X93" s="116">
        <v>876</v>
      </c>
      <c r="Y93" s="116">
        <v>940</v>
      </c>
      <c r="Z93" s="116">
        <v>1004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1961</v>
      </c>
      <c r="W94" s="116">
        <v>1998</v>
      </c>
      <c r="X94" s="116">
        <v>2085</v>
      </c>
      <c r="Y94" s="116">
        <v>2109</v>
      </c>
      <c r="Z94" s="116">
        <v>2149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338</v>
      </c>
      <c r="W95" s="116">
        <v>362</v>
      </c>
      <c r="X95" s="116">
        <v>374</v>
      </c>
      <c r="Y95" s="116">
        <v>387</v>
      </c>
      <c r="Z95" s="116">
        <v>431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1450</v>
      </c>
      <c r="W96" s="116">
        <v>1509</v>
      </c>
      <c r="X96" s="116">
        <v>1645</v>
      </c>
      <c r="Y96" s="116">
        <v>1755</v>
      </c>
      <c r="Z96" s="116">
        <v>1800</v>
      </c>
    </row>
    <row r="97" spans="1:32" ht="15" customHeight="1" x14ac:dyDescent="0.25">
      <c r="S97" s="119" t="s">
        <v>199</v>
      </c>
      <c r="T97" s="119"/>
      <c r="U97" s="116"/>
      <c r="V97" s="116">
        <v>1504</v>
      </c>
      <c r="W97" s="116">
        <v>1533</v>
      </c>
      <c r="X97" s="116">
        <v>1544</v>
      </c>
      <c r="Y97" s="116">
        <v>1543</v>
      </c>
      <c r="Z97" s="116">
        <v>1560</v>
      </c>
    </row>
    <row r="98" spans="1:32" ht="15" customHeight="1" x14ac:dyDescent="0.25">
      <c r="S98" s="119" t="s">
        <v>200</v>
      </c>
      <c r="T98" s="119"/>
      <c r="U98" s="116"/>
      <c r="V98" s="116">
        <v>1018</v>
      </c>
      <c r="W98" s="116">
        <v>990</v>
      </c>
      <c r="X98" s="116">
        <v>1056</v>
      </c>
      <c r="Y98" s="116">
        <v>1048</v>
      </c>
      <c r="Z98" s="116">
        <v>1069</v>
      </c>
    </row>
    <row r="99" spans="1:32" ht="15" customHeight="1" x14ac:dyDescent="0.25">
      <c r="S99" s="119" t="s">
        <v>201</v>
      </c>
      <c r="T99" s="119"/>
      <c r="U99" s="116"/>
      <c r="V99" s="116">
        <v>68</v>
      </c>
      <c r="W99" s="116">
        <v>79</v>
      </c>
      <c r="X99" s="116">
        <v>81</v>
      </c>
      <c r="Y99" s="116">
        <v>94</v>
      </c>
      <c r="Z99" s="116">
        <v>91</v>
      </c>
    </row>
    <row r="100" spans="1:32" ht="15" customHeight="1" x14ac:dyDescent="0.25">
      <c r="S100" s="119" t="s">
        <v>59</v>
      </c>
      <c r="T100" s="119"/>
      <c r="U100" s="116"/>
      <c r="V100" s="116">
        <v>819</v>
      </c>
      <c r="W100" s="116">
        <v>902</v>
      </c>
      <c r="X100" s="116">
        <v>916</v>
      </c>
      <c r="Y100" s="116">
        <v>926</v>
      </c>
      <c r="Z100" s="116">
        <v>989</v>
      </c>
    </row>
    <row r="101" spans="1:32" x14ac:dyDescent="0.25">
      <c r="A101" s="20"/>
      <c r="S101" s="122" t="s">
        <v>54</v>
      </c>
      <c r="T101" s="122"/>
      <c r="U101" s="116"/>
      <c r="V101" s="116">
        <v>10229</v>
      </c>
      <c r="W101" s="116">
        <v>10439</v>
      </c>
      <c r="X101" s="116">
        <v>10928</v>
      </c>
      <c r="Y101" s="116">
        <v>10895</v>
      </c>
      <c r="Z101" s="116">
        <v>11254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19540</v>
      </c>
      <c r="W104" s="116">
        <v>20664</v>
      </c>
      <c r="X104" s="116">
        <v>21917</v>
      </c>
      <c r="Y104" s="116">
        <v>21516</v>
      </c>
      <c r="Z104" s="116">
        <v>22517</v>
      </c>
      <c r="AB104" s="113" t="str">
        <f>TEXT(Z104,"###,###")</f>
        <v>22,517</v>
      </c>
      <c r="AD104" s="134">
        <f>Z104/($Z$4)*100</f>
        <v>68.63055868816484</v>
      </c>
      <c r="AF104" s="113"/>
    </row>
    <row r="105" spans="1:32" x14ac:dyDescent="0.25">
      <c r="S105" s="119" t="s">
        <v>18</v>
      </c>
      <c r="T105" s="119"/>
      <c r="U105" s="116"/>
      <c r="V105" s="116">
        <v>6047</v>
      </c>
      <c r="W105" s="116">
        <v>6317</v>
      </c>
      <c r="X105" s="116">
        <v>6091</v>
      </c>
      <c r="Y105" s="116">
        <v>6679</v>
      </c>
      <c r="Z105" s="116">
        <v>6108</v>
      </c>
      <c r="AB105" s="113" t="str">
        <f>TEXT(Z105,"###,###")</f>
        <v>6,108</v>
      </c>
      <c r="AD105" s="134">
        <f>Z105/($Z$4)*100</f>
        <v>18.616842939437351</v>
      </c>
      <c r="AF105" s="113"/>
    </row>
    <row r="106" spans="1:32" x14ac:dyDescent="0.25">
      <c r="S106" s="122" t="s">
        <v>54</v>
      </c>
      <c r="T106" s="122"/>
      <c r="U106" s="124"/>
      <c r="V106" s="124">
        <v>25587</v>
      </c>
      <c r="W106" s="124">
        <v>26981</v>
      </c>
      <c r="X106" s="124">
        <v>28008</v>
      </c>
      <c r="Y106" s="124">
        <v>28195</v>
      </c>
      <c r="Z106" s="124">
        <v>28625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4296</v>
      </c>
      <c r="W108" s="116">
        <v>4836</v>
      </c>
      <c r="X108" s="116">
        <v>5276</v>
      </c>
      <c r="Y108" s="116">
        <v>4969</v>
      </c>
      <c r="Z108" s="116">
        <v>5156</v>
      </c>
      <c r="AB108" s="113" t="str">
        <f>TEXT(Z108,"###,###")</f>
        <v>5,156</v>
      </c>
      <c r="AD108" s="134">
        <f>Z108/($Z$4)*100</f>
        <v>15.715200097534213</v>
      </c>
      <c r="AF108" s="113"/>
    </row>
    <row r="109" spans="1:32" x14ac:dyDescent="0.25">
      <c r="S109" s="119" t="s">
        <v>21</v>
      </c>
      <c r="T109" s="119"/>
      <c r="U109" s="116"/>
      <c r="V109" s="116">
        <v>4553</v>
      </c>
      <c r="W109" s="116">
        <v>5116</v>
      </c>
      <c r="X109" s="116">
        <v>5307</v>
      </c>
      <c r="Y109" s="116">
        <v>4848</v>
      </c>
      <c r="Z109" s="116">
        <v>4994</v>
      </c>
      <c r="AB109" s="113" t="str">
        <f>TEXT(Z109,"###,###")</f>
        <v>4,994</v>
      </c>
      <c r="AD109" s="134">
        <f>Z109/($Z$4)*100</f>
        <v>15.221433143344814</v>
      </c>
      <c r="AF109" s="113"/>
    </row>
    <row r="110" spans="1:32" x14ac:dyDescent="0.25">
      <c r="S110" s="119" t="s">
        <v>22</v>
      </c>
      <c r="T110" s="119"/>
      <c r="U110" s="116"/>
      <c r="V110" s="116">
        <v>6567</v>
      </c>
      <c r="W110" s="116">
        <v>6469</v>
      </c>
      <c r="X110" s="116">
        <v>6551</v>
      </c>
      <c r="Y110" s="116">
        <v>6927</v>
      </c>
      <c r="Z110" s="116">
        <v>7428</v>
      </c>
      <c r="AB110" s="113" t="str">
        <f>TEXT(Z110,"###,###")</f>
        <v>7,428</v>
      </c>
      <c r="AD110" s="134">
        <f>Z110/($Z$4)*100</f>
        <v>22.640129232832454</v>
      </c>
      <c r="AF110" s="113"/>
    </row>
    <row r="111" spans="1:32" x14ac:dyDescent="0.25">
      <c r="S111" s="119" t="s">
        <v>23</v>
      </c>
      <c r="T111" s="119"/>
      <c r="U111" s="116"/>
      <c r="V111" s="116">
        <v>10170</v>
      </c>
      <c r="W111" s="116">
        <v>10560</v>
      </c>
      <c r="X111" s="116">
        <v>10876</v>
      </c>
      <c r="Y111" s="116">
        <v>11458</v>
      </c>
      <c r="Z111" s="116">
        <v>10941</v>
      </c>
      <c r="AB111" s="113" t="str">
        <f>TEXT(Z111,"###,###")</f>
        <v>10,941</v>
      </c>
      <c r="AD111" s="134">
        <f>Z111/($Z$4)*100</f>
        <v>33.347557072754427</v>
      </c>
      <c r="AF111" s="113"/>
    </row>
    <row r="112" spans="1:32" x14ac:dyDescent="0.25">
      <c r="S112" s="122" t="s">
        <v>54</v>
      </c>
      <c r="T112" s="122"/>
      <c r="U112" s="116"/>
      <c r="V112" s="116">
        <v>29776</v>
      </c>
      <c r="W112" s="116">
        <v>30685</v>
      </c>
      <c r="X112" s="116">
        <v>32388</v>
      </c>
      <c r="Y112" s="116">
        <v>32140</v>
      </c>
      <c r="Z112" s="116">
        <v>32807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43.85</v>
      </c>
      <c r="W118" s="135">
        <v>43.13</v>
      </c>
      <c r="X118" s="135">
        <v>43.46</v>
      </c>
      <c r="Y118" s="135">
        <v>43.23</v>
      </c>
      <c r="Z118" s="135">
        <v>43.53</v>
      </c>
      <c r="AB118" s="113" t="str">
        <f>TEXT(Z118,"##.0")</f>
        <v>43.5</v>
      </c>
    </row>
    <row r="120" spans="19:32" x14ac:dyDescent="0.25">
      <c r="S120" s="105" t="s">
        <v>102</v>
      </c>
      <c r="T120" s="116"/>
      <c r="U120" s="116"/>
      <c r="V120" s="116">
        <v>16896</v>
      </c>
      <c r="W120" s="116">
        <v>17082</v>
      </c>
      <c r="X120" s="116">
        <v>17816</v>
      </c>
      <c r="Y120" s="116">
        <v>18010</v>
      </c>
      <c r="Z120" s="116">
        <v>18448</v>
      </c>
      <c r="AB120" s="113" t="str">
        <f>TEXT(Z120,"###,###")</f>
        <v>18,448</v>
      </c>
    </row>
    <row r="121" spans="19:32" x14ac:dyDescent="0.25">
      <c r="S121" s="105" t="s">
        <v>103</v>
      </c>
      <c r="T121" s="116"/>
      <c r="U121" s="116"/>
      <c r="V121" s="116">
        <v>2503</v>
      </c>
      <c r="W121" s="116">
        <v>2617</v>
      </c>
      <c r="X121" s="116">
        <v>2795</v>
      </c>
      <c r="Y121" s="116">
        <v>2557</v>
      </c>
      <c r="Z121" s="116">
        <v>2727</v>
      </c>
      <c r="AB121" s="113" t="str">
        <f>TEXT(Z121,"###,###")</f>
        <v>2,727</v>
      </c>
    </row>
    <row r="122" spans="19:32" x14ac:dyDescent="0.25">
      <c r="S122" s="105" t="s">
        <v>104</v>
      </c>
      <c r="T122" s="116"/>
      <c r="U122" s="116"/>
      <c r="V122" s="116">
        <v>2063</v>
      </c>
      <c r="W122" s="116">
        <v>2070</v>
      </c>
      <c r="X122" s="116">
        <v>2186</v>
      </c>
      <c r="Y122" s="116">
        <v>2101</v>
      </c>
      <c r="Z122" s="116">
        <v>2263</v>
      </c>
      <c r="AB122" s="113" t="str">
        <f>TEXT(Z122,"###,###")</f>
        <v>2,263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18959</v>
      </c>
      <c r="W124" s="116">
        <v>19152</v>
      </c>
      <c r="X124" s="116">
        <v>20002</v>
      </c>
      <c r="Y124" s="116">
        <v>20111</v>
      </c>
      <c r="Z124" s="116">
        <v>20711</v>
      </c>
      <c r="AB124" s="113" t="str">
        <f>TEXT(Z124,"###,###")</f>
        <v>20,711</v>
      </c>
      <c r="AD124" s="131">
        <f>Z124/$Z$7*100</f>
        <v>88.368818534795409</v>
      </c>
    </row>
    <row r="125" spans="19:32" x14ac:dyDescent="0.25">
      <c r="S125" s="105" t="s">
        <v>106</v>
      </c>
      <c r="T125" s="116"/>
      <c r="U125" s="116"/>
      <c r="V125" s="116">
        <v>4566</v>
      </c>
      <c r="W125" s="116">
        <v>4687</v>
      </c>
      <c r="X125" s="116">
        <v>4981</v>
      </c>
      <c r="Y125" s="116">
        <v>4658</v>
      </c>
      <c r="Z125" s="116">
        <v>4990</v>
      </c>
      <c r="AB125" s="113" t="str">
        <f>TEXT(Z125,"###,###")</f>
        <v>4,990</v>
      </c>
      <c r="AD125" s="131">
        <f>Z125/$Z$7*100</f>
        <v>21.29112087724538</v>
      </c>
    </row>
    <row r="127" spans="19:32" x14ac:dyDescent="0.25">
      <c r="S127" s="105" t="s">
        <v>107</v>
      </c>
      <c r="T127" s="116"/>
      <c r="U127" s="116"/>
      <c r="V127" s="116">
        <v>11228</v>
      </c>
      <c r="W127" s="116">
        <v>11330</v>
      </c>
      <c r="X127" s="116">
        <v>11865</v>
      </c>
      <c r="Y127" s="116">
        <v>11779</v>
      </c>
      <c r="Z127" s="116">
        <v>12177</v>
      </c>
      <c r="AB127" s="113" t="str">
        <f>TEXT(Z127,"###,###")</f>
        <v>12,177</v>
      </c>
      <c r="AD127" s="131">
        <f>Z127/$Z$7*100</f>
        <v>51.956308401245899</v>
      </c>
    </row>
    <row r="128" spans="19:32" x14ac:dyDescent="0.25">
      <c r="S128" s="105" t="s">
        <v>108</v>
      </c>
      <c r="T128" s="116"/>
      <c r="U128" s="116"/>
      <c r="V128" s="116">
        <v>10229</v>
      </c>
      <c r="W128" s="116">
        <v>10439</v>
      </c>
      <c r="X128" s="116">
        <v>10928</v>
      </c>
      <c r="Y128" s="116">
        <v>10896</v>
      </c>
      <c r="Z128" s="116">
        <v>11256</v>
      </c>
      <c r="AB128" s="113" t="str">
        <f>TEXT(Z128,"###,###")</f>
        <v>11,256</v>
      </c>
      <c r="AD128" s="131">
        <f>Z128/$Z$7*100</f>
        <v>48.02662456799078</v>
      </c>
    </row>
    <row r="130" spans="19:20" x14ac:dyDescent="0.25">
      <c r="S130" s="105" t="s">
        <v>286</v>
      </c>
      <c r="T130" s="131">
        <v>78.713145880445438</v>
      </c>
    </row>
    <row r="131" spans="19:20" x14ac:dyDescent="0.25">
      <c r="S131" s="105" t="s">
        <v>287</v>
      </c>
      <c r="T131" s="131">
        <v>11.635448222895421</v>
      </c>
    </row>
    <row r="132" spans="19:20" x14ac:dyDescent="0.25">
      <c r="S132" s="105" t="s">
        <v>288</v>
      </c>
      <c r="T132" s="131">
        <v>9.6556726543499583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D900A7-04BB-4639-8CFD-95B1E93EF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E7C712-02F9-43B1-AF93-595D0F9B6B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08A8586-736F-4971-B87E-821BBE328E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EF9D460-9956-4455-8E63-54378AE5F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7C29-879B-4BEB-BF8A-E217BEBBB0FC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186</v>
      </c>
      <c r="T1" s="103"/>
      <c r="U1" s="103"/>
      <c r="V1" s="103"/>
      <c r="W1" s="103"/>
      <c r="X1" s="103"/>
      <c r="Y1" s="104" t="s">
        <v>271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186</v>
      </c>
      <c r="Y3" s="109" t="s">
        <v>271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8.72 West Wimmera,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3294</v>
      </c>
      <c r="W4" s="112">
        <v>3587</v>
      </c>
      <c r="X4" s="112">
        <v>3898</v>
      </c>
      <c r="Y4" s="112">
        <v>3882</v>
      </c>
      <c r="Z4" s="112">
        <v>3902</v>
      </c>
      <c r="AB4" s="113" t="str">
        <f>TEXT(Z4,"###,###")</f>
        <v>3,902</v>
      </c>
      <c r="AD4" s="114">
        <f>Z4/Y4-1</f>
        <v>5.1519835136526471E-3</v>
      </c>
      <c r="AF4" s="114">
        <f>Z4/V4-1</f>
        <v>0.18457802064359452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1792</v>
      </c>
      <c r="W5" s="112">
        <v>1919</v>
      </c>
      <c r="X5" s="112">
        <v>2106</v>
      </c>
      <c r="Y5" s="112">
        <v>2011</v>
      </c>
      <c r="Z5" s="112">
        <v>2050</v>
      </c>
      <c r="AB5" s="113" t="str">
        <f>TEXT(Z5,"###,###")</f>
        <v>2,050</v>
      </c>
      <c r="AD5" s="114">
        <f t="shared" ref="AD5:AD9" si="0">Z5/Y5-1</f>
        <v>1.9393336648433568E-2</v>
      </c>
      <c r="AF5" s="114">
        <f t="shared" ref="AF5:AF9" si="1">Z5/V5-1</f>
        <v>0.14397321428571419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1500</v>
      </c>
      <c r="W6" s="112">
        <v>1668</v>
      </c>
      <c r="X6" s="112">
        <v>1792</v>
      </c>
      <c r="Y6" s="112">
        <v>1878</v>
      </c>
      <c r="Z6" s="112">
        <v>1847</v>
      </c>
      <c r="AB6" s="113" t="str">
        <f>TEXT(Z6,"###,###")</f>
        <v>1,847</v>
      </c>
      <c r="AD6" s="114">
        <f t="shared" si="0"/>
        <v>-1.6506922257720991E-2</v>
      </c>
      <c r="AF6" s="114">
        <f t="shared" si="1"/>
        <v>0.23133333333333339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2051</v>
      </c>
      <c r="W7" s="112">
        <v>2176</v>
      </c>
      <c r="X7" s="112">
        <v>2357</v>
      </c>
      <c r="Y7" s="112">
        <v>2320</v>
      </c>
      <c r="Z7" s="112">
        <v>2386</v>
      </c>
      <c r="AB7" s="113" t="str">
        <f>TEXT(Z7,"###,###")</f>
        <v>2,386</v>
      </c>
      <c r="AD7" s="114">
        <f t="shared" si="0"/>
        <v>2.8448275862068995E-2</v>
      </c>
      <c r="AF7" s="114">
        <f t="shared" si="1"/>
        <v>0.16333495855680158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3,902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2,386</v>
      </c>
      <c r="P8" s="71"/>
      <c r="S8" s="111" t="s">
        <v>86</v>
      </c>
      <c r="T8" s="112"/>
      <c r="U8" s="112"/>
      <c r="V8" s="112">
        <v>23174</v>
      </c>
      <c r="W8" s="112">
        <v>22512</v>
      </c>
      <c r="X8" s="112">
        <v>23805.3</v>
      </c>
      <c r="Y8" s="112">
        <v>22932</v>
      </c>
      <c r="Z8" s="112">
        <v>21234.93</v>
      </c>
      <c r="AB8" s="113" t="str">
        <f>TEXT(Z8,"$###,###")</f>
        <v>$21,235</v>
      </c>
      <c r="AD8" s="114">
        <f t="shared" si="0"/>
        <v>-7.4004447933019302E-2</v>
      </c>
      <c r="AF8" s="114">
        <f t="shared" si="1"/>
        <v>-8.3674376456373545E-2</v>
      </c>
    </row>
    <row r="9" spans="1:32" x14ac:dyDescent="0.25">
      <c r="A9" s="32" t="s">
        <v>15</v>
      </c>
      <c r="B9" s="75"/>
      <c r="C9" s="76"/>
      <c r="D9" s="77">
        <f>AD104</f>
        <v>51.512045105074321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53.813914501257329</v>
      </c>
      <c r="P9" s="78" t="s">
        <v>87</v>
      </c>
      <c r="S9" s="111" t="s">
        <v>7</v>
      </c>
      <c r="T9" s="112"/>
      <c r="U9" s="112"/>
      <c r="V9" s="112">
        <v>72653422</v>
      </c>
      <c r="W9" s="112">
        <v>95585166</v>
      </c>
      <c r="X9" s="112">
        <v>114638557</v>
      </c>
      <c r="Y9" s="112">
        <v>150350561</v>
      </c>
      <c r="Z9" s="112">
        <v>141396141</v>
      </c>
      <c r="AB9" s="113" t="str">
        <f>TEXT(Z9/1000000,"$#,###.0")&amp;" mil"</f>
        <v>$141.4 mil</v>
      </c>
      <c r="AD9" s="114">
        <f t="shared" si="0"/>
        <v>-5.9556944386792154E-2</v>
      </c>
      <c r="AF9" s="114">
        <f t="shared" si="1"/>
        <v>0.94617317543556312</v>
      </c>
    </row>
    <row r="10" spans="1:32" x14ac:dyDescent="0.25">
      <c r="A10" s="32" t="s">
        <v>18</v>
      </c>
      <c r="B10" s="75"/>
      <c r="C10" s="76"/>
      <c r="D10" s="77">
        <f>AD105</f>
        <v>18.93900563813429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46.395641240569994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51.718357082984078</v>
      </c>
      <c r="P11" s="78" t="s">
        <v>87</v>
      </c>
      <c r="S11" s="111" t="s">
        <v>30</v>
      </c>
      <c r="T11" s="116"/>
      <c r="U11" s="116"/>
      <c r="V11" s="116">
        <v>2375</v>
      </c>
      <c r="W11" s="116">
        <v>2572</v>
      </c>
      <c r="X11" s="116">
        <v>2765</v>
      </c>
      <c r="Y11" s="116">
        <v>2757</v>
      </c>
      <c r="Z11" s="116">
        <v>2748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29.170159262363786</v>
      </c>
      <c r="P12" s="78" t="s">
        <v>87</v>
      </c>
      <c r="S12" s="111" t="s">
        <v>31</v>
      </c>
      <c r="T12" s="116"/>
      <c r="U12" s="116"/>
      <c r="V12" s="116">
        <v>918</v>
      </c>
      <c r="W12" s="116">
        <v>1015</v>
      </c>
      <c r="X12" s="116">
        <v>1133</v>
      </c>
      <c r="Y12" s="116">
        <v>1125</v>
      </c>
      <c r="Z12" s="116">
        <v>1155</v>
      </c>
    </row>
    <row r="13" spans="1:32" ht="15" customHeight="1" x14ac:dyDescent="0.25">
      <c r="A13" s="32" t="s">
        <v>20</v>
      </c>
      <c r="B13" s="76"/>
      <c r="C13" s="76"/>
      <c r="D13" s="77">
        <f>AD108</f>
        <v>23.654536135315222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19.153394803017605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18.528959507944645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46.5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12.890825217837007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21.281943862589024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1022</v>
      </c>
      <c r="Z15" s="116">
        <v>1073</v>
      </c>
      <c r="AB15" s="121">
        <f t="shared" ref="AB15:AB34" si="2">IF(Z15="np",0,Z15/$Z$34)</f>
        <v>0.27512820512820513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14.941055868785238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78.718056137410969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5</v>
      </c>
      <c r="Z16" s="116">
        <v>11</v>
      </c>
      <c r="AB16" s="121">
        <f t="shared" si="2"/>
        <v>2.8205128205128207E-3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57</v>
      </c>
      <c r="Z17" s="116">
        <v>63</v>
      </c>
      <c r="AB17" s="121">
        <f t="shared" si="2"/>
        <v>1.6153846153846154E-2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</v>
      </c>
      <c r="Z18" s="116">
        <v>5</v>
      </c>
      <c r="AB18" s="121">
        <f t="shared" si="2"/>
        <v>1.2820512820512821E-3</v>
      </c>
    </row>
    <row r="19" spans="1:28" x14ac:dyDescent="0.25">
      <c r="A19" s="67" t="str">
        <f>$S$1&amp;" ("&amp;$V$2&amp;" to "&amp;$Z$2&amp;")"</f>
        <v>West Wimmera (2015-16 to 2019-20)</v>
      </c>
      <c r="B19" s="67"/>
      <c r="C19" s="67"/>
      <c r="D19" s="67"/>
      <c r="E19" s="67"/>
      <c r="F19" s="67"/>
      <c r="G19" s="67" t="str">
        <f>$S$1&amp;" ("&amp;$V$2&amp;" to "&amp;$Z$2&amp;")"</f>
        <v>West Wimmera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148</v>
      </c>
      <c r="Z19" s="116">
        <v>124</v>
      </c>
      <c r="AB19" s="121">
        <f t="shared" si="2"/>
        <v>3.1794871794871796E-2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55</v>
      </c>
      <c r="Z20" s="116">
        <v>65</v>
      </c>
      <c r="AB20" s="121">
        <f t="shared" si="2"/>
        <v>1.6666666666666666E-2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177</v>
      </c>
      <c r="Z21" s="116">
        <v>196</v>
      </c>
      <c r="AB21" s="121">
        <f t="shared" si="2"/>
        <v>5.0256410256410255E-2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102</v>
      </c>
      <c r="Z22" s="116">
        <v>106</v>
      </c>
      <c r="AB22" s="121">
        <f t="shared" si="2"/>
        <v>2.7179487179487181E-2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141</v>
      </c>
      <c r="Z23" s="116">
        <v>135</v>
      </c>
      <c r="AB23" s="121">
        <f t="shared" si="2"/>
        <v>3.4615384615384617E-2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19</v>
      </c>
      <c r="Z24" s="116">
        <v>21</v>
      </c>
      <c r="AB24" s="121">
        <f t="shared" si="2"/>
        <v>5.3846153846153844E-3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63</v>
      </c>
      <c r="Z25" s="116">
        <v>61</v>
      </c>
      <c r="AB25" s="121">
        <f t="shared" si="2"/>
        <v>1.5641025641025642E-2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53</v>
      </c>
      <c r="Z26" s="116">
        <v>59</v>
      </c>
      <c r="AB26" s="121">
        <f t="shared" si="2"/>
        <v>1.5128205128205128E-2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86</v>
      </c>
      <c r="Z27" s="116">
        <v>75</v>
      </c>
      <c r="AB27" s="121">
        <f t="shared" si="2"/>
        <v>1.9230769230769232E-2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134</v>
      </c>
      <c r="Z28" s="116">
        <v>135</v>
      </c>
      <c r="AB28" s="121">
        <f t="shared" si="2"/>
        <v>3.4615384615384617E-2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334</v>
      </c>
      <c r="Z29" s="116">
        <v>196</v>
      </c>
      <c r="AB29" s="121">
        <f t="shared" si="2"/>
        <v>5.0256410256410255E-2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140</v>
      </c>
      <c r="Z30" s="116">
        <v>237</v>
      </c>
      <c r="AB30" s="121">
        <f t="shared" si="2"/>
        <v>6.076923076923077E-2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383</v>
      </c>
      <c r="Z31" s="116">
        <v>400</v>
      </c>
      <c r="AB31" s="121">
        <f t="shared" si="2"/>
        <v>0.10256410256410256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35</v>
      </c>
      <c r="Z32" s="116">
        <v>35</v>
      </c>
      <c r="AB32" s="121">
        <f t="shared" si="2"/>
        <v>8.9743589743589737E-3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61</v>
      </c>
      <c r="Z33" s="116">
        <v>80</v>
      </c>
      <c r="AB33" s="121">
        <f t="shared" si="2"/>
        <v>2.0512820512820513E-2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3885</v>
      </c>
      <c r="Z34" s="124">
        <v>3900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1879</v>
      </c>
      <c r="AB37" s="136">
        <f>Z37/Z40*100</f>
        <v>78.718056137410969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508</v>
      </c>
      <c r="AB38" s="136">
        <f>Z38/Z40*100</f>
        <v>21.281943862589024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2387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7</v>
      </c>
      <c r="W44" s="116">
        <v>6</v>
      </c>
      <c r="X44" s="116">
        <v>0</v>
      </c>
      <c r="Y44" s="116">
        <v>7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49</v>
      </c>
      <c r="W45" s="116">
        <v>49</v>
      </c>
      <c r="X45" s="116">
        <v>51</v>
      </c>
      <c r="Y45" s="116">
        <v>43</v>
      </c>
      <c r="Z45" s="116">
        <v>62</v>
      </c>
    </row>
    <row r="46" spans="19:32" x14ac:dyDescent="0.25">
      <c r="S46" s="119" t="s">
        <v>39</v>
      </c>
      <c r="T46" s="119"/>
      <c r="U46" s="116"/>
      <c r="V46" s="116">
        <v>123</v>
      </c>
      <c r="W46" s="116">
        <v>164</v>
      </c>
      <c r="X46" s="116">
        <v>108</v>
      </c>
      <c r="Y46" s="116">
        <v>124</v>
      </c>
      <c r="Z46" s="116">
        <v>121</v>
      </c>
    </row>
    <row r="47" spans="19:32" x14ac:dyDescent="0.25">
      <c r="S47" s="119" t="s">
        <v>40</v>
      </c>
      <c r="T47" s="119"/>
      <c r="U47" s="116"/>
      <c r="V47" s="116">
        <v>187</v>
      </c>
      <c r="W47" s="116">
        <v>139</v>
      </c>
      <c r="X47" s="116">
        <v>164</v>
      </c>
      <c r="Y47" s="116">
        <v>196</v>
      </c>
      <c r="Z47" s="116">
        <v>191</v>
      </c>
    </row>
    <row r="48" spans="19:32" x14ac:dyDescent="0.25">
      <c r="S48" s="119" t="s">
        <v>41</v>
      </c>
      <c r="T48" s="119"/>
      <c r="U48" s="116"/>
      <c r="V48" s="116">
        <v>183</v>
      </c>
      <c r="W48" s="116">
        <v>198</v>
      </c>
      <c r="X48" s="116">
        <v>202</v>
      </c>
      <c r="Y48" s="116">
        <v>198</v>
      </c>
      <c r="Z48" s="116">
        <v>251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132</v>
      </c>
      <c r="W49" s="116">
        <v>137</v>
      </c>
      <c r="X49" s="116">
        <v>134</v>
      </c>
      <c r="Y49" s="116">
        <v>158</v>
      </c>
      <c r="Z49" s="116">
        <v>145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West Wimmera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122</v>
      </c>
      <c r="W50" s="116">
        <v>122</v>
      </c>
      <c r="X50" s="116">
        <v>128</v>
      </c>
      <c r="Y50" s="116">
        <v>115</v>
      </c>
      <c r="Z50" s="116">
        <v>115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145</v>
      </c>
      <c r="W51" s="116">
        <v>125</v>
      </c>
      <c r="X51" s="116">
        <v>139</v>
      </c>
      <c r="Y51" s="116">
        <v>157</v>
      </c>
      <c r="Z51" s="116">
        <v>119</v>
      </c>
    </row>
    <row r="52" spans="1:26" ht="15" customHeight="1" x14ac:dyDescent="0.25">
      <c r="S52" s="119" t="s">
        <v>45</v>
      </c>
      <c r="T52" s="119"/>
      <c r="U52" s="116"/>
      <c r="V52" s="116">
        <v>168</v>
      </c>
      <c r="W52" s="116">
        <v>186</v>
      </c>
      <c r="X52" s="116">
        <v>167</v>
      </c>
      <c r="Y52" s="116">
        <v>142</v>
      </c>
      <c r="Z52" s="116">
        <v>152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167</v>
      </c>
      <c r="W53" s="116">
        <v>192</v>
      </c>
      <c r="X53" s="116">
        <v>169</v>
      </c>
      <c r="Y53" s="116">
        <v>181</v>
      </c>
      <c r="Z53" s="116">
        <v>170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185</v>
      </c>
      <c r="W54" s="116">
        <v>216</v>
      </c>
      <c r="X54" s="116">
        <v>236</v>
      </c>
      <c r="Y54" s="116">
        <v>255</v>
      </c>
      <c r="Z54" s="116">
        <v>228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125</v>
      </c>
      <c r="W55" s="116">
        <v>161</v>
      </c>
      <c r="X55" s="116">
        <v>168</v>
      </c>
      <c r="Y55" s="116">
        <v>178</v>
      </c>
      <c r="Z55" s="116">
        <v>213</v>
      </c>
    </row>
    <row r="56" spans="1:26" ht="15" customHeight="1" x14ac:dyDescent="0.25">
      <c r="S56" s="119" t="s">
        <v>49</v>
      </c>
      <c r="T56" s="119"/>
      <c r="U56" s="116"/>
      <c r="V56" s="116">
        <v>99</v>
      </c>
      <c r="W56" s="116">
        <v>106</v>
      </c>
      <c r="X56" s="116">
        <v>119</v>
      </c>
      <c r="Y56" s="116">
        <v>116</v>
      </c>
      <c r="Z56" s="116">
        <v>119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44</v>
      </c>
      <c r="W57" s="116">
        <v>62</v>
      </c>
      <c r="X57" s="116">
        <v>69</v>
      </c>
      <c r="Y57" s="116">
        <v>70</v>
      </c>
      <c r="Z57" s="116">
        <v>82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35</v>
      </c>
      <c r="W58" s="116">
        <v>29</v>
      </c>
      <c r="X58" s="116">
        <v>42</v>
      </c>
      <c r="Y58" s="116">
        <v>37</v>
      </c>
      <c r="Z58" s="116">
        <v>42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</v>
      </c>
      <c r="W59" s="116">
        <v>21</v>
      </c>
      <c r="X59" s="116">
        <v>23</v>
      </c>
      <c r="Y59" s="116">
        <v>19</v>
      </c>
      <c r="Z59" s="116">
        <v>19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9</v>
      </c>
      <c r="W60" s="116">
        <v>12</v>
      </c>
      <c r="X60" s="116">
        <v>7</v>
      </c>
      <c r="Y60" s="116">
        <v>7</v>
      </c>
      <c r="Z60" s="116">
        <v>6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1795</v>
      </c>
      <c r="W61" s="116">
        <v>1919</v>
      </c>
      <c r="X61" s="116">
        <v>2106</v>
      </c>
      <c r="Y61" s="116">
        <v>2011</v>
      </c>
      <c r="Z61" s="116">
        <v>2051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10</v>
      </c>
      <c r="X63" s="116">
        <v>0</v>
      </c>
      <c r="Y63" s="116">
        <v>6</v>
      </c>
      <c r="Z63" s="116">
        <v>5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41</v>
      </c>
      <c r="W64" s="116">
        <v>55</v>
      </c>
      <c r="X64" s="116">
        <v>44</v>
      </c>
      <c r="Y64" s="116">
        <v>45</v>
      </c>
      <c r="Z64" s="116">
        <v>57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West Wimmera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113</v>
      </c>
      <c r="W65" s="116">
        <v>83</v>
      </c>
      <c r="X65" s="116">
        <v>116</v>
      </c>
      <c r="Y65" s="116">
        <v>131</v>
      </c>
      <c r="Z65" s="116">
        <v>123</v>
      </c>
    </row>
    <row r="66" spans="1:26" x14ac:dyDescent="0.25">
      <c r="S66" s="119" t="s">
        <v>40</v>
      </c>
      <c r="T66" s="119"/>
      <c r="U66" s="116"/>
      <c r="V66" s="116">
        <v>121</v>
      </c>
      <c r="W66" s="116">
        <v>163</v>
      </c>
      <c r="X66" s="116">
        <v>164</v>
      </c>
      <c r="Y66" s="116">
        <v>169</v>
      </c>
      <c r="Z66" s="116">
        <v>133</v>
      </c>
    </row>
    <row r="67" spans="1:26" x14ac:dyDescent="0.25">
      <c r="S67" s="119" t="s">
        <v>41</v>
      </c>
      <c r="T67" s="119"/>
      <c r="U67" s="116"/>
      <c r="V67" s="116">
        <v>141</v>
      </c>
      <c r="W67" s="116">
        <v>132</v>
      </c>
      <c r="X67" s="116">
        <v>151</v>
      </c>
      <c r="Y67" s="116">
        <v>135</v>
      </c>
      <c r="Z67" s="116">
        <v>163</v>
      </c>
    </row>
    <row r="68" spans="1:26" x14ac:dyDescent="0.25">
      <c r="S68" s="119" t="s">
        <v>42</v>
      </c>
      <c r="T68" s="119"/>
      <c r="U68" s="116"/>
      <c r="V68" s="116">
        <v>111</v>
      </c>
      <c r="W68" s="116">
        <v>123</v>
      </c>
      <c r="X68" s="116">
        <v>123</v>
      </c>
      <c r="Y68" s="116">
        <v>149</v>
      </c>
      <c r="Z68" s="116">
        <v>162</v>
      </c>
    </row>
    <row r="69" spans="1:26" x14ac:dyDescent="0.25">
      <c r="S69" s="119" t="s">
        <v>43</v>
      </c>
      <c r="T69" s="119"/>
      <c r="U69" s="116"/>
      <c r="V69" s="116">
        <v>90</v>
      </c>
      <c r="W69" s="116">
        <v>104</v>
      </c>
      <c r="X69" s="116">
        <v>122</v>
      </c>
      <c r="Y69" s="116">
        <v>124</v>
      </c>
      <c r="Z69" s="116">
        <v>120</v>
      </c>
    </row>
    <row r="70" spans="1:26" x14ac:dyDescent="0.25">
      <c r="S70" s="119" t="s">
        <v>44</v>
      </c>
      <c r="T70" s="119"/>
      <c r="U70" s="116"/>
      <c r="V70" s="116">
        <v>108</v>
      </c>
      <c r="W70" s="116">
        <v>124</v>
      </c>
      <c r="X70" s="116">
        <v>121</v>
      </c>
      <c r="Y70" s="116">
        <v>133</v>
      </c>
      <c r="Z70" s="116">
        <v>107</v>
      </c>
    </row>
    <row r="71" spans="1:26" x14ac:dyDescent="0.25">
      <c r="S71" s="119" t="s">
        <v>45</v>
      </c>
      <c r="T71" s="119"/>
      <c r="U71" s="116"/>
      <c r="V71" s="116">
        <v>174</v>
      </c>
      <c r="W71" s="116">
        <v>190</v>
      </c>
      <c r="X71" s="116">
        <v>193</v>
      </c>
      <c r="Y71" s="116">
        <v>197</v>
      </c>
      <c r="Z71" s="116">
        <v>179</v>
      </c>
    </row>
    <row r="72" spans="1:26" x14ac:dyDescent="0.25">
      <c r="S72" s="119" t="s">
        <v>46</v>
      </c>
      <c r="T72" s="119"/>
      <c r="U72" s="116"/>
      <c r="V72" s="116">
        <v>209</v>
      </c>
      <c r="W72" s="116">
        <v>235</v>
      </c>
      <c r="X72" s="116">
        <v>201</v>
      </c>
      <c r="Y72" s="116">
        <v>211</v>
      </c>
      <c r="Z72" s="116">
        <v>192</v>
      </c>
    </row>
    <row r="73" spans="1:26" x14ac:dyDescent="0.25">
      <c r="S73" s="119" t="s">
        <v>47</v>
      </c>
      <c r="T73" s="119"/>
      <c r="U73" s="116"/>
      <c r="V73" s="116">
        <v>146</v>
      </c>
      <c r="W73" s="116">
        <v>174</v>
      </c>
      <c r="X73" s="116">
        <v>214</v>
      </c>
      <c r="Y73" s="116">
        <v>233</v>
      </c>
      <c r="Z73" s="116">
        <v>237</v>
      </c>
    </row>
    <row r="74" spans="1:26" x14ac:dyDescent="0.25">
      <c r="S74" s="119" t="s">
        <v>48</v>
      </c>
      <c r="T74" s="119"/>
      <c r="U74" s="116"/>
      <c r="V74" s="116">
        <v>117</v>
      </c>
      <c r="W74" s="116">
        <v>117</v>
      </c>
      <c r="X74" s="116">
        <v>140</v>
      </c>
      <c r="Y74" s="116">
        <v>149</v>
      </c>
      <c r="Z74" s="116">
        <v>174</v>
      </c>
    </row>
    <row r="75" spans="1:26" x14ac:dyDescent="0.25">
      <c r="S75" s="119" t="s">
        <v>49</v>
      </c>
      <c r="T75" s="119"/>
      <c r="U75" s="116"/>
      <c r="V75" s="116">
        <v>62</v>
      </c>
      <c r="W75" s="116">
        <v>71</v>
      </c>
      <c r="X75" s="116">
        <v>88</v>
      </c>
      <c r="Y75" s="116">
        <v>87</v>
      </c>
      <c r="Z75" s="116">
        <v>80</v>
      </c>
    </row>
    <row r="76" spans="1:26" x14ac:dyDescent="0.25">
      <c r="S76" s="119" t="s">
        <v>50</v>
      </c>
      <c r="T76" s="119"/>
      <c r="U76" s="116"/>
      <c r="V76" s="116">
        <v>29</v>
      </c>
      <c r="W76" s="116">
        <v>43</v>
      </c>
      <c r="X76" s="116">
        <v>51</v>
      </c>
      <c r="Y76" s="116">
        <v>55</v>
      </c>
      <c r="Z76" s="116">
        <v>59</v>
      </c>
    </row>
    <row r="77" spans="1:26" x14ac:dyDescent="0.25">
      <c r="S77" s="119" t="s">
        <v>51</v>
      </c>
      <c r="T77" s="119"/>
      <c r="U77" s="116"/>
      <c r="V77" s="116">
        <v>32</v>
      </c>
      <c r="W77" s="116">
        <v>30</v>
      </c>
      <c r="X77" s="116">
        <v>28</v>
      </c>
      <c r="Y77" s="116">
        <v>29</v>
      </c>
      <c r="Z77" s="116">
        <v>27</v>
      </c>
    </row>
    <row r="78" spans="1:26" x14ac:dyDescent="0.25">
      <c r="S78" s="119" t="s">
        <v>52</v>
      </c>
      <c r="T78" s="119"/>
      <c r="U78" s="116"/>
      <c r="V78" s="116">
        <v>15</v>
      </c>
      <c r="W78" s="116">
        <v>11</v>
      </c>
      <c r="X78" s="116">
        <v>13</v>
      </c>
      <c r="Y78" s="116">
        <v>16</v>
      </c>
      <c r="Z78" s="116">
        <v>15</v>
      </c>
    </row>
    <row r="79" spans="1:26" x14ac:dyDescent="0.25">
      <c r="S79" s="119" t="s">
        <v>53</v>
      </c>
      <c r="T79" s="119"/>
      <c r="U79" s="116"/>
      <c r="V79" s="116">
        <v>4</v>
      </c>
      <c r="W79" s="116">
        <v>9</v>
      </c>
      <c r="X79" s="116">
        <v>6</v>
      </c>
      <c r="Y79" s="116">
        <v>4</v>
      </c>
      <c r="Z79" s="116">
        <v>7</v>
      </c>
    </row>
    <row r="80" spans="1:26" x14ac:dyDescent="0.25">
      <c r="S80" s="122" t="s">
        <v>54</v>
      </c>
      <c r="T80" s="122"/>
      <c r="U80" s="116"/>
      <c r="V80" s="116">
        <v>1502</v>
      </c>
      <c r="W80" s="116">
        <v>1668</v>
      </c>
      <c r="X80" s="116">
        <v>1790</v>
      </c>
      <c r="Y80" s="116">
        <v>1878</v>
      </c>
      <c r="Z80" s="116">
        <v>1852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West Wimmera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96</v>
      </c>
      <c r="W83" s="116">
        <v>98</v>
      </c>
      <c r="X83" s="116">
        <v>105</v>
      </c>
      <c r="Y83" s="116">
        <v>103</v>
      </c>
      <c r="Z83" s="116">
        <v>108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45</v>
      </c>
      <c r="W84" s="116">
        <v>48</v>
      </c>
      <c r="X84" s="116">
        <v>46</v>
      </c>
      <c r="Y84" s="116">
        <v>46</v>
      </c>
      <c r="Z84" s="116">
        <v>48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133</v>
      </c>
      <c r="W85" s="116">
        <v>128</v>
      </c>
      <c r="X85" s="116">
        <v>141</v>
      </c>
      <c r="Y85" s="116">
        <v>135</v>
      </c>
      <c r="Z85" s="116">
        <v>151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3,902</v>
      </c>
      <c r="D86" s="100">
        <f t="shared" ref="D86:D91" si="4">AD4</f>
        <v>5.1519835136526471E-3</v>
      </c>
      <c r="E86" s="101">
        <f t="shared" ref="E86:E91" si="5">AD4</f>
        <v>5.1519835136526471E-3</v>
      </c>
      <c r="F86" s="100">
        <f t="shared" ref="F86:F91" si="6">AF4</f>
        <v>0.18457802064359452</v>
      </c>
      <c r="G86" s="101">
        <f t="shared" ref="G86:G91" si="7">AF4</f>
        <v>0.18457802064359452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34</v>
      </c>
      <c r="W86" s="116">
        <v>26</v>
      </c>
      <c r="X86" s="116">
        <v>22</v>
      </c>
      <c r="Y86" s="116">
        <v>30</v>
      </c>
      <c r="Z86" s="116">
        <v>33</v>
      </c>
    </row>
    <row r="87" spans="1:30" ht="15" customHeight="1" x14ac:dyDescent="0.25">
      <c r="A87" s="102" t="s">
        <v>4</v>
      </c>
      <c r="B87" s="51"/>
      <c r="C87" s="61" t="str">
        <f t="shared" si="3"/>
        <v>2,050</v>
      </c>
      <c r="D87" s="100">
        <f t="shared" si="4"/>
        <v>1.9393336648433568E-2</v>
      </c>
      <c r="E87" s="101">
        <f t="shared" si="5"/>
        <v>1.9393336648433568E-2</v>
      </c>
      <c r="F87" s="100">
        <f t="shared" si="6"/>
        <v>0.14397321428571419</v>
      </c>
      <c r="G87" s="101">
        <f t="shared" si="7"/>
        <v>0.14397321428571419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14</v>
      </c>
      <c r="W87" s="116">
        <v>16</v>
      </c>
      <c r="X87" s="116">
        <v>13</v>
      </c>
      <c r="Y87" s="116">
        <v>9</v>
      </c>
      <c r="Z87" s="116">
        <v>8</v>
      </c>
    </row>
    <row r="88" spans="1:30" ht="15" customHeight="1" x14ac:dyDescent="0.25">
      <c r="A88" s="102" t="s">
        <v>5</v>
      </c>
      <c r="B88" s="51"/>
      <c r="C88" s="61" t="str">
        <f t="shared" si="3"/>
        <v>1,847</v>
      </c>
      <c r="D88" s="100">
        <f t="shared" si="4"/>
        <v>-1.6506922257720991E-2</v>
      </c>
      <c r="E88" s="101">
        <f t="shared" si="5"/>
        <v>-1.6506922257720991E-2</v>
      </c>
      <c r="F88" s="100">
        <f t="shared" si="6"/>
        <v>0.23133333333333339</v>
      </c>
      <c r="G88" s="101">
        <f t="shared" si="7"/>
        <v>0.23133333333333339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24</v>
      </c>
      <c r="W88" s="116">
        <v>24</v>
      </c>
      <c r="X88" s="116">
        <v>25</v>
      </c>
      <c r="Y88" s="116">
        <v>25</v>
      </c>
      <c r="Z88" s="116">
        <v>29</v>
      </c>
    </row>
    <row r="89" spans="1:30" ht="15" customHeight="1" x14ac:dyDescent="0.25">
      <c r="A89" s="51" t="s">
        <v>6</v>
      </c>
      <c r="B89" s="51"/>
      <c r="C89" s="61" t="str">
        <f t="shared" si="3"/>
        <v>2,386</v>
      </c>
      <c r="D89" s="100">
        <f t="shared" si="4"/>
        <v>2.8448275862068995E-2</v>
      </c>
      <c r="E89" s="101">
        <f t="shared" si="5"/>
        <v>2.8448275862068995E-2</v>
      </c>
      <c r="F89" s="100">
        <f t="shared" si="6"/>
        <v>0.16333495855680158</v>
      </c>
      <c r="G89" s="101">
        <f t="shared" si="7"/>
        <v>0.16333495855680158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95</v>
      </c>
      <c r="W89" s="116">
        <v>106</v>
      </c>
      <c r="X89" s="116">
        <v>123</v>
      </c>
      <c r="Y89" s="116">
        <v>124</v>
      </c>
      <c r="Z89" s="116">
        <v>109</v>
      </c>
    </row>
    <row r="90" spans="1:30" ht="15" customHeight="1" x14ac:dyDescent="0.25">
      <c r="A90" s="51" t="s">
        <v>100</v>
      </c>
      <c r="B90" s="51"/>
      <c r="C90" s="61" t="str">
        <f t="shared" si="3"/>
        <v>$21,235</v>
      </c>
      <c r="D90" s="100">
        <f t="shared" si="4"/>
        <v>-7.4004447933019302E-2</v>
      </c>
      <c r="E90" s="101">
        <f t="shared" si="5"/>
        <v>-7.4004447933019302E-2</v>
      </c>
      <c r="F90" s="100">
        <f t="shared" si="6"/>
        <v>-8.3674376456373545E-2</v>
      </c>
      <c r="G90" s="101">
        <f t="shared" si="7"/>
        <v>-8.3674376456373545E-2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224</v>
      </c>
      <c r="W90" s="116">
        <v>243</v>
      </c>
      <c r="X90" s="116">
        <v>249</v>
      </c>
      <c r="Y90" s="116">
        <v>241</v>
      </c>
      <c r="Z90" s="116">
        <v>225</v>
      </c>
    </row>
    <row r="91" spans="1:30" ht="15" customHeight="1" x14ac:dyDescent="0.25">
      <c r="A91" s="51" t="s">
        <v>7</v>
      </c>
      <c r="B91" s="51"/>
      <c r="C91" s="61" t="str">
        <f t="shared" si="3"/>
        <v>$141.4 mil</v>
      </c>
      <c r="D91" s="100">
        <f t="shared" si="4"/>
        <v>-5.9556944386792154E-2</v>
      </c>
      <c r="E91" s="101">
        <f t="shared" si="5"/>
        <v>-5.9556944386792154E-2</v>
      </c>
      <c r="F91" s="100">
        <f t="shared" si="6"/>
        <v>0.94617317543556312</v>
      </c>
      <c r="G91" s="101">
        <f t="shared" si="7"/>
        <v>0.94617317543556312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1105</v>
      </c>
      <c r="W91" s="116">
        <v>1157</v>
      </c>
      <c r="X91" s="116">
        <v>1262</v>
      </c>
      <c r="Y91" s="116">
        <v>1230</v>
      </c>
      <c r="Z91" s="116">
        <v>1281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42</v>
      </c>
      <c r="W93" s="116">
        <v>43</v>
      </c>
      <c r="X93" s="116">
        <v>54</v>
      </c>
      <c r="Y93" s="116">
        <v>56</v>
      </c>
      <c r="Z93" s="116">
        <v>56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179</v>
      </c>
      <c r="W94" s="116">
        <v>189</v>
      </c>
      <c r="X94" s="116">
        <v>213</v>
      </c>
      <c r="Y94" s="116">
        <v>232</v>
      </c>
      <c r="Z94" s="116">
        <v>218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31</v>
      </c>
      <c r="W95" s="116">
        <v>26</v>
      </c>
      <c r="X95" s="116">
        <v>27</v>
      </c>
      <c r="Y95" s="116">
        <v>28</v>
      </c>
      <c r="Z95" s="116">
        <v>27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132</v>
      </c>
      <c r="W96" s="116">
        <v>125</v>
      </c>
      <c r="X96" s="116">
        <v>140</v>
      </c>
      <c r="Y96" s="116">
        <v>142</v>
      </c>
      <c r="Z96" s="116">
        <v>133</v>
      </c>
    </row>
    <row r="97" spans="1:32" ht="15" customHeight="1" x14ac:dyDescent="0.25">
      <c r="S97" s="119" t="s">
        <v>199</v>
      </c>
      <c r="T97" s="119"/>
      <c r="U97" s="116"/>
      <c r="V97" s="116">
        <v>116</v>
      </c>
      <c r="W97" s="116">
        <v>128</v>
      </c>
      <c r="X97" s="116">
        <v>132</v>
      </c>
      <c r="Y97" s="116">
        <v>116</v>
      </c>
      <c r="Z97" s="116">
        <v>129</v>
      </c>
    </row>
    <row r="98" spans="1:32" ht="15" customHeight="1" x14ac:dyDescent="0.25">
      <c r="S98" s="119" t="s">
        <v>200</v>
      </c>
      <c r="T98" s="119"/>
      <c r="U98" s="116"/>
      <c r="V98" s="116">
        <v>56</v>
      </c>
      <c r="W98" s="116">
        <v>54</v>
      </c>
      <c r="X98" s="116">
        <v>59</v>
      </c>
      <c r="Y98" s="116">
        <v>56</v>
      </c>
      <c r="Z98" s="116">
        <v>52</v>
      </c>
    </row>
    <row r="99" spans="1:32" ht="15" customHeight="1" x14ac:dyDescent="0.25">
      <c r="S99" s="119" t="s">
        <v>201</v>
      </c>
      <c r="T99" s="119"/>
      <c r="U99" s="116"/>
      <c r="V99" s="116">
        <v>7</v>
      </c>
      <c r="W99" s="116">
        <v>12</v>
      </c>
      <c r="X99" s="116">
        <v>13</v>
      </c>
      <c r="Y99" s="116">
        <v>10</v>
      </c>
      <c r="Z99" s="116">
        <v>20</v>
      </c>
    </row>
    <row r="100" spans="1:32" ht="15" customHeight="1" x14ac:dyDescent="0.25">
      <c r="S100" s="119" t="s">
        <v>59</v>
      </c>
      <c r="T100" s="119"/>
      <c r="U100" s="116"/>
      <c r="V100" s="116">
        <v>91</v>
      </c>
      <c r="W100" s="116">
        <v>119</v>
      </c>
      <c r="X100" s="116">
        <v>126</v>
      </c>
      <c r="Y100" s="116">
        <v>135</v>
      </c>
      <c r="Z100" s="116">
        <v>127</v>
      </c>
    </row>
    <row r="101" spans="1:32" x14ac:dyDescent="0.25">
      <c r="A101" s="20"/>
      <c r="S101" s="122" t="s">
        <v>54</v>
      </c>
      <c r="T101" s="122"/>
      <c r="U101" s="116"/>
      <c r="V101" s="116">
        <v>943</v>
      </c>
      <c r="W101" s="116">
        <v>1019</v>
      </c>
      <c r="X101" s="116">
        <v>1098</v>
      </c>
      <c r="Y101" s="116">
        <v>1090</v>
      </c>
      <c r="Z101" s="116">
        <v>1105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1738</v>
      </c>
      <c r="W104" s="116">
        <v>1982</v>
      </c>
      <c r="X104" s="116">
        <v>1951</v>
      </c>
      <c r="Y104" s="116">
        <v>1926</v>
      </c>
      <c r="Z104" s="116">
        <v>2010</v>
      </c>
      <c r="AB104" s="113" t="str">
        <f>TEXT(Z104,"###,###")</f>
        <v>2,010</v>
      </c>
      <c r="AD104" s="134">
        <f>Z104/($Z$4)*100</f>
        <v>51.512045105074321</v>
      </c>
      <c r="AF104" s="113"/>
    </row>
    <row r="105" spans="1:32" x14ac:dyDescent="0.25">
      <c r="S105" s="119" t="s">
        <v>18</v>
      </c>
      <c r="T105" s="119"/>
      <c r="U105" s="116"/>
      <c r="V105" s="116">
        <v>649</v>
      </c>
      <c r="W105" s="116">
        <v>666</v>
      </c>
      <c r="X105" s="116">
        <v>679</v>
      </c>
      <c r="Y105" s="116">
        <v>770</v>
      </c>
      <c r="Z105" s="116">
        <v>739</v>
      </c>
      <c r="AB105" s="113" t="str">
        <f>TEXT(Z105,"###,###")</f>
        <v>739</v>
      </c>
      <c r="AD105" s="134">
        <f>Z105/($Z$4)*100</f>
        <v>18.93900563813429</v>
      </c>
      <c r="AF105" s="113"/>
    </row>
    <row r="106" spans="1:32" x14ac:dyDescent="0.25">
      <c r="S106" s="122" t="s">
        <v>54</v>
      </c>
      <c r="T106" s="122"/>
      <c r="U106" s="124"/>
      <c r="V106" s="124">
        <v>2387</v>
      </c>
      <c r="W106" s="124">
        <v>2648</v>
      </c>
      <c r="X106" s="124">
        <v>2630</v>
      </c>
      <c r="Y106" s="124">
        <v>2696</v>
      </c>
      <c r="Z106" s="124">
        <v>2749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784</v>
      </c>
      <c r="W108" s="116">
        <v>1004</v>
      </c>
      <c r="X108" s="116">
        <v>976</v>
      </c>
      <c r="Y108" s="116">
        <v>837</v>
      </c>
      <c r="Z108" s="116">
        <v>923</v>
      </c>
      <c r="AB108" s="113" t="str">
        <f>TEXT(Z108,"###,###")</f>
        <v>923</v>
      </c>
      <c r="AD108" s="134">
        <f>Z108/($Z$4)*100</f>
        <v>23.654536135315222</v>
      </c>
      <c r="AF108" s="113"/>
    </row>
    <row r="109" spans="1:32" x14ac:dyDescent="0.25">
      <c r="S109" s="119" t="s">
        <v>21</v>
      </c>
      <c r="T109" s="119"/>
      <c r="U109" s="116"/>
      <c r="V109" s="116">
        <v>517</v>
      </c>
      <c r="W109" s="116">
        <v>604</v>
      </c>
      <c r="X109" s="116">
        <v>608</v>
      </c>
      <c r="Y109" s="116">
        <v>676</v>
      </c>
      <c r="Z109" s="116">
        <v>723</v>
      </c>
      <c r="AB109" s="113" t="str">
        <f>TEXT(Z109,"###,###")</f>
        <v>723</v>
      </c>
      <c r="AD109" s="134">
        <f>Z109/($Z$4)*100</f>
        <v>18.528959507944645</v>
      </c>
      <c r="AF109" s="113"/>
    </row>
    <row r="110" spans="1:32" x14ac:dyDescent="0.25">
      <c r="S110" s="119" t="s">
        <v>22</v>
      </c>
      <c r="T110" s="119"/>
      <c r="U110" s="116"/>
      <c r="V110" s="116">
        <v>525</v>
      </c>
      <c r="W110" s="116">
        <v>450</v>
      </c>
      <c r="X110" s="116">
        <v>474</v>
      </c>
      <c r="Y110" s="116">
        <v>549</v>
      </c>
      <c r="Z110" s="116">
        <v>503</v>
      </c>
      <c r="AB110" s="113" t="str">
        <f>TEXT(Z110,"###,###")</f>
        <v>503</v>
      </c>
      <c r="AD110" s="134">
        <f>Z110/($Z$4)*100</f>
        <v>12.890825217837007</v>
      </c>
      <c r="AF110" s="113"/>
    </row>
    <row r="111" spans="1:32" x14ac:dyDescent="0.25">
      <c r="S111" s="119" t="s">
        <v>23</v>
      </c>
      <c r="T111" s="119"/>
      <c r="U111" s="116"/>
      <c r="V111" s="116">
        <v>559</v>
      </c>
      <c r="W111" s="116">
        <v>590</v>
      </c>
      <c r="X111" s="116">
        <v>568</v>
      </c>
      <c r="Y111" s="116">
        <v>638</v>
      </c>
      <c r="Z111" s="116">
        <v>583</v>
      </c>
      <c r="AB111" s="113" t="str">
        <f>TEXT(Z111,"###,###")</f>
        <v>583</v>
      </c>
      <c r="AD111" s="134">
        <f>Z111/($Z$4)*100</f>
        <v>14.941055868785238</v>
      </c>
      <c r="AF111" s="113"/>
    </row>
    <row r="112" spans="1:32" x14ac:dyDescent="0.25">
      <c r="S112" s="122" t="s">
        <v>54</v>
      </c>
      <c r="T112" s="122"/>
      <c r="U112" s="116"/>
      <c r="V112" s="116">
        <v>3297</v>
      </c>
      <c r="W112" s="116">
        <v>3587</v>
      </c>
      <c r="X112" s="116">
        <v>3900</v>
      </c>
      <c r="Y112" s="116">
        <v>3881</v>
      </c>
      <c r="Z112" s="116">
        <v>3898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44.74</v>
      </c>
      <c r="W118" s="135">
        <v>45.99</v>
      </c>
      <c r="X118" s="135">
        <v>46.62</v>
      </c>
      <c r="Y118" s="135">
        <v>46.32</v>
      </c>
      <c r="Z118" s="135">
        <v>46.49</v>
      </c>
      <c r="AB118" s="113" t="str">
        <f>TEXT(Z118,"##.0")</f>
        <v>46.5</v>
      </c>
    </row>
    <row r="120" spans="19:32" x14ac:dyDescent="0.25">
      <c r="S120" s="105" t="s">
        <v>102</v>
      </c>
      <c r="T120" s="116"/>
      <c r="U120" s="116"/>
      <c r="V120" s="116">
        <v>1126</v>
      </c>
      <c r="W120" s="116">
        <v>1161</v>
      </c>
      <c r="X120" s="116">
        <v>1227</v>
      </c>
      <c r="Y120" s="116">
        <v>1190</v>
      </c>
      <c r="Z120" s="116">
        <v>1234</v>
      </c>
      <c r="AB120" s="113" t="str">
        <f>TEXT(Z120,"###,###")</f>
        <v>1,234</v>
      </c>
    </row>
    <row r="121" spans="19:32" x14ac:dyDescent="0.25">
      <c r="S121" s="105" t="s">
        <v>103</v>
      </c>
      <c r="T121" s="116"/>
      <c r="U121" s="116"/>
      <c r="V121" s="116">
        <v>527</v>
      </c>
      <c r="W121" s="116">
        <v>575</v>
      </c>
      <c r="X121" s="116">
        <v>656</v>
      </c>
      <c r="Y121" s="116">
        <v>631</v>
      </c>
      <c r="Z121" s="116">
        <v>696</v>
      </c>
      <c r="AB121" s="113" t="str">
        <f>TEXT(Z121,"###,###")</f>
        <v>696</v>
      </c>
    </row>
    <row r="122" spans="19:32" x14ac:dyDescent="0.25">
      <c r="S122" s="105" t="s">
        <v>104</v>
      </c>
      <c r="T122" s="116"/>
      <c r="U122" s="116"/>
      <c r="V122" s="116">
        <v>395</v>
      </c>
      <c r="W122" s="116">
        <v>440</v>
      </c>
      <c r="X122" s="116">
        <v>478</v>
      </c>
      <c r="Y122" s="116">
        <v>490</v>
      </c>
      <c r="Z122" s="116">
        <v>457</v>
      </c>
      <c r="AB122" s="113" t="str">
        <f>TEXT(Z122,"###,###")</f>
        <v>457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1521</v>
      </c>
      <c r="W124" s="116">
        <v>1601</v>
      </c>
      <c r="X124" s="116">
        <v>1705</v>
      </c>
      <c r="Y124" s="116">
        <v>1680</v>
      </c>
      <c r="Z124" s="116">
        <v>1691</v>
      </c>
      <c r="AB124" s="113" t="str">
        <f>TEXT(Z124,"###,###")</f>
        <v>1,691</v>
      </c>
      <c r="AD124" s="131">
        <f>Z124/$Z$7*100</f>
        <v>70.871751886001675</v>
      </c>
    </row>
    <row r="125" spans="19:32" x14ac:dyDescent="0.25">
      <c r="S125" s="105" t="s">
        <v>106</v>
      </c>
      <c r="T125" s="116"/>
      <c r="U125" s="116"/>
      <c r="V125" s="116">
        <v>922</v>
      </c>
      <c r="W125" s="116">
        <v>1015</v>
      </c>
      <c r="X125" s="116">
        <v>1134</v>
      </c>
      <c r="Y125" s="116">
        <v>1121</v>
      </c>
      <c r="Z125" s="116">
        <v>1153</v>
      </c>
      <c r="AB125" s="113" t="str">
        <f>TEXT(Z125,"###,###")</f>
        <v>1,153</v>
      </c>
      <c r="AD125" s="131">
        <f>Z125/$Z$7*100</f>
        <v>48.323554065381394</v>
      </c>
    </row>
    <row r="127" spans="19:32" x14ac:dyDescent="0.25">
      <c r="S127" s="105" t="s">
        <v>107</v>
      </c>
      <c r="T127" s="116"/>
      <c r="U127" s="116"/>
      <c r="V127" s="116">
        <v>1110</v>
      </c>
      <c r="W127" s="116">
        <v>1157</v>
      </c>
      <c r="X127" s="116">
        <v>1261</v>
      </c>
      <c r="Y127" s="116">
        <v>1227</v>
      </c>
      <c r="Z127" s="116">
        <v>1284</v>
      </c>
      <c r="AB127" s="113" t="str">
        <f>TEXT(Z127,"###,###")</f>
        <v>1,284</v>
      </c>
      <c r="AD127" s="131">
        <f>Z127/$Z$7*100</f>
        <v>53.813914501257329</v>
      </c>
    </row>
    <row r="128" spans="19:32" x14ac:dyDescent="0.25">
      <c r="S128" s="105" t="s">
        <v>108</v>
      </c>
      <c r="T128" s="116"/>
      <c r="U128" s="116"/>
      <c r="V128" s="116">
        <v>942</v>
      </c>
      <c r="W128" s="116">
        <v>1019</v>
      </c>
      <c r="X128" s="116">
        <v>1097</v>
      </c>
      <c r="Y128" s="116">
        <v>1090</v>
      </c>
      <c r="Z128" s="116">
        <v>1107</v>
      </c>
      <c r="AB128" s="113" t="str">
        <f>TEXT(Z128,"###,###")</f>
        <v>1,107</v>
      </c>
      <c r="AD128" s="131">
        <f>Z128/$Z$7*100</f>
        <v>46.395641240569994</v>
      </c>
    </row>
    <row r="130" spans="19:20" x14ac:dyDescent="0.25">
      <c r="S130" s="105" t="s">
        <v>286</v>
      </c>
      <c r="T130" s="131">
        <v>51.718357082984078</v>
      </c>
    </row>
    <row r="131" spans="19:20" x14ac:dyDescent="0.25">
      <c r="S131" s="105" t="s">
        <v>287</v>
      </c>
      <c r="T131" s="131">
        <v>29.170159262363786</v>
      </c>
    </row>
    <row r="132" spans="19:20" x14ac:dyDescent="0.25">
      <c r="S132" s="105" t="s">
        <v>288</v>
      </c>
      <c r="T132" s="131">
        <v>19.153394803017605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84FC80-5A1B-4508-A9A4-684A36598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6E7416-DB2C-4658-86CA-9EBA4DEAA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FE9C24-56B7-47E3-9874-8DF21A43A9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4AB0186-A6EB-4EB9-958A-C0703EACA7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2527-1E17-48B7-A175-04999584486A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187</v>
      </c>
      <c r="T1" s="103"/>
      <c r="U1" s="103"/>
      <c r="V1" s="103"/>
      <c r="W1" s="103"/>
      <c r="X1" s="103"/>
      <c r="Y1" s="104" t="s">
        <v>272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187</v>
      </c>
      <c r="Y3" s="109" t="s">
        <v>272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8.73 Whitehorse,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121715</v>
      </c>
      <c r="W4" s="112">
        <v>127344</v>
      </c>
      <c r="X4" s="112">
        <v>130869</v>
      </c>
      <c r="Y4" s="112">
        <v>135650</v>
      </c>
      <c r="Z4" s="112">
        <v>135091</v>
      </c>
      <c r="AB4" s="113" t="str">
        <f>TEXT(Z4,"###,###")</f>
        <v>135,091</v>
      </c>
      <c r="AD4" s="114">
        <f>Z4/Y4-1</f>
        <v>-4.1208993733874433E-3</v>
      </c>
      <c r="AF4" s="114">
        <f>Z4/V4-1</f>
        <v>0.10989606868504298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60777</v>
      </c>
      <c r="W5" s="112">
        <v>63706</v>
      </c>
      <c r="X5" s="112">
        <v>65466</v>
      </c>
      <c r="Y5" s="112">
        <v>67297</v>
      </c>
      <c r="Z5" s="112">
        <v>67256</v>
      </c>
      <c r="AB5" s="113" t="str">
        <f>TEXT(Z5,"###,###")</f>
        <v>67,256</v>
      </c>
      <c r="AD5" s="114">
        <f t="shared" ref="AD5:AD9" si="0">Z5/Y5-1</f>
        <v>-6.0923963921122315E-4</v>
      </c>
      <c r="AF5" s="114">
        <f t="shared" ref="AF5:AF9" si="1">Z5/V5-1</f>
        <v>0.10660282672721588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60938</v>
      </c>
      <c r="W6" s="112">
        <v>63638</v>
      </c>
      <c r="X6" s="112">
        <v>65401</v>
      </c>
      <c r="Y6" s="112">
        <v>68348</v>
      </c>
      <c r="Z6" s="112">
        <v>67837</v>
      </c>
      <c r="AB6" s="113" t="str">
        <f>TEXT(Z6,"###,###")</f>
        <v>67,837</v>
      </c>
      <c r="AD6" s="114">
        <f t="shared" si="0"/>
        <v>-7.4764440802949084E-3</v>
      </c>
      <c r="AF6" s="114">
        <f t="shared" si="1"/>
        <v>0.11321343004365092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88159</v>
      </c>
      <c r="W7" s="112">
        <v>91006</v>
      </c>
      <c r="X7" s="112">
        <v>93281</v>
      </c>
      <c r="Y7" s="112">
        <v>95538</v>
      </c>
      <c r="Z7" s="112">
        <v>96473</v>
      </c>
      <c r="AB7" s="113" t="str">
        <f>TEXT(Z7,"###,###")</f>
        <v>96,473</v>
      </c>
      <c r="AD7" s="114">
        <f t="shared" si="0"/>
        <v>9.7866817392031624E-3</v>
      </c>
      <c r="AF7" s="114">
        <f t="shared" si="1"/>
        <v>9.4306877346612472E-2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135,091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96,473</v>
      </c>
      <c r="P8" s="71"/>
      <c r="S8" s="111" t="s">
        <v>86</v>
      </c>
      <c r="T8" s="112"/>
      <c r="U8" s="112"/>
      <c r="V8" s="112">
        <v>41077</v>
      </c>
      <c r="W8" s="112">
        <v>40885</v>
      </c>
      <c r="X8" s="112">
        <v>41997</v>
      </c>
      <c r="Y8" s="112">
        <v>42187.79</v>
      </c>
      <c r="Z8" s="112">
        <v>42811.88</v>
      </c>
      <c r="AB8" s="113" t="str">
        <f>TEXT(Z8,"$###,###")</f>
        <v>$42,812</v>
      </c>
      <c r="AD8" s="114">
        <f t="shared" si="0"/>
        <v>1.4793142755285205E-2</v>
      </c>
      <c r="AF8" s="114">
        <f t="shared" si="1"/>
        <v>4.2234827275604347E-2</v>
      </c>
    </row>
    <row r="9" spans="1:32" x14ac:dyDescent="0.25">
      <c r="A9" s="32" t="s">
        <v>15</v>
      </c>
      <c r="B9" s="75"/>
      <c r="C9" s="76"/>
      <c r="D9" s="77">
        <f>AD104</f>
        <v>77.252370624245884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50.42654421444341</v>
      </c>
      <c r="P9" s="78" t="s">
        <v>87</v>
      </c>
      <c r="S9" s="111" t="s">
        <v>7</v>
      </c>
      <c r="T9" s="112"/>
      <c r="U9" s="112"/>
      <c r="V9" s="112">
        <v>5232915241</v>
      </c>
      <c r="W9" s="112">
        <v>5476319890</v>
      </c>
      <c r="X9" s="112">
        <v>5776406934</v>
      </c>
      <c r="Y9" s="112">
        <v>6085644839</v>
      </c>
      <c r="Z9" s="112">
        <v>6345090344</v>
      </c>
      <c r="AB9" s="113" t="str">
        <f>TEXT(Z9/1000000,"$#,###.0")&amp;" mil"</f>
        <v>$6,345.1 mil</v>
      </c>
      <c r="AD9" s="114">
        <f t="shared" si="0"/>
        <v>4.2632376989425458E-2</v>
      </c>
      <c r="AF9" s="114">
        <f t="shared" si="1"/>
        <v>0.21253451504165111</v>
      </c>
    </row>
    <row r="10" spans="1:32" x14ac:dyDescent="0.25">
      <c r="A10" s="32" t="s">
        <v>18</v>
      </c>
      <c r="B10" s="75"/>
      <c r="C10" s="76"/>
      <c r="D10" s="77">
        <f>AD105</f>
        <v>15.906315002479809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49.573455785556582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85.756636571890581</v>
      </c>
      <c r="P11" s="78" t="s">
        <v>87</v>
      </c>
      <c r="S11" s="111" t="s">
        <v>30</v>
      </c>
      <c r="T11" s="116"/>
      <c r="U11" s="116"/>
      <c r="V11" s="116">
        <v>110207</v>
      </c>
      <c r="W11" s="116">
        <v>115342</v>
      </c>
      <c r="X11" s="116">
        <v>118275</v>
      </c>
      <c r="Y11" s="116">
        <v>122313</v>
      </c>
      <c r="Z11" s="116">
        <v>121351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6.4629481823930011</v>
      </c>
      <c r="P12" s="78" t="s">
        <v>87</v>
      </c>
      <c r="S12" s="111" t="s">
        <v>31</v>
      </c>
      <c r="T12" s="116"/>
      <c r="U12" s="116"/>
      <c r="V12" s="116">
        <v>11508</v>
      </c>
      <c r="W12" s="116">
        <v>12002</v>
      </c>
      <c r="X12" s="116">
        <v>12594</v>
      </c>
      <c r="Y12" s="116">
        <v>13338</v>
      </c>
      <c r="Z12" s="116">
        <v>13744</v>
      </c>
    </row>
    <row r="13" spans="1:32" ht="15" customHeight="1" x14ac:dyDescent="0.25">
      <c r="A13" s="32" t="s">
        <v>20</v>
      </c>
      <c r="B13" s="76"/>
      <c r="C13" s="76"/>
      <c r="D13" s="77">
        <f>AD108</f>
        <v>16.192048322982284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7.7783421268126833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13.537541361008506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40.7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20.287065755675805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17.337811084507187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495</v>
      </c>
      <c r="Z15" s="116">
        <v>417</v>
      </c>
      <c r="AB15" s="121">
        <f t="shared" ref="AB15:AB34" si="2">IF(Z15="np",0,Z15/$Z$34)</f>
        <v>3.0866939065553383E-3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42.663834008187074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82.662188915492806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131</v>
      </c>
      <c r="Z16" s="116">
        <v>144</v>
      </c>
      <c r="AB16" s="121">
        <f t="shared" si="2"/>
        <v>1.0659086871558003E-3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5875</v>
      </c>
      <c r="Z17" s="116">
        <v>5563</v>
      </c>
      <c r="AB17" s="121">
        <f t="shared" si="2"/>
        <v>4.1178125185053593E-2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736</v>
      </c>
      <c r="Z18" s="116">
        <v>722</v>
      </c>
      <c r="AB18" s="121">
        <f t="shared" si="2"/>
        <v>5.3443477231006099E-3</v>
      </c>
    </row>
    <row r="19" spans="1:28" x14ac:dyDescent="0.25">
      <c r="A19" s="67" t="str">
        <f>$S$1&amp;" ("&amp;$V$2&amp;" to "&amp;$Z$2&amp;")"</f>
        <v>Whitehorse (2015-16 to 2019-20)</v>
      </c>
      <c r="B19" s="67"/>
      <c r="C19" s="67"/>
      <c r="D19" s="67"/>
      <c r="E19" s="67"/>
      <c r="F19" s="67"/>
      <c r="G19" s="67" t="str">
        <f>$S$1&amp;" ("&amp;$V$2&amp;" to "&amp;$Z$2&amp;")"</f>
        <v>Whitehorse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6386</v>
      </c>
      <c r="Z19" s="116">
        <v>6168</v>
      </c>
      <c r="AB19" s="121">
        <f t="shared" si="2"/>
        <v>4.565642209984011E-2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6186</v>
      </c>
      <c r="Z20" s="116">
        <v>5827</v>
      </c>
      <c r="AB20" s="121">
        <f t="shared" si="2"/>
        <v>4.3132291111505891E-2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12263</v>
      </c>
      <c r="Z21" s="116">
        <v>12778</v>
      </c>
      <c r="AB21" s="121">
        <f t="shared" si="2"/>
        <v>9.4584591697755668E-2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10834</v>
      </c>
      <c r="Z22" s="116">
        <v>11070</v>
      </c>
      <c r="AB22" s="121">
        <f t="shared" si="2"/>
        <v>8.1941730325102144E-2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3448</v>
      </c>
      <c r="Z23" s="116">
        <v>3426</v>
      </c>
      <c r="AB23" s="121">
        <f t="shared" si="2"/>
        <v>2.5359744181915084E-2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3166</v>
      </c>
      <c r="Z24" s="116">
        <v>2965</v>
      </c>
      <c r="AB24" s="121">
        <f t="shared" si="2"/>
        <v>2.1947355954284362E-2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7028</v>
      </c>
      <c r="Z25" s="116">
        <v>7235</v>
      </c>
      <c r="AB25" s="121">
        <f t="shared" si="2"/>
        <v>5.3554509385918159E-2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2594</v>
      </c>
      <c r="Z26" s="116">
        <v>2622</v>
      </c>
      <c r="AB26" s="121">
        <f t="shared" si="2"/>
        <v>1.9408420678628531E-2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15184</v>
      </c>
      <c r="Z27" s="116">
        <v>15054</v>
      </c>
      <c r="AB27" s="121">
        <f t="shared" si="2"/>
        <v>0.11143187066974596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12521</v>
      </c>
      <c r="Z28" s="116">
        <v>12785</v>
      </c>
      <c r="AB28" s="121">
        <f t="shared" si="2"/>
        <v>9.4636406703381304E-2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8536</v>
      </c>
      <c r="Z29" s="116">
        <v>5418</v>
      </c>
      <c r="AB29" s="121">
        <f t="shared" si="2"/>
        <v>4.0104814354236989E-2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11391</v>
      </c>
      <c r="Z30" s="116">
        <v>13533</v>
      </c>
      <c r="AB30" s="121">
        <f t="shared" si="2"/>
        <v>0.10017321016166282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16422</v>
      </c>
      <c r="Z31" s="116">
        <v>16960</v>
      </c>
      <c r="AB31" s="121">
        <f t="shared" si="2"/>
        <v>0.12554035648723871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3039</v>
      </c>
      <c r="Z32" s="116">
        <v>3110</v>
      </c>
      <c r="AB32" s="121">
        <f t="shared" si="2"/>
        <v>2.3020666785100966E-2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4863</v>
      </c>
      <c r="Z33" s="116">
        <v>5090</v>
      </c>
      <c r="AB33" s="121">
        <f t="shared" si="2"/>
        <v>3.7676911233493218E-2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135646</v>
      </c>
      <c r="Z34" s="124">
        <v>135096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79750</v>
      </c>
      <c r="AB37" s="136">
        <f>Z37/Z40*100</f>
        <v>82.662188915492806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16727</v>
      </c>
      <c r="AB38" s="136">
        <f>Z38/Z40*100</f>
        <v>17.337811084507187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96477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20</v>
      </c>
      <c r="W44" s="116">
        <v>23</v>
      </c>
      <c r="X44" s="116">
        <v>21</v>
      </c>
      <c r="Y44" s="116">
        <v>17</v>
      </c>
      <c r="Z44" s="116">
        <v>18</v>
      </c>
    </row>
    <row r="45" spans="19:32" x14ac:dyDescent="0.25">
      <c r="S45" s="119" t="s">
        <v>38</v>
      </c>
      <c r="T45" s="119"/>
      <c r="U45" s="116"/>
      <c r="V45" s="116">
        <v>733</v>
      </c>
      <c r="W45" s="116">
        <v>789</v>
      </c>
      <c r="X45" s="116">
        <v>802</v>
      </c>
      <c r="Y45" s="116">
        <v>843</v>
      </c>
      <c r="Z45" s="116">
        <v>838</v>
      </c>
    </row>
    <row r="46" spans="19:32" x14ac:dyDescent="0.25">
      <c r="S46" s="119" t="s">
        <v>39</v>
      </c>
      <c r="T46" s="119"/>
      <c r="U46" s="116"/>
      <c r="V46" s="116">
        <v>2891</v>
      </c>
      <c r="W46" s="116">
        <v>3370</v>
      </c>
      <c r="X46" s="116">
        <v>3369</v>
      </c>
      <c r="Y46" s="116">
        <v>3631</v>
      </c>
      <c r="Z46" s="116">
        <v>3517</v>
      </c>
    </row>
    <row r="47" spans="19:32" x14ac:dyDescent="0.25">
      <c r="S47" s="119" t="s">
        <v>40</v>
      </c>
      <c r="T47" s="119"/>
      <c r="U47" s="116"/>
      <c r="V47" s="116">
        <v>6197</v>
      </c>
      <c r="W47" s="116">
        <v>6757</v>
      </c>
      <c r="X47" s="116">
        <v>7525</v>
      </c>
      <c r="Y47" s="116">
        <v>7704</v>
      </c>
      <c r="Z47" s="116">
        <v>7562</v>
      </c>
    </row>
    <row r="48" spans="19:32" x14ac:dyDescent="0.25">
      <c r="S48" s="119" t="s">
        <v>41</v>
      </c>
      <c r="T48" s="119"/>
      <c r="U48" s="116"/>
      <c r="V48" s="116">
        <v>8355</v>
      </c>
      <c r="W48" s="116">
        <v>9058</v>
      </c>
      <c r="X48" s="116">
        <v>9256</v>
      </c>
      <c r="Y48" s="116">
        <v>9836</v>
      </c>
      <c r="Z48" s="116">
        <v>9801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7548</v>
      </c>
      <c r="W49" s="116">
        <v>7771</v>
      </c>
      <c r="X49" s="116">
        <v>7928</v>
      </c>
      <c r="Y49" s="116">
        <v>7916</v>
      </c>
      <c r="Z49" s="116">
        <v>7889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Whitehorse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6424</v>
      </c>
      <c r="W50" s="116">
        <v>6649</v>
      </c>
      <c r="X50" s="116">
        <v>7011</v>
      </c>
      <c r="Y50" s="116">
        <v>7305</v>
      </c>
      <c r="Z50" s="116">
        <v>7516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6360</v>
      </c>
      <c r="W51" s="116">
        <v>6352</v>
      </c>
      <c r="X51" s="116">
        <v>6350</v>
      </c>
      <c r="Y51" s="116">
        <v>6418</v>
      </c>
      <c r="Z51" s="116">
        <v>6420</v>
      </c>
    </row>
    <row r="52" spans="1:26" ht="15" customHeight="1" x14ac:dyDescent="0.25">
      <c r="S52" s="119" t="s">
        <v>45</v>
      </c>
      <c r="T52" s="119"/>
      <c r="U52" s="116"/>
      <c r="V52" s="116">
        <v>6025</v>
      </c>
      <c r="W52" s="116">
        <v>6312</v>
      </c>
      <c r="X52" s="116">
        <v>6364</v>
      </c>
      <c r="Y52" s="116">
        <v>6320</v>
      </c>
      <c r="Z52" s="116">
        <v>6180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5332</v>
      </c>
      <c r="W53" s="116">
        <v>5394</v>
      </c>
      <c r="X53" s="116">
        <v>5349</v>
      </c>
      <c r="Y53" s="116">
        <v>5528</v>
      </c>
      <c r="Z53" s="116">
        <v>5643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4566</v>
      </c>
      <c r="W54" s="116">
        <v>4671</v>
      </c>
      <c r="X54" s="116">
        <v>4754</v>
      </c>
      <c r="Y54" s="116">
        <v>4798</v>
      </c>
      <c r="Z54" s="116">
        <v>4812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3022</v>
      </c>
      <c r="W55" s="116">
        <v>3187</v>
      </c>
      <c r="X55" s="116">
        <v>3286</v>
      </c>
      <c r="Y55" s="116">
        <v>3453</v>
      </c>
      <c r="Z55" s="116">
        <v>3495</v>
      </c>
    </row>
    <row r="56" spans="1:26" ht="15" customHeight="1" x14ac:dyDescent="0.25">
      <c r="S56" s="119" t="s">
        <v>49</v>
      </c>
      <c r="T56" s="119"/>
      <c r="U56" s="116"/>
      <c r="V56" s="116">
        <v>1729</v>
      </c>
      <c r="W56" s="116">
        <v>1763</v>
      </c>
      <c r="X56" s="116">
        <v>1786</v>
      </c>
      <c r="Y56" s="116">
        <v>1861</v>
      </c>
      <c r="Z56" s="116">
        <v>1885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782</v>
      </c>
      <c r="W57" s="116">
        <v>828</v>
      </c>
      <c r="X57" s="116">
        <v>827</v>
      </c>
      <c r="Y57" s="116">
        <v>916</v>
      </c>
      <c r="Z57" s="116">
        <v>953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389</v>
      </c>
      <c r="W58" s="116">
        <v>400</v>
      </c>
      <c r="X58" s="116">
        <v>371</v>
      </c>
      <c r="Y58" s="116">
        <v>389</v>
      </c>
      <c r="Z58" s="116">
        <v>352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205</v>
      </c>
      <c r="W59" s="116">
        <v>185</v>
      </c>
      <c r="X59" s="116">
        <v>200</v>
      </c>
      <c r="Y59" s="116">
        <v>194</v>
      </c>
      <c r="Z59" s="116">
        <v>213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204</v>
      </c>
      <c r="W60" s="116">
        <v>193</v>
      </c>
      <c r="X60" s="116">
        <v>194</v>
      </c>
      <c r="Y60" s="116">
        <v>171</v>
      </c>
      <c r="Z60" s="116">
        <v>165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60777</v>
      </c>
      <c r="W61" s="116">
        <v>63706</v>
      </c>
      <c r="X61" s="116">
        <v>65466</v>
      </c>
      <c r="Y61" s="116">
        <v>67302</v>
      </c>
      <c r="Z61" s="116">
        <v>67261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21</v>
      </c>
      <c r="W63" s="116">
        <v>17</v>
      </c>
      <c r="X63" s="116">
        <v>8</v>
      </c>
      <c r="Y63" s="116">
        <v>20</v>
      </c>
      <c r="Z63" s="116">
        <v>22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1055</v>
      </c>
      <c r="W64" s="116">
        <v>1015</v>
      </c>
      <c r="X64" s="116">
        <v>989</v>
      </c>
      <c r="Y64" s="116">
        <v>1082</v>
      </c>
      <c r="Z64" s="116">
        <v>1001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Whitehorse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3336</v>
      </c>
      <c r="W65" s="116">
        <v>3542</v>
      </c>
      <c r="X65" s="116">
        <v>3750</v>
      </c>
      <c r="Y65" s="116">
        <v>4020</v>
      </c>
      <c r="Z65" s="116">
        <v>3762</v>
      </c>
    </row>
    <row r="66" spans="1:26" x14ac:dyDescent="0.25">
      <c r="S66" s="119" t="s">
        <v>40</v>
      </c>
      <c r="T66" s="119"/>
      <c r="U66" s="116"/>
      <c r="V66" s="116">
        <v>6189</v>
      </c>
      <c r="W66" s="116">
        <v>6835</v>
      </c>
      <c r="X66" s="116">
        <v>7139</v>
      </c>
      <c r="Y66" s="116">
        <v>7527</v>
      </c>
      <c r="Z66" s="116">
        <v>7702</v>
      </c>
    </row>
    <row r="67" spans="1:26" x14ac:dyDescent="0.25">
      <c r="S67" s="119" t="s">
        <v>41</v>
      </c>
      <c r="T67" s="119"/>
      <c r="U67" s="116"/>
      <c r="V67" s="116">
        <v>7817</v>
      </c>
      <c r="W67" s="116">
        <v>8424</v>
      </c>
      <c r="X67" s="116">
        <v>8857</v>
      </c>
      <c r="Y67" s="116">
        <v>9159</v>
      </c>
      <c r="Z67" s="116">
        <v>9058</v>
      </c>
    </row>
    <row r="68" spans="1:26" x14ac:dyDescent="0.25">
      <c r="S68" s="119" t="s">
        <v>42</v>
      </c>
      <c r="T68" s="119"/>
      <c r="U68" s="116"/>
      <c r="V68" s="116">
        <v>7004</v>
      </c>
      <c r="W68" s="116">
        <v>7404</v>
      </c>
      <c r="X68" s="116">
        <v>7665</v>
      </c>
      <c r="Y68" s="116">
        <v>8045</v>
      </c>
      <c r="Z68" s="116">
        <v>7830</v>
      </c>
    </row>
    <row r="69" spans="1:26" x14ac:dyDescent="0.25">
      <c r="S69" s="119" t="s">
        <v>43</v>
      </c>
      <c r="T69" s="119"/>
      <c r="U69" s="116"/>
      <c r="V69" s="116">
        <v>6040</v>
      </c>
      <c r="W69" s="116">
        <v>6315</v>
      </c>
      <c r="X69" s="116">
        <v>6570</v>
      </c>
      <c r="Y69" s="116">
        <v>7030</v>
      </c>
      <c r="Z69" s="116">
        <v>7232</v>
      </c>
    </row>
    <row r="70" spans="1:26" x14ac:dyDescent="0.25">
      <c r="S70" s="119" t="s">
        <v>44</v>
      </c>
      <c r="T70" s="119"/>
      <c r="U70" s="116"/>
      <c r="V70" s="116">
        <v>6258</v>
      </c>
      <c r="W70" s="116">
        <v>6250</v>
      </c>
      <c r="X70" s="116">
        <v>6271</v>
      </c>
      <c r="Y70" s="116">
        <v>6493</v>
      </c>
      <c r="Z70" s="116">
        <v>6436</v>
      </c>
    </row>
    <row r="71" spans="1:26" x14ac:dyDescent="0.25">
      <c r="S71" s="119" t="s">
        <v>45</v>
      </c>
      <c r="T71" s="119"/>
      <c r="U71" s="116"/>
      <c r="V71" s="116">
        <v>6533</v>
      </c>
      <c r="W71" s="116">
        <v>6897</v>
      </c>
      <c r="X71" s="116">
        <v>7044</v>
      </c>
      <c r="Y71" s="116">
        <v>7061</v>
      </c>
      <c r="Z71" s="116">
        <v>6813</v>
      </c>
    </row>
    <row r="72" spans="1:26" x14ac:dyDescent="0.25">
      <c r="S72" s="119" t="s">
        <v>46</v>
      </c>
      <c r="T72" s="119"/>
      <c r="U72" s="116"/>
      <c r="V72" s="116">
        <v>5612</v>
      </c>
      <c r="W72" s="116">
        <v>5627</v>
      </c>
      <c r="X72" s="116">
        <v>5615</v>
      </c>
      <c r="Y72" s="116">
        <v>6050</v>
      </c>
      <c r="Z72" s="116">
        <v>6187</v>
      </c>
    </row>
    <row r="73" spans="1:26" x14ac:dyDescent="0.25">
      <c r="S73" s="119" t="s">
        <v>47</v>
      </c>
      <c r="T73" s="119"/>
      <c r="U73" s="116"/>
      <c r="V73" s="116">
        <v>4691</v>
      </c>
      <c r="W73" s="116">
        <v>4785</v>
      </c>
      <c r="X73" s="116">
        <v>4908</v>
      </c>
      <c r="Y73" s="116">
        <v>5042</v>
      </c>
      <c r="Z73" s="116">
        <v>5007</v>
      </c>
    </row>
    <row r="74" spans="1:26" x14ac:dyDescent="0.25">
      <c r="S74" s="119" t="s">
        <v>48</v>
      </c>
      <c r="T74" s="119"/>
      <c r="U74" s="116"/>
      <c r="V74" s="116">
        <v>3124</v>
      </c>
      <c r="W74" s="116">
        <v>3224</v>
      </c>
      <c r="X74" s="116">
        <v>3244</v>
      </c>
      <c r="Y74" s="116">
        <v>3318</v>
      </c>
      <c r="Z74" s="116">
        <v>3362</v>
      </c>
    </row>
    <row r="75" spans="1:26" x14ac:dyDescent="0.25">
      <c r="S75" s="119" t="s">
        <v>49</v>
      </c>
      <c r="T75" s="119"/>
      <c r="U75" s="116"/>
      <c r="V75" s="116">
        <v>1598</v>
      </c>
      <c r="W75" s="116">
        <v>1608</v>
      </c>
      <c r="X75" s="116">
        <v>1630</v>
      </c>
      <c r="Y75" s="116">
        <v>1814</v>
      </c>
      <c r="Z75" s="116">
        <v>1800</v>
      </c>
    </row>
    <row r="76" spans="1:26" x14ac:dyDescent="0.25">
      <c r="S76" s="119" t="s">
        <v>50</v>
      </c>
      <c r="T76" s="119"/>
      <c r="U76" s="116"/>
      <c r="V76" s="116">
        <v>658</v>
      </c>
      <c r="W76" s="116">
        <v>716</v>
      </c>
      <c r="X76" s="116">
        <v>730</v>
      </c>
      <c r="Y76" s="116">
        <v>762</v>
      </c>
      <c r="Z76" s="116">
        <v>734</v>
      </c>
    </row>
    <row r="77" spans="1:26" x14ac:dyDescent="0.25">
      <c r="S77" s="119" t="s">
        <v>51</v>
      </c>
      <c r="T77" s="119"/>
      <c r="U77" s="116"/>
      <c r="V77" s="116">
        <v>384</v>
      </c>
      <c r="W77" s="116">
        <v>381</v>
      </c>
      <c r="X77" s="116">
        <v>369</v>
      </c>
      <c r="Y77" s="116">
        <v>375</v>
      </c>
      <c r="Z77" s="116">
        <v>372</v>
      </c>
    </row>
    <row r="78" spans="1:26" x14ac:dyDescent="0.25">
      <c r="S78" s="119" t="s">
        <v>52</v>
      </c>
      <c r="T78" s="119"/>
      <c r="U78" s="116"/>
      <c r="V78" s="116">
        <v>288</v>
      </c>
      <c r="W78" s="116">
        <v>261</v>
      </c>
      <c r="X78" s="116">
        <v>234</v>
      </c>
      <c r="Y78" s="116">
        <v>239</v>
      </c>
      <c r="Z78" s="116">
        <v>207</v>
      </c>
    </row>
    <row r="79" spans="1:26" x14ac:dyDescent="0.25">
      <c r="S79" s="119" t="s">
        <v>53</v>
      </c>
      <c r="T79" s="119"/>
      <c r="U79" s="116"/>
      <c r="V79" s="116">
        <v>337</v>
      </c>
      <c r="W79" s="116">
        <v>337</v>
      </c>
      <c r="X79" s="116">
        <v>333</v>
      </c>
      <c r="Y79" s="116">
        <v>326</v>
      </c>
      <c r="Z79" s="116">
        <v>308</v>
      </c>
    </row>
    <row r="80" spans="1:26" x14ac:dyDescent="0.25">
      <c r="S80" s="122" t="s">
        <v>54</v>
      </c>
      <c r="T80" s="122"/>
      <c r="U80" s="116"/>
      <c r="V80" s="116">
        <v>60938</v>
      </c>
      <c r="W80" s="116">
        <v>63638</v>
      </c>
      <c r="X80" s="116">
        <v>65401</v>
      </c>
      <c r="Y80" s="116">
        <v>68347</v>
      </c>
      <c r="Z80" s="116">
        <v>67837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Whitehorse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6390</v>
      </c>
      <c r="W83" s="116">
        <v>6666</v>
      </c>
      <c r="X83" s="116">
        <v>7026</v>
      </c>
      <c r="Y83" s="116">
        <v>7112</v>
      </c>
      <c r="Z83" s="116">
        <v>7451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11125</v>
      </c>
      <c r="W84" s="116">
        <v>11509</v>
      </c>
      <c r="X84" s="116">
        <v>11846</v>
      </c>
      <c r="Y84" s="116">
        <v>12256</v>
      </c>
      <c r="Z84" s="116">
        <v>12627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4932</v>
      </c>
      <c r="W85" s="116">
        <v>5099</v>
      </c>
      <c r="X85" s="116">
        <v>5276</v>
      </c>
      <c r="Y85" s="116">
        <v>5356</v>
      </c>
      <c r="Z85" s="116">
        <v>5294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135,091</v>
      </c>
      <c r="D86" s="100">
        <f t="shared" ref="D86:D91" si="4">AD4</f>
        <v>-4.1208993733874433E-3</v>
      </c>
      <c r="E86" s="101">
        <f t="shared" ref="E86:E91" si="5">AD4</f>
        <v>-4.1208993733874433E-3</v>
      </c>
      <c r="F86" s="100">
        <f t="shared" ref="F86:F91" si="6">AF4</f>
        <v>0.10989606868504298</v>
      </c>
      <c r="G86" s="101">
        <f t="shared" ref="G86:G91" si="7">AF4</f>
        <v>0.10989606868504298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2149</v>
      </c>
      <c r="W86" s="116">
        <v>2282</v>
      </c>
      <c r="X86" s="116">
        <v>2418</v>
      </c>
      <c r="Y86" s="116">
        <v>2522</v>
      </c>
      <c r="Z86" s="116">
        <v>2626</v>
      </c>
    </row>
    <row r="87" spans="1:30" ht="15" customHeight="1" x14ac:dyDescent="0.25">
      <c r="A87" s="102" t="s">
        <v>4</v>
      </c>
      <c r="B87" s="51"/>
      <c r="C87" s="61" t="str">
        <f t="shared" si="3"/>
        <v>67,256</v>
      </c>
      <c r="D87" s="100">
        <f t="shared" si="4"/>
        <v>-6.0923963921122315E-4</v>
      </c>
      <c r="E87" s="101">
        <f t="shared" si="5"/>
        <v>-6.0923963921122315E-4</v>
      </c>
      <c r="F87" s="100">
        <f t="shared" si="6"/>
        <v>0.10660282672721588</v>
      </c>
      <c r="G87" s="101">
        <f t="shared" si="7"/>
        <v>0.10660282672721588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3134</v>
      </c>
      <c r="W87" s="116">
        <v>3319</v>
      </c>
      <c r="X87" s="116">
        <v>3406</v>
      </c>
      <c r="Y87" s="116">
        <v>3438</v>
      </c>
      <c r="Z87" s="116">
        <v>3322</v>
      </c>
    </row>
    <row r="88" spans="1:30" ht="15" customHeight="1" x14ac:dyDescent="0.25">
      <c r="A88" s="102" t="s">
        <v>5</v>
      </c>
      <c r="B88" s="51"/>
      <c r="C88" s="61" t="str">
        <f t="shared" si="3"/>
        <v>67,837</v>
      </c>
      <c r="D88" s="100">
        <f t="shared" si="4"/>
        <v>-7.4764440802949084E-3</v>
      </c>
      <c r="E88" s="101">
        <f t="shared" si="5"/>
        <v>-7.4764440802949084E-3</v>
      </c>
      <c r="F88" s="100">
        <f t="shared" si="6"/>
        <v>0.11321343004365092</v>
      </c>
      <c r="G88" s="101">
        <f t="shared" si="7"/>
        <v>0.11321343004365092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2957</v>
      </c>
      <c r="W88" s="116">
        <v>3078</v>
      </c>
      <c r="X88" s="116">
        <v>3178</v>
      </c>
      <c r="Y88" s="116">
        <v>3221</v>
      </c>
      <c r="Z88" s="116">
        <v>3229</v>
      </c>
    </row>
    <row r="89" spans="1:30" ht="15" customHeight="1" x14ac:dyDescent="0.25">
      <c r="A89" s="51" t="s">
        <v>6</v>
      </c>
      <c r="B89" s="51"/>
      <c r="C89" s="61" t="str">
        <f t="shared" si="3"/>
        <v>96,473</v>
      </c>
      <c r="D89" s="100">
        <f t="shared" si="4"/>
        <v>9.7866817392031624E-3</v>
      </c>
      <c r="E89" s="101">
        <f t="shared" si="5"/>
        <v>9.7866817392031624E-3</v>
      </c>
      <c r="F89" s="100">
        <f t="shared" si="6"/>
        <v>9.4306877346612472E-2</v>
      </c>
      <c r="G89" s="101">
        <f t="shared" si="7"/>
        <v>9.4306877346612472E-2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1476</v>
      </c>
      <c r="W89" s="116">
        <v>1557</v>
      </c>
      <c r="X89" s="116">
        <v>1701</v>
      </c>
      <c r="Y89" s="116">
        <v>1755</v>
      </c>
      <c r="Z89" s="116">
        <v>1787</v>
      </c>
    </row>
    <row r="90" spans="1:30" ht="15" customHeight="1" x14ac:dyDescent="0.25">
      <c r="A90" s="51" t="s">
        <v>100</v>
      </c>
      <c r="B90" s="51"/>
      <c r="C90" s="61" t="str">
        <f t="shared" si="3"/>
        <v>$42,812</v>
      </c>
      <c r="D90" s="100">
        <f t="shared" si="4"/>
        <v>1.4793142755285205E-2</v>
      </c>
      <c r="E90" s="101">
        <f t="shared" si="5"/>
        <v>1.4793142755285205E-2</v>
      </c>
      <c r="F90" s="100">
        <f t="shared" si="6"/>
        <v>4.2234827275604347E-2</v>
      </c>
      <c r="G90" s="101">
        <f t="shared" si="7"/>
        <v>4.2234827275604347E-2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2832</v>
      </c>
      <c r="W90" s="116">
        <v>3061</v>
      </c>
      <c r="X90" s="116">
        <v>3228</v>
      </c>
      <c r="Y90" s="116">
        <v>3279</v>
      </c>
      <c r="Z90" s="116">
        <v>3233</v>
      </c>
    </row>
    <row r="91" spans="1:30" ht="15" customHeight="1" x14ac:dyDescent="0.25">
      <c r="A91" s="51" t="s">
        <v>7</v>
      </c>
      <c r="B91" s="51"/>
      <c r="C91" s="61" t="str">
        <f t="shared" si="3"/>
        <v>$6,345.1 mil</v>
      </c>
      <c r="D91" s="100">
        <f t="shared" si="4"/>
        <v>4.2632376989425458E-2</v>
      </c>
      <c r="E91" s="101">
        <f t="shared" si="5"/>
        <v>4.2632376989425458E-2</v>
      </c>
      <c r="F91" s="100">
        <f t="shared" si="6"/>
        <v>0.21253451504165111</v>
      </c>
      <c r="G91" s="101">
        <f t="shared" si="7"/>
        <v>0.21253451504165111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44678</v>
      </c>
      <c r="W91" s="116">
        <v>46236</v>
      </c>
      <c r="X91" s="116">
        <v>47310</v>
      </c>
      <c r="Y91" s="116">
        <v>48205</v>
      </c>
      <c r="Z91" s="116">
        <v>48648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3812</v>
      </c>
      <c r="W93" s="116">
        <v>4100</v>
      </c>
      <c r="X93" s="116">
        <v>4415</v>
      </c>
      <c r="Y93" s="116">
        <v>4553</v>
      </c>
      <c r="Z93" s="116">
        <v>4750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12345</v>
      </c>
      <c r="W94" s="116">
        <v>12786</v>
      </c>
      <c r="X94" s="116">
        <v>13231</v>
      </c>
      <c r="Y94" s="116">
        <v>13789</v>
      </c>
      <c r="Z94" s="116">
        <v>14027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1048</v>
      </c>
      <c r="W95" s="116">
        <v>1082</v>
      </c>
      <c r="X95" s="116">
        <v>1210</v>
      </c>
      <c r="Y95" s="116">
        <v>1260</v>
      </c>
      <c r="Z95" s="116">
        <v>1362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4205</v>
      </c>
      <c r="W96" s="116">
        <v>4465</v>
      </c>
      <c r="X96" s="116">
        <v>4780</v>
      </c>
      <c r="Y96" s="116">
        <v>5151</v>
      </c>
      <c r="Z96" s="116">
        <v>5388</v>
      </c>
    </row>
    <row r="97" spans="1:32" ht="15" customHeight="1" x14ac:dyDescent="0.25">
      <c r="S97" s="119" t="s">
        <v>199</v>
      </c>
      <c r="T97" s="119"/>
      <c r="U97" s="116"/>
      <c r="V97" s="116">
        <v>7629</v>
      </c>
      <c r="W97" s="116">
        <v>8117</v>
      </c>
      <c r="X97" s="116">
        <v>8196</v>
      </c>
      <c r="Y97" s="116">
        <v>8242</v>
      </c>
      <c r="Z97" s="116">
        <v>8142</v>
      </c>
    </row>
    <row r="98" spans="1:32" ht="15" customHeight="1" x14ac:dyDescent="0.25">
      <c r="S98" s="119" t="s">
        <v>200</v>
      </c>
      <c r="T98" s="119"/>
      <c r="U98" s="116"/>
      <c r="V98" s="116">
        <v>3804</v>
      </c>
      <c r="W98" s="116">
        <v>3994</v>
      </c>
      <c r="X98" s="116">
        <v>4224</v>
      </c>
      <c r="Y98" s="116">
        <v>4253</v>
      </c>
      <c r="Z98" s="116">
        <v>4310</v>
      </c>
    </row>
    <row r="99" spans="1:32" ht="15" customHeight="1" x14ac:dyDescent="0.25">
      <c r="S99" s="119" t="s">
        <v>201</v>
      </c>
      <c r="T99" s="119"/>
      <c r="U99" s="116"/>
      <c r="V99" s="116">
        <v>241</v>
      </c>
      <c r="W99" s="116">
        <v>257</v>
      </c>
      <c r="X99" s="116">
        <v>275</v>
      </c>
      <c r="Y99" s="116">
        <v>270</v>
      </c>
      <c r="Z99" s="116">
        <v>265</v>
      </c>
    </row>
    <row r="100" spans="1:32" ht="15" customHeight="1" x14ac:dyDescent="0.25">
      <c r="S100" s="119" t="s">
        <v>59</v>
      </c>
      <c r="T100" s="119"/>
      <c r="U100" s="116"/>
      <c r="V100" s="116">
        <v>1457</v>
      </c>
      <c r="W100" s="116">
        <v>1583</v>
      </c>
      <c r="X100" s="116">
        <v>1699</v>
      </c>
      <c r="Y100" s="116">
        <v>1765</v>
      </c>
      <c r="Z100" s="116">
        <v>1848</v>
      </c>
    </row>
    <row r="101" spans="1:32" x14ac:dyDescent="0.25">
      <c r="A101" s="20"/>
      <c r="S101" s="122" t="s">
        <v>54</v>
      </c>
      <c r="T101" s="122"/>
      <c r="U101" s="116"/>
      <c r="V101" s="116">
        <v>43481</v>
      </c>
      <c r="W101" s="116">
        <v>44770</v>
      </c>
      <c r="X101" s="116">
        <v>45969</v>
      </c>
      <c r="Y101" s="116">
        <v>47330</v>
      </c>
      <c r="Z101" s="116">
        <v>47825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89349</v>
      </c>
      <c r="W104" s="116">
        <v>96674</v>
      </c>
      <c r="X104" s="116">
        <v>100572</v>
      </c>
      <c r="Y104" s="116">
        <v>103665</v>
      </c>
      <c r="Z104" s="116">
        <v>104361</v>
      </c>
      <c r="AB104" s="113" t="str">
        <f>TEXT(Z104,"###,###")</f>
        <v>104,361</v>
      </c>
      <c r="AD104" s="134">
        <f>Z104/($Z$4)*100</f>
        <v>77.252370624245884</v>
      </c>
      <c r="AF104" s="113"/>
    </row>
    <row r="105" spans="1:32" x14ac:dyDescent="0.25">
      <c r="S105" s="119" t="s">
        <v>18</v>
      </c>
      <c r="T105" s="119"/>
      <c r="U105" s="116"/>
      <c r="V105" s="116">
        <v>21976</v>
      </c>
      <c r="W105" s="116">
        <v>21479</v>
      </c>
      <c r="X105" s="116">
        <v>20880</v>
      </c>
      <c r="Y105" s="116">
        <v>22607</v>
      </c>
      <c r="Z105" s="116">
        <v>21488</v>
      </c>
      <c r="AB105" s="113" t="str">
        <f>TEXT(Z105,"###,###")</f>
        <v>21,488</v>
      </c>
      <c r="AD105" s="134">
        <f>Z105/($Z$4)*100</f>
        <v>15.906315002479809</v>
      </c>
      <c r="AF105" s="113"/>
    </row>
    <row r="106" spans="1:32" x14ac:dyDescent="0.25">
      <c r="S106" s="122" t="s">
        <v>54</v>
      </c>
      <c r="T106" s="122"/>
      <c r="U106" s="124"/>
      <c r="V106" s="124">
        <v>111325</v>
      </c>
      <c r="W106" s="124">
        <v>118153</v>
      </c>
      <c r="X106" s="124">
        <v>121452</v>
      </c>
      <c r="Y106" s="124">
        <v>126272</v>
      </c>
      <c r="Z106" s="124">
        <v>125849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17390</v>
      </c>
      <c r="W108" s="116">
        <v>19217</v>
      </c>
      <c r="X108" s="116">
        <v>23052</v>
      </c>
      <c r="Y108" s="116">
        <v>21218</v>
      </c>
      <c r="Z108" s="116">
        <v>21874</v>
      </c>
      <c r="AB108" s="113" t="str">
        <f>TEXT(Z108,"###,###")</f>
        <v>21,874</v>
      </c>
      <c r="AD108" s="134">
        <f>Z108/($Z$4)*100</f>
        <v>16.192048322982284</v>
      </c>
      <c r="AF108" s="113"/>
    </row>
    <row r="109" spans="1:32" x14ac:dyDescent="0.25">
      <c r="S109" s="119" t="s">
        <v>21</v>
      </c>
      <c r="T109" s="119"/>
      <c r="U109" s="116"/>
      <c r="V109" s="116">
        <v>16837</v>
      </c>
      <c r="W109" s="116">
        <v>18472</v>
      </c>
      <c r="X109" s="116">
        <v>18224</v>
      </c>
      <c r="Y109" s="116">
        <v>18160</v>
      </c>
      <c r="Z109" s="116">
        <v>18288</v>
      </c>
      <c r="AB109" s="113" t="str">
        <f>TEXT(Z109,"###,###")</f>
        <v>18,288</v>
      </c>
      <c r="AD109" s="134">
        <f>Z109/($Z$4)*100</f>
        <v>13.537541361008506</v>
      </c>
      <c r="AF109" s="113"/>
    </row>
    <row r="110" spans="1:32" x14ac:dyDescent="0.25">
      <c r="S110" s="119" t="s">
        <v>22</v>
      </c>
      <c r="T110" s="119"/>
      <c r="U110" s="116"/>
      <c r="V110" s="116">
        <v>25073</v>
      </c>
      <c r="W110" s="116">
        <v>26538</v>
      </c>
      <c r="X110" s="116">
        <v>25804</v>
      </c>
      <c r="Y110" s="116">
        <v>29352</v>
      </c>
      <c r="Z110" s="116">
        <v>27406</v>
      </c>
      <c r="AB110" s="113" t="str">
        <f>TEXT(Z110,"###,###")</f>
        <v>27,406</v>
      </c>
      <c r="AD110" s="134">
        <f>Z110/($Z$4)*100</f>
        <v>20.287065755675805</v>
      </c>
      <c r="AF110" s="113"/>
    </row>
    <row r="111" spans="1:32" x14ac:dyDescent="0.25">
      <c r="S111" s="119" t="s">
        <v>23</v>
      </c>
      <c r="T111" s="119"/>
      <c r="U111" s="116"/>
      <c r="V111" s="116">
        <v>52025</v>
      </c>
      <c r="W111" s="116">
        <v>53926</v>
      </c>
      <c r="X111" s="116">
        <v>54372</v>
      </c>
      <c r="Y111" s="116">
        <v>57537</v>
      </c>
      <c r="Z111" s="116">
        <v>57635</v>
      </c>
      <c r="AB111" s="113" t="str">
        <f>TEXT(Z111,"###,###")</f>
        <v>57,635</v>
      </c>
      <c r="AD111" s="134">
        <f>Z111/($Z$4)*100</f>
        <v>42.663834008187074</v>
      </c>
      <c r="AF111" s="113"/>
    </row>
    <row r="112" spans="1:32" x14ac:dyDescent="0.25">
      <c r="S112" s="122" t="s">
        <v>54</v>
      </c>
      <c r="T112" s="122"/>
      <c r="U112" s="116"/>
      <c r="V112" s="116">
        <v>121715</v>
      </c>
      <c r="W112" s="116">
        <v>127344</v>
      </c>
      <c r="X112" s="116">
        <v>130869</v>
      </c>
      <c r="Y112" s="116">
        <v>135648</v>
      </c>
      <c r="Z112" s="116">
        <v>135094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41.16</v>
      </c>
      <c r="W118" s="135">
        <v>40.9</v>
      </c>
      <c r="X118" s="135">
        <v>40.76</v>
      </c>
      <c r="Y118" s="135">
        <v>40.619999999999997</v>
      </c>
      <c r="Z118" s="135">
        <v>40.71</v>
      </c>
      <c r="AB118" s="113" t="str">
        <f>TEXT(Z118,"##.0")</f>
        <v>40.7</v>
      </c>
    </row>
    <row r="120" spans="19:32" x14ac:dyDescent="0.25">
      <c r="S120" s="105" t="s">
        <v>102</v>
      </c>
      <c r="T120" s="116"/>
      <c r="U120" s="116"/>
      <c r="V120" s="116">
        <v>76651</v>
      </c>
      <c r="W120" s="116">
        <v>79004</v>
      </c>
      <c r="X120" s="116">
        <v>80687</v>
      </c>
      <c r="Y120" s="116">
        <v>82197</v>
      </c>
      <c r="Z120" s="116">
        <v>82732</v>
      </c>
      <c r="AB120" s="113" t="str">
        <f>TEXT(Z120,"###,###")</f>
        <v>82,732</v>
      </c>
    </row>
    <row r="121" spans="19:32" x14ac:dyDescent="0.25">
      <c r="S121" s="105" t="s">
        <v>103</v>
      </c>
      <c r="T121" s="116"/>
      <c r="U121" s="116"/>
      <c r="V121" s="116">
        <v>5649</v>
      </c>
      <c r="W121" s="116">
        <v>5831</v>
      </c>
      <c r="X121" s="116">
        <v>5956</v>
      </c>
      <c r="Y121" s="116">
        <v>6239</v>
      </c>
      <c r="Z121" s="116">
        <v>6235</v>
      </c>
      <c r="AB121" s="113" t="str">
        <f>TEXT(Z121,"###,###")</f>
        <v>6,235</v>
      </c>
    </row>
    <row r="122" spans="19:32" x14ac:dyDescent="0.25">
      <c r="S122" s="105" t="s">
        <v>104</v>
      </c>
      <c r="T122" s="116"/>
      <c r="U122" s="116"/>
      <c r="V122" s="116">
        <v>5853</v>
      </c>
      <c r="W122" s="116">
        <v>6171</v>
      </c>
      <c r="X122" s="116">
        <v>6635</v>
      </c>
      <c r="Y122" s="116">
        <v>7095</v>
      </c>
      <c r="Z122" s="116">
        <v>7504</v>
      </c>
      <c r="AB122" s="113" t="str">
        <f>TEXT(Z122,"###,###")</f>
        <v>7,504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82504</v>
      </c>
      <c r="W124" s="116">
        <v>85175</v>
      </c>
      <c r="X124" s="116">
        <v>87322</v>
      </c>
      <c r="Y124" s="116">
        <v>89292</v>
      </c>
      <c r="Z124" s="116">
        <v>90236</v>
      </c>
      <c r="AB124" s="113" t="str">
        <f>TEXT(Z124,"###,###")</f>
        <v>90,236</v>
      </c>
      <c r="AD124" s="131">
        <f>Z124/$Z$7*100</f>
        <v>93.53497869870327</v>
      </c>
    </row>
    <row r="125" spans="19:32" x14ac:dyDescent="0.25">
      <c r="S125" s="105" t="s">
        <v>106</v>
      </c>
      <c r="T125" s="116"/>
      <c r="U125" s="116"/>
      <c r="V125" s="116">
        <v>11502</v>
      </c>
      <c r="W125" s="116">
        <v>12002</v>
      </c>
      <c r="X125" s="116">
        <v>12591</v>
      </c>
      <c r="Y125" s="116">
        <v>13334</v>
      </c>
      <c r="Z125" s="116">
        <v>13739</v>
      </c>
      <c r="AB125" s="113" t="str">
        <f>TEXT(Z125,"###,###")</f>
        <v>13,739</v>
      </c>
      <c r="AD125" s="131">
        <f>Z125/$Z$7*100</f>
        <v>14.241290309205684</v>
      </c>
    </row>
    <row r="127" spans="19:32" x14ac:dyDescent="0.25">
      <c r="S127" s="105" t="s">
        <v>107</v>
      </c>
      <c r="T127" s="116"/>
      <c r="U127" s="116"/>
      <c r="V127" s="116">
        <v>44678</v>
      </c>
      <c r="W127" s="116">
        <v>46236</v>
      </c>
      <c r="X127" s="116">
        <v>47310</v>
      </c>
      <c r="Y127" s="116">
        <v>48211</v>
      </c>
      <c r="Z127" s="116">
        <v>48648</v>
      </c>
      <c r="AB127" s="113" t="str">
        <f>TEXT(Z127,"###,###")</f>
        <v>48,648</v>
      </c>
      <c r="AD127" s="131">
        <f>Z127/$Z$7*100</f>
        <v>50.42654421444341</v>
      </c>
    </row>
    <row r="128" spans="19:32" x14ac:dyDescent="0.25">
      <c r="S128" s="105" t="s">
        <v>108</v>
      </c>
      <c r="T128" s="116"/>
      <c r="U128" s="116"/>
      <c r="V128" s="116">
        <v>43481</v>
      </c>
      <c r="W128" s="116">
        <v>44770</v>
      </c>
      <c r="X128" s="116">
        <v>45969</v>
      </c>
      <c r="Y128" s="116">
        <v>47331</v>
      </c>
      <c r="Z128" s="116">
        <v>47825</v>
      </c>
      <c r="AB128" s="113" t="str">
        <f>TEXT(Z128,"###,###")</f>
        <v>47,825</v>
      </c>
      <c r="AD128" s="131">
        <f>Z128/$Z$7*100</f>
        <v>49.573455785556582</v>
      </c>
    </row>
    <row r="130" spans="19:20" x14ac:dyDescent="0.25">
      <c r="S130" s="105" t="s">
        <v>286</v>
      </c>
      <c r="T130" s="131">
        <v>85.756636571890581</v>
      </c>
    </row>
    <row r="131" spans="19:20" x14ac:dyDescent="0.25">
      <c r="S131" s="105" t="s">
        <v>287</v>
      </c>
      <c r="T131" s="131">
        <v>6.4629481823930011</v>
      </c>
    </row>
    <row r="132" spans="19:20" x14ac:dyDescent="0.25">
      <c r="S132" s="105" t="s">
        <v>288</v>
      </c>
      <c r="T132" s="131">
        <v>7.7783421268126833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5F83771-9F3F-4814-A242-E52B0740CD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3C44CE-5ABB-4287-B4C7-A26CAB03DD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E8FE53-3160-4689-BFD1-6A7EDC1BFB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E527F2C-25B5-42CC-BB27-0E290100D3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C729-4838-4511-ABB7-49F53E8CED26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188</v>
      </c>
      <c r="T1" s="103"/>
      <c r="U1" s="103"/>
      <c r="V1" s="103"/>
      <c r="W1" s="103"/>
      <c r="X1" s="103"/>
      <c r="Y1" s="104" t="s">
        <v>273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188</v>
      </c>
      <c r="Y3" s="109" t="s">
        <v>273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8.74 Whittlesea,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140842</v>
      </c>
      <c r="W4" s="112">
        <v>151727</v>
      </c>
      <c r="X4" s="112">
        <v>159183</v>
      </c>
      <c r="Y4" s="112">
        <v>166603</v>
      </c>
      <c r="Z4" s="112">
        <v>169484</v>
      </c>
      <c r="AB4" s="113" t="str">
        <f>TEXT(Z4,"###,###")</f>
        <v>169,484</v>
      </c>
      <c r="AD4" s="114">
        <f>Z4/Y4-1</f>
        <v>1.7292605775406145E-2</v>
      </c>
      <c r="AF4" s="114">
        <f>Z4/V4-1</f>
        <v>0.20336263330540616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74832</v>
      </c>
      <c r="W5" s="112">
        <v>80432</v>
      </c>
      <c r="X5" s="112">
        <v>84361</v>
      </c>
      <c r="Y5" s="112">
        <v>87710</v>
      </c>
      <c r="Z5" s="112">
        <v>89642</v>
      </c>
      <c r="AB5" s="113" t="str">
        <f>TEXT(Z5,"###,###")</f>
        <v>89,642</v>
      </c>
      <c r="AD5" s="114">
        <f t="shared" ref="AD5:AD9" si="0">Z5/Y5-1</f>
        <v>2.2027134876296817E-2</v>
      </c>
      <c r="AF5" s="114">
        <f t="shared" ref="AF5:AF9" si="1">Z5/V5-1</f>
        <v>0.19790998503314094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66009</v>
      </c>
      <c r="W6" s="112">
        <v>71295</v>
      </c>
      <c r="X6" s="112">
        <v>74822</v>
      </c>
      <c r="Y6" s="112">
        <v>78892</v>
      </c>
      <c r="Z6" s="112">
        <v>79844</v>
      </c>
      <c r="AB6" s="113" t="str">
        <f>TEXT(Z6,"###,###")</f>
        <v>79,844</v>
      </c>
      <c r="AD6" s="114">
        <f t="shared" si="0"/>
        <v>1.2067129746995864E-2</v>
      </c>
      <c r="AF6" s="114">
        <f t="shared" si="1"/>
        <v>0.209592631307852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104342</v>
      </c>
      <c r="W7" s="112">
        <v>109820</v>
      </c>
      <c r="X7" s="112">
        <v>114201</v>
      </c>
      <c r="Y7" s="112">
        <v>118848</v>
      </c>
      <c r="Z7" s="112">
        <v>122741</v>
      </c>
      <c r="AB7" s="113" t="str">
        <f>TEXT(Z7,"###,###")</f>
        <v>122,741</v>
      </c>
      <c r="AD7" s="114">
        <f t="shared" si="0"/>
        <v>3.2756125471190112E-2</v>
      </c>
      <c r="AF7" s="114">
        <f t="shared" si="1"/>
        <v>0.17633359529240389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169,484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122,741</v>
      </c>
      <c r="P8" s="71"/>
      <c r="S8" s="111" t="s">
        <v>86</v>
      </c>
      <c r="T8" s="112"/>
      <c r="U8" s="112"/>
      <c r="V8" s="112">
        <v>43259.41</v>
      </c>
      <c r="W8" s="112">
        <v>43437.02</v>
      </c>
      <c r="X8" s="112">
        <v>44441.26</v>
      </c>
      <c r="Y8" s="112">
        <v>45388</v>
      </c>
      <c r="Z8" s="112">
        <v>45416.57</v>
      </c>
      <c r="AB8" s="113" t="str">
        <f>TEXT(Z8,"$###,###")</f>
        <v>$45,417</v>
      </c>
      <c r="AD8" s="114">
        <f t="shared" si="0"/>
        <v>6.2946153168241814E-4</v>
      </c>
      <c r="AF8" s="114">
        <f t="shared" si="1"/>
        <v>4.9865682402973066E-2</v>
      </c>
    </row>
    <row r="9" spans="1:32" x14ac:dyDescent="0.25">
      <c r="A9" s="32" t="s">
        <v>15</v>
      </c>
      <c r="B9" s="75"/>
      <c r="C9" s="76"/>
      <c r="D9" s="77">
        <f>AD104</f>
        <v>80.289584857567675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52.766394277380826</v>
      </c>
      <c r="P9" s="78" t="s">
        <v>87</v>
      </c>
      <c r="S9" s="111" t="s">
        <v>7</v>
      </c>
      <c r="T9" s="112"/>
      <c r="U9" s="112"/>
      <c r="V9" s="112">
        <v>5280299906</v>
      </c>
      <c r="W9" s="112">
        <v>5689844738</v>
      </c>
      <c r="X9" s="112">
        <v>6157282846</v>
      </c>
      <c r="Y9" s="112">
        <v>6625000288</v>
      </c>
      <c r="Z9" s="112">
        <v>7045427348</v>
      </c>
      <c r="AB9" s="113" t="str">
        <f>TEXT(Z9/1000000,"$#,###.0")&amp;" mil"</f>
        <v>$7,045.4 mil</v>
      </c>
      <c r="AD9" s="114">
        <f t="shared" si="0"/>
        <v>6.3460685543142992E-2</v>
      </c>
      <c r="AF9" s="114">
        <f t="shared" si="1"/>
        <v>0.33428545223241724</v>
      </c>
    </row>
    <row r="10" spans="1:32" x14ac:dyDescent="0.25">
      <c r="A10" s="32" t="s">
        <v>18</v>
      </c>
      <c r="B10" s="75"/>
      <c r="C10" s="76"/>
      <c r="D10" s="77">
        <f>AD105</f>
        <v>13.428406221236223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47.232790998932714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86.425888659861002</v>
      </c>
      <c r="P11" s="78" t="s">
        <v>87</v>
      </c>
      <c r="S11" s="111" t="s">
        <v>30</v>
      </c>
      <c r="T11" s="116"/>
      <c r="U11" s="116"/>
      <c r="V11" s="116">
        <v>127724</v>
      </c>
      <c r="W11" s="116">
        <v>137318</v>
      </c>
      <c r="X11" s="116">
        <v>144013</v>
      </c>
      <c r="Y11" s="116">
        <v>150479</v>
      </c>
      <c r="Z11" s="116">
        <v>152830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6.6856225711050099</v>
      </c>
      <c r="P12" s="78" t="s">
        <v>87</v>
      </c>
      <c r="S12" s="111" t="s">
        <v>31</v>
      </c>
      <c r="T12" s="116"/>
      <c r="U12" s="116"/>
      <c r="V12" s="116">
        <v>13118</v>
      </c>
      <c r="W12" s="116">
        <v>14409</v>
      </c>
      <c r="X12" s="116">
        <v>15170</v>
      </c>
      <c r="Y12" s="116">
        <v>16118</v>
      </c>
      <c r="Z12" s="116">
        <v>16661</v>
      </c>
    </row>
    <row r="13" spans="1:32" ht="15" customHeight="1" x14ac:dyDescent="0.25">
      <c r="A13" s="32" t="s">
        <v>20</v>
      </c>
      <c r="B13" s="76"/>
      <c r="C13" s="76"/>
      <c r="D13" s="77">
        <f>AD108</f>
        <v>15.276368270751222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6.8852298742881342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12.355148568596446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39.1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21.663991881239529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16.733473464665721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532</v>
      </c>
      <c r="Z15" s="116">
        <v>455</v>
      </c>
      <c r="AB15" s="121">
        <f t="shared" ref="AB15:AB34" si="2">IF(Z15="np",0,Z15/$Z$34)</f>
        <v>2.6845241607174465E-3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43.843666658799648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83.266526535334279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120</v>
      </c>
      <c r="Z16" s="116">
        <v>152</v>
      </c>
      <c r="AB16" s="121">
        <f t="shared" si="2"/>
        <v>8.9680807127264146E-4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11666</v>
      </c>
      <c r="Z17" s="116">
        <v>11127</v>
      </c>
      <c r="AB17" s="121">
        <f t="shared" si="2"/>
        <v>6.5649890849017636E-2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1159</v>
      </c>
      <c r="Z18" s="116">
        <v>1159</v>
      </c>
      <c r="AB18" s="121">
        <f t="shared" si="2"/>
        <v>6.838161543453891E-3</v>
      </c>
    </row>
    <row r="19" spans="1:28" x14ac:dyDescent="0.25">
      <c r="A19" s="67" t="str">
        <f>$S$1&amp;" ("&amp;$V$2&amp;" to "&amp;$Z$2&amp;")"</f>
        <v>Whittlesea (2015-16 to 2019-20)</v>
      </c>
      <c r="B19" s="67"/>
      <c r="C19" s="67"/>
      <c r="D19" s="67"/>
      <c r="E19" s="67"/>
      <c r="F19" s="67"/>
      <c r="G19" s="67" t="str">
        <f>$S$1&amp;" ("&amp;$V$2&amp;" to "&amp;$Z$2&amp;")"</f>
        <v>Whittlesea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13660</v>
      </c>
      <c r="Z19" s="116">
        <v>13943</v>
      </c>
      <c r="AB19" s="121">
        <f t="shared" si="2"/>
        <v>8.2264440379963416E-2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7070</v>
      </c>
      <c r="Z20" s="116">
        <v>6844</v>
      </c>
      <c r="AB20" s="121">
        <f t="shared" si="2"/>
        <v>4.0379963419670775E-2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16876</v>
      </c>
      <c r="Z21" s="116">
        <v>17410</v>
      </c>
      <c r="AB21" s="121">
        <f t="shared" si="2"/>
        <v>0.10271992447932031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10416</v>
      </c>
      <c r="Z22" s="116">
        <v>11147</v>
      </c>
      <c r="AB22" s="121">
        <f t="shared" si="2"/>
        <v>6.5767891911027193E-2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9524</v>
      </c>
      <c r="Z23" s="116">
        <v>9837</v>
      </c>
      <c r="AB23" s="121">
        <f t="shared" si="2"/>
        <v>5.8038822349401144E-2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2205</v>
      </c>
      <c r="Z24" s="116">
        <v>2217</v>
      </c>
      <c r="AB24" s="121">
        <f t="shared" si="2"/>
        <v>1.3080417723759515E-2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7012</v>
      </c>
      <c r="Z25" s="116">
        <v>7496</v>
      </c>
      <c r="AB25" s="121">
        <f t="shared" si="2"/>
        <v>4.4226798041182368E-2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2633</v>
      </c>
      <c r="Z26" s="116">
        <v>2429</v>
      </c>
      <c r="AB26" s="121">
        <f t="shared" si="2"/>
        <v>1.4331228981060829E-2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9987</v>
      </c>
      <c r="Z27" s="116">
        <v>10014</v>
      </c>
      <c r="AB27" s="121">
        <f t="shared" si="2"/>
        <v>5.9083131748185733E-2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18785</v>
      </c>
      <c r="Z28" s="116">
        <v>19174</v>
      </c>
      <c r="AB28" s="121">
        <f t="shared" si="2"/>
        <v>0.11312761814856334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11478</v>
      </c>
      <c r="Z29" s="116">
        <v>8395</v>
      </c>
      <c r="AB29" s="121">
        <f t="shared" si="2"/>
        <v>4.9530945778512005E-2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7870</v>
      </c>
      <c r="Z30" s="116">
        <v>10625</v>
      </c>
      <c r="AB30" s="121">
        <f t="shared" si="2"/>
        <v>6.2688064192577733E-2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21083</v>
      </c>
      <c r="Z31" s="116">
        <v>22722</v>
      </c>
      <c r="AB31" s="121">
        <f t="shared" si="2"/>
        <v>0.13406100654905895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2739</v>
      </c>
      <c r="Z32" s="116">
        <v>2882</v>
      </c>
      <c r="AB32" s="121">
        <f t="shared" si="2"/>
        <v>1.7003953035577321E-2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5939</v>
      </c>
      <c r="Z33" s="116">
        <v>6254</v>
      </c>
      <c r="AB33" s="121">
        <f t="shared" si="2"/>
        <v>3.6898932090388817E-2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166603</v>
      </c>
      <c r="Z34" s="124">
        <v>169490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102203</v>
      </c>
      <c r="AB37" s="136">
        <f>Z37/Z40*100</f>
        <v>83.266526535334279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20539</v>
      </c>
      <c r="AB38" s="136">
        <f>Z38/Z40*100</f>
        <v>16.733473464665721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122742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17</v>
      </c>
      <c r="W44" s="116">
        <v>21</v>
      </c>
      <c r="X44" s="116">
        <v>24</v>
      </c>
      <c r="Y44" s="116">
        <v>18</v>
      </c>
      <c r="Z44" s="116">
        <v>28</v>
      </c>
    </row>
    <row r="45" spans="19:32" x14ac:dyDescent="0.25">
      <c r="S45" s="119" t="s">
        <v>38</v>
      </c>
      <c r="T45" s="119"/>
      <c r="U45" s="116"/>
      <c r="V45" s="116">
        <v>1063</v>
      </c>
      <c r="W45" s="116">
        <v>1172</v>
      </c>
      <c r="X45" s="116">
        <v>1300</v>
      </c>
      <c r="Y45" s="116">
        <v>1272</v>
      </c>
      <c r="Z45" s="116">
        <v>1303</v>
      </c>
    </row>
    <row r="46" spans="19:32" x14ac:dyDescent="0.25">
      <c r="S46" s="119" t="s">
        <v>39</v>
      </c>
      <c r="T46" s="119"/>
      <c r="U46" s="116"/>
      <c r="V46" s="116">
        <v>3813</v>
      </c>
      <c r="W46" s="116">
        <v>3956</v>
      </c>
      <c r="X46" s="116">
        <v>4054</v>
      </c>
      <c r="Y46" s="116">
        <v>4262</v>
      </c>
      <c r="Z46" s="116">
        <v>4312</v>
      </c>
    </row>
    <row r="47" spans="19:32" x14ac:dyDescent="0.25">
      <c r="S47" s="119" t="s">
        <v>40</v>
      </c>
      <c r="T47" s="119"/>
      <c r="U47" s="116"/>
      <c r="V47" s="116">
        <v>6988</v>
      </c>
      <c r="W47" s="116">
        <v>7845</v>
      </c>
      <c r="X47" s="116">
        <v>8378</v>
      </c>
      <c r="Y47" s="116">
        <v>8775</v>
      </c>
      <c r="Z47" s="116">
        <v>8796</v>
      </c>
    </row>
    <row r="48" spans="19:32" x14ac:dyDescent="0.25">
      <c r="S48" s="119" t="s">
        <v>41</v>
      </c>
      <c r="T48" s="119"/>
      <c r="U48" s="116"/>
      <c r="V48" s="116">
        <v>10473</v>
      </c>
      <c r="W48" s="116">
        <v>11100</v>
      </c>
      <c r="X48" s="116">
        <v>11409</v>
      </c>
      <c r="Y48" s="116">
        <v>11852</v>
      </c>
      <c r="Z48" s="116">
        <v>11979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11635</v>
      </c>
      <c r="W49" s="116">
        <v>12335</v>
      </c>
      <c r="X49" s="116">
        <v>12646</v>
      </c>
      <c r="Y49" s="116">
        <v>12984</v>
      </c>
      <c r="Z49" s="116">
        <v>13035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Whittlesea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9619</v>
      </c>
      <c r="W50" s="116">
        <v>10830</v>
      </c>
      <c r="X50" s="116">
        <v>11727</v>
      </c>
      <c r="Y50" s="116">
        <v>12478</v>
      </c>
      <c r="Z50" s="116">
        <v>12845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8047</v>
      </c>
      <c r="W51" s="116">
        <v>8495</v>
      </c>
      <c r="X51" s="116">
        <v>8980</v>
      </c>
      <c r="Y51" s="116">
        <v>9404</v>
      </c>
      <c r="Z51" s="116">
        <v>9818</v>
      </c>
    </row>
    <row r="52" spans="1:26" ht="15" customHeight="1" x14ac:dyDescent="0.25">
      <c r="S52" s="119" t="s">
        <v>45</v>
      </c>
      <c r="T52" s="119"/>
      <c r="U52" s="116"/>
      <c r="V52" s="116">
        <v>7022</v>
      </c>
      <c r="W52" s="116">
        <v>7419</v>
      </c>
      <c r="X52" s="116">
        <v>7801</v>
      </c>
      <c r="Y52" s="116">
        <v>7997</v>
      </c>
      <c r="Z52" s="116">
        <v>8238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5892</v>
      </c>
      <c r="W53" s="116">
        <v>6200</v>
      </c>
      <c r="X53" s="116">
        <v>6397</v>
      </c>
      <c r="Y53" s="116">
        <v>6535</v>
      </c>
      <c r="Z53" s="116">
        <v>6781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4726</v>
      </c>
      <c r="W54" s="116">
        <v>5098</v>
      </c>
      <c r="X54" s="116">
        <v>5390</v>
      </c>
      <c r="Y54" s="116">
        <v>5543</v>
      </c>
      <c r="Z54" s="116">
        <v>5649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3390</v>
      </c>
      <c r="W55" s="116">
        <v>3618</v>
      </c>
      <c r="X55" s="116">
        <v>3741</v>
      </c>
      <c r="Y55" s="116">
        <v>3915</v>
      </c>
      <c r="Z55" s="116">
        <v>3987</v>
      </c>
    </row>
    <row r="56" spans="1:26" ht="15" customHeight="1" x14ac:dyDescent="0.25">
      <c r="S56" s="119" t="s">
        <v>49</v>
      </c>
      <c r="T56" s="119"/>
      <c r="U56" s="116"/>
      <c r="V56" s="116">
        <v>1471</v>
      </c>
      <c r="W56" s="116">
        <v>1570</v>
      </c>
      <c r="X56" s="116">
        <v>1628</v>
      </c>
      <c r="Y56" s="116">
        <v>1807</v>
      </c>
      <c r="Z56" s="116">
        <v>1903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414</v>
      </c>
      <c r="W57" s="116">
        <v>493</v>
      </c>
      <c r="X57" s="116">
        <v>525</v>
      </c>
      <c r="Y57" s="116">
        <v>546</v>
      </c>
      <c r="Z57" s="116">
        <v>632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144</v>
      </c>
      <c r="W58" s="116">
        <v>159</v>
      </c>
      <c r="X58" s="116">
        <v>188</v>
      </c>
      <c r="Y58" s="116">
        <v>208</v>
      </c>
      <c r="Z58" s="116">
        <v>220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75</v>
      </c>
      <c r="W59" s="116">
        <v>79</v>
      </c>
      <c r="X59" s="116">
        <v>67</v>
      </c>
      <c r="Y59" s="116">
        <v>57</v>
      </c>
      <c r="Z59" s="116">
        <v>74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41</v>
      </c>
      <c r="W60" s="116">
        <v>42</v>
      </c>
      <c r="X60" s="116">
        <v>49</v>
      </c>
      <c r="Y60" s="116">
        <v>52</v>
      </c>
      <c r="Z60" s="116">
        <v>55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74832</v>
      </c>
      <c r="W61" s="116">
        <v>80432</v>
      </c>
      <c r="X61" s="116">
        <v>84361</v>
      </c>
      <c r="Y61" s="116">
        <v>87712</v>
      </c>
      <c r="Z61" s="116">
        <v>89643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16</v>
      </c>
      <c r="W63" s="116">
        <v>6</v>
      </c>
      <c r="X63" s="116">
        <v>14</v>
      </c>
      <c r="Y63" s="116">
        <v>22</v>
      </c>
      <c r="Z63" s="116">
        <v>19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1374</v>
      </c>
      <c r="W64" s="116">
        <v>1437</v>
      </c>
      <c r="X64" s="116">
        <v>1482</v>
      </c>
      <c r="Y64" s="116">
        <v>1532</v>
      </c>
      <c r="Z64" s="116">
        <v>1538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Whittlesea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3731</v>
      </c>
      <c r="W65" s="116">
        <v>4033</v>
      </c>
      <c r="X65" s="116">
        <v>4253</v>
      </c>
      <c r="Y65" s="116">
        <v>4532</v>
      </c>
      <c r="Z65" s="116">
        <v>4343</v>
      </c>
    </row>
    <row r="66" spans="1:26" x14ac:dyDescent="0.25">
      <c r="S66" s="119" t="s">
        <v>40</v>
      </c>
      <c r="T66" s="119"/>
      <c r="U66" s="116"/>
      <c r="V66" s="116">
        <v>7018</v>
      </c>
      <c r="W66" s="116">
        <v>7642</v>
      </c>
      <c r="X66" s="116">
        <v>7945</v>
      </c>
      <c r="Y66" s="116">
        <v>8243</v>
      </c>
      <c r="Z66" s="116">
        <v>8197</v>
      </c>
    </row>
    <row r="67" spans="1:26" x14ac:dyDescent="0.25">
      <c r="S67" s="119" t="s">
        <v>41</v>
      </c>
      <c r="T67" s="119"/>
      <c r="U67" s="116"/>
      <c r="V67" s="116">
        <v>9476</v>
      </c>
      <c r="W67" s="116">
        <v>10174</v>
      </c>
      <c r="X67" s="116">
        <v>10497</v>
      </c>
      <c r="Y67" s="116">
        <v>10922</v>
      </c>
      <c r="Z67" s="116">
        <v>10980</v>
      </c>
    </row>
    <row r="68" spans="1:26" x14ac:dyDescent="0.25">
      <c r="S68" s="119" t="s">
        <v>42</v>
      </c>
      <c r="T68" s="119"/>
      <c r="U68" s="116"/>
      <c r="V68" s="116">
        <v>9679</v>
      </c>
      <c r="W68" s="116">
        <v>10416</v>
      </c>
      <c r="X68" s="116">
        <v>10926</v>
      </c>
      <c r="Y68" s="116">
        <v>11578</v>
      </c>
      <c r="Z68" s="116">
        <v>11403</v>
      </c>
    </row>
    <row r="69" spans="1:26" x14ac:dyDescent="0.25">
      <c r="S69" s="119" t="s">
        <v>43</v>
      </c>
      <c r="T69" s="119"/>
      <c r="U69" s="116"/>
      <c r="V69" s="116">
        <v>7563</v>
      </c>
      <c r="W69" s="116">
        <v>8581</v>
      </c>
      <c r="X69" s="116">
        <v>9206</v>
      </c>
      <c r="Y69" s="116">
        <v>10065</v>
      </c>
      <c r="Z69" s="116">
        <v>10542</v>
      </c>
    </row>
    <row r="70" spans="1:26" x14ac:dyDescent="0.25">
      <c r="S70" s="119" t="s">
        <v>44</v>
      </c>
      <c r="T70" s="119"/>
      <c r="U70" s="116"/>
      <c r="V70" s="116">
        <v>6921</v>
      </c>
      <c r="W70" s="116">
        <v>7311</v>
      </c>
      <c r="X70" s="116">
        <v>7559</v>
      </c>
      <c r="Y70" s="116">
        <v>7964</v>
      </c>
      <c r="Z70" s="116">
        <v>8207</v>
      </c>
    </row>
    <row r="71" spans="1:26" x14ac:dyDescent="0.25">
      <c r="S71" s="119" t="s">
        <v>45</v>
      </c>
      <c r="T71" s="119"/>
      <c r="U71" s="116"/>
      <c r="V71" s="116">
        <v>6450</v>
      </c>
      <c r="W71" s="116">
        <v>6846</v>
      </c>
      <c r="X71" s="116">
        <v>7247</v>
      </c>
      <c r="Y71" s="116">
        <v>7626</v>
      </c>
      <c r="Z71" s="116">
        <v>7730</v>
      </c>
    </row>
    <row r="72" spans="1:26" x14ac:dyDescent="0.25">
      <c r="S72" s="119" t="s">
        <v>46</v>
      </c>
      <c r="T72" s="119"/>
      <c r="U72" s="116"/>
      <c r="V72" s="116">
        <v>5429</v>
      </c>
      <c r="W72" s="116">
        <v>5850</v>
      </c>
      <c r="X72" s="116">
        <v>5973</v>
      </c>
      <c r="Y72" s="116">
        <v>6192</v>
      </c>
      <c r="Z72" s="116">
        <v>6375</v>
      </c>
    </row>
    <row r="73" spans="1:26" x14ac:dyDescent="0.25">
      <c r="S73" s="119" t="s">
        <v>47</v>
      </c>
      <c r="T73" s="119"/>
      <c r="U73" s="116"/>
      <c r="V73" s="116">
        <v>4262</v>
      </c>
      <c r="W73" s="116">
        <v>4584</v>
      </c>
      <c r="X73" s="116">
        <v>4975</v>
      </c>
      <c r="Y73" s="116">
        <v>4991</v>
      </c>
      <c r="Z73" s="116">
        <v>4994</v>
      </c>
    </row>
    <row r="74" spans="1:26" x14ac:dyDescent="0.25">
      <c r="S74" s="119" t="s">
        <v>48</v>
      </c>
      <c r="T74" s="119"/>
      <c r="U74" s="116"/>
      <c r="V74" s="116">
        <v>2613</v>
      </c>
      <c r="W74" s="116">
        <v>2835</v>
      </c>
      <c r="X74" s="116">
        <v>2960</v>
      </c>
      <c r="Y74" s="116">
        <v>3249</v>
      </c>
      <c r="Z74" s="116">
        <v>3407</v>
      </c>
    </row>
    <row r="75" spans="1:26" x14ac:dyDescent="0.25">
      <c r="S75" s="119" t="s">
        <v>49</v>
      </c>
      <c r="T75" s="119"/>
      <c r="U75" s="116"/>
      <c r="V75" s="116">
        <v>944</v>
      </c>
      <c r="W75" s="116">
        <v>1034</v>
      </c>
      <c r="X75" s="116">
        <v>1154</v>
      </c>
      <c r="Y75" s="116">
        <v>1279</v>
      </c>
      <c r="Z75" s="116">
        <v>1382</v>
      </c>
    </row>
    <row r="76" spans="1:26" x14ac:dyDescent="0.25">
      <c r="S76" s="119" t="s">
        <v>50</v>
      </c>
      <c r="T76" s="119"/>
      <c r="U76" s="116"/>
      <c r="V76" s="116">
        <v>272</v>
      </c>
      <c r="W76" s="116">
        <v>274</v>
      </c>
      <c r="X76" s="116">
        <v>322</v>
      </c>
      <c r="Y76" s="116">
        <v>386</v>
      </c>
      <c r="Z76" s="116">
        <v>422</v>
      </c>
    </row>
    <row r="77" spans="1:26" x14ac:dyDescent="0.25">
      <c r="S77" s="119" t="s">
        <v>51</v>
      </c>
      <c r="T77" s="119"/>
      <c r="U77" s="116"/>
      <c r="V77" s="116">
        <v>130</v>
      </c>
      <c r="W77" s="116">
        <v>132</v>
      </c>
      <c r="X77" s="116">
        <v>130</v>
      </c>
      <c r="Y77" s="116">
        <v>137</v>
      </c>
      <c r="Z77" s="116">
        <v>141</v>
      </c>
    </row>
    <row r="78" spans="1:26" x14ac:dyDescent="0.25">
      <c r="S78" s="119" t="s">
        <v>52</v>
      </c>
      <c r="T78" s="119"/>
      <c r="U78" s="116"/>
      <c r="V78" s="116">
        <v>88</v>
      </c>
      <c r="W78" s="116">
        <v>84</v>
      </c>
      <c r="X78" s="116">
        <v>89</v>
      </c>
      <c r="Y78" s="116">
        <v>87</v>
      </c>
      <c r="Z78" s="116">
        <v>87</v>
      </c>
    </row>
    <row r="79" spans="1:26" x14ac:dyDescent="0.25">
      <c r="S79" s="119" t="s">
        <v>53</v>
      </c>
      <c r="T79" s="119"/>
      <c r="U79" s="116"/>
      <c r="V79" s="116">
        <v>45</v>
      </c>
      <c r="W79" s="116">
        <v>54</v>
      </c>
      <c r="X79" s="116">
        <v>72</v>
      </c>
      <c r="Y79" s="116">
        <v>74</v>
      </c>
      <c r="Z79" s="116">
        <v>84</v>
      </c>
    </row>
    <row r="80" spans="1:26" x14ac:dyDescent="0.25">
      <c r="S80" s="122" t="s">
        <v>54</v>
      </c>
      <c r="T80" s="122"/>
      <c r="U80" s="116"/>
      <c r="V80" s="116">
        <v>66009</v>
      </c>
      <c r="W80" s="116">
        <v>71295</v>
      </c>
      <c r="X80" s="116">
        <v>74822</v>
      </c>
      <c r="Y80" s="116">
        <v>78892</v>
      </c>
      <c r="Z80" s="116">
        <v>79842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Whittlesea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6112</v>
      </c>
      <c r="W83" s="116">
        <v>6620</v>
      </c>
      <c r="X83" s="116">
        <v>6984</v>
      </c>
      <c r="Y83" s="116">
        <v>7172</v>
      </c>
      <c r="Z83" s="116">
        <v>7581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6389</v>
      </c>
      <c r="W84" s="116">
        <v>6993</v>
      </c>
      <c r="X84" s="116">
        <v>7404</v>
      </c>
      <c r="Y84" s="116">
        <v>7941</v>
      </c>
      <c r="Z84" s="116">
        <v>8316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10331</v>
      </c>
      <c r="W85" s="116">
        <v>10856</v>
      </c>
      <c r="X85" s="116">
        <v>11378</v>
      </c>
      <c r="Y85" s="116">
        <v>11662</v>
      </c>
      <c r="Z85" s="116">
        <v>11815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169,484</v>
      </c>
      <c r="D86" s="100">
        <f t="shared" ref="D86:D91" si="4">AD4</f>
        <v>1.7292605775406145E-2</v>
      </c>
      <c r="E86" s="101">
        <f t="shared" ref="E86:E91" si="5">AD4</f>
        <v>1.7292605775406145E-2</v>
      </c>
      <c r="F86" s="100">
        <f t="shared" ref="F86:F91" si="6">AF4</f>
        <v>0.20336263330540616</v>
      </c>
      <c r="G86" s="101">
        <f t="shared" ref="G86:G91" si="7">AF4</f>
        <v>0.20336263330540616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2808</v>
      </c>
      <c r="W86" s="116">
        <v>3120</v>
      </c>
      <c r="X86" s="116">
        <v>3312</v>
      </c>
      <c r="Y86" s="116">
        <v>3542</v>
      </c>
      <c r="Z86" s="116">
        <v>3838</v>
      </c>
    </row>
    <row r="87" spans="1:30" ht="15" customHeight="1" x14ac:dyDescent="0.25">
      <c r="A87" s="102" t="s">
        <v>4</v>
      </c>
      <c r="B87" s="51"/>
      <c r="C87" s="61" t="str">
        <f t="shared" si="3"/>
        <v>89,642</v>
      </c>
      <c r="D87" s="100">
        <f t="shared" si="4"/>
        <v>2.2027134876296817E-2</v>
      </c>
      <c r="E87" s="101">
        <f t="shared" si="5"/>
        <v>2.2027134876296817E-2</v>
      </c>
      <c r="F87" s="100">
        <f t="shared" si="6"/>
        <v>0.19790998503314094</v>
      </c>
      <c r="G87" s="101">
        <f t="shared" si="7"/>
        <v>0.19790998503314094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3328</v>
      </c>
      <c r="W87" s="116">
        <v>3505</v>
      </c>
      <c r="X87" s="116">
        <v>3575</v>
      </c>
      <c r="Y87" s="116">
        <v>3675</v>
      </c>
      <c r="Z87" s="116">
        <v>3717</v>
      </c>
    </row>
    <row r="88" spans="1:30" ht="15" customHeight="1" x14ac:dyDescent="0.25">
      <c r="A88" s="102" t="s">
        <v>5</v>
      </c>
      <c r="B88" s="51"/>
      <c r="C88" s="61" t="str">
        <f t="shared" si="3"/>
        <v>79,844</v>
      </c>
      <c r="D88" s="100">
        <f t="shared" si="4"/>
        <v>1.2067129746995864E-2</v>
      </c>
      <c r="E88" s="101">
        <f t="shared" si="5"/>
        <v>1.2067129746995864E-2</v>
      </c>
      <c r="F88" s="100">
        <f t="shared" si="6"/>
        <v>0.209592631307852</v>
      </c>
      <c r="G88" s="101">
        <f t="shared" si="7"/>
        <v>0.209592631307852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3344</v>
      </c>
      <c r="W88" s="116">
        <v>3466</v>
      </c>
      <c r="X88" s="116">
        <v>3677</v>
      </c>
      <c r="Y88" s="116">
        <v>3839</v>
      </c>
      <c r="Z88" s="116">
        <v>3934</v>
      </c>
    </row>
    <row r="89" spans="1:30" ht="15" customHeight="1" x14ac:dyDescent="0.25">
      <c r="A89" s="51" t="s">
        <v>6</v>
      </c>
      <c r="B89" s="51"/>
      <c r="C89" s="61" t="str">
        <f t="shared" si="3"/>
        <v>122,741</v>
      </c>
      <c r="D89" s="100">
        <f t="shared" si="4"/>
        <v>3.2756125471190112E-2</v>
      </c>
      <c r="E89" s="101">
        <f t="shared" si="5"/>
        <v>3.2756125471190112E-2</v>
      </c>
      <c r="F89" s="100">
        <f t="shared" si="6"/>
        <v>0.17633359529240389</v>
      </c>
      <c r="G89" s="101">
        <f t="shared" si="7"/>
        <v>0.17633359529240389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5762</v>
      </c>
      <c r="W89" s="116">
        <v>6074</v>
      </c>
      <c r="X89" s="116">
        <v>6313</v>
      </c>
      <c r="Y89" s="116">
        <v>6551</v>
      </c>
      <c r="Z89" s="116">
        <v>6498</v>
      </c>
    </row>
    <row r="90" spans="1:30" ht="15" customHeight="1" x14ac:dyDescent="0.25">
      <c r="A90" s="51" t="s">
        <v>100</v>
      </c>
      <c r="B90" s="51"/>
      <c r="C90" s="61" t="str">
        <f t="shared" si="3"/>
        <v>$45,417</v>
      </c>
      <c r="D90" s="100">
        <f t="shared" si="4"/>
        <v>6.2946153168241814E-4</v>
      </c>
      <c r="E90" s="101">
        <f t="shared" si="5"/>
        <v>6.2946153168241814E-4</v>
      </c>
      <c r="F90" s="100">
        <f t="shared" si="6"/>
        <v>4.9865682402973066E-2</v>
      </c>
      <c r="G90" s="101">
        <f t="shared" si="7"/>
        <v>4.9865682402973066E-2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6552</v>
      </c>
      <c r="W90" s="116">
        <v>6901</v>
      </c>
      <c r="X90" s="116">
        <v>7328</v>
      </c>
      <c r="Y90" s="116">
        <v>7674</v>
      </c>
      <c r="Z90" s="116">
        <v>7960</v>
      </c>
    </row>
    <row r="91" spans="1:30" ht="15" customHeight="1" x14ac:dyDescent="0.25">
      <c r="A91" s="51" t="s">
        <v>7</v>
      </c>
      <c r="B91" s="51"/>
      <c r="C91" s="61" t="str">
        <f t="shared" si="3"/>
        <v>$7,045.4 mil</v>
      </c>
      <c r="D91" s="100">
        <f t="shared" si="4"/>
        <v>6.3460685543142992E-2</v>
      </c>
      <c r="E91" s="101">
        <f t="shared" si="5"/>
        <v>6.3460685543142992E-2</v>
      </c>
      <c r="F91" s="100">
        <f t="shared" si="6"/>
        <v>0.33428545223241724</v>
      </c>
      <c r="G91" s="101">
        <f t="shared" si="7"/>
        <v>0.33428545223241724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55428</v>
      </c>
      <c r="W91" s="116">
        <v>58313</v>
      </c>
      <c r="X91" s="116">
        <v>60497</v>
      </c>
      <c r="Y91" s="116">
        <v>62859</v>
      </c>
      <c r="Z91" s="116">
        <v>64769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4008</v>
      </c>
      <c r="W93" s="116">
        <v>4448</v>
      </c>
      <c r="X93" s="116">
        <v>4779</v>
      </c>
      <c r="Y93" s="116">
        <v>5048</v>
      </c>
      <c r="Z93" s="116">
        <v>5253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8481</v>
      </c>
      <c r="W94" s="116">
        <v>9088</v>
      </c>
      <c r="X94" s="116">
        <v>9824</v>
      </c>
      <c r="Y94" s="116">
        <v>10481</v>
      </c>
      <c r="Z94" s="116">
        <v>11160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1720</v>
      </c>
      <c r="W95" s="116">
        <v>1806</v>
      </c>
      <c r="X95" s="116">
        <v>1910</v>
      </c>
      <c r="Y95" s="116">
        <v>1959</v>
      </c>
      <c r="Z95" s="116">
        <v>2038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6974</v>
      </c>
      <c r="W96" s="116">
        <v>7751</v>
      </c>
      <c r="X96" s="116">
        <v>8445</v>
      </c>
      <c r="Y96" s="116">
        <v>9170</v>
      </c>
      <c r="Z96" s="116">
        <v>9705</v>
      </c>
    </row>
    <row r="97" spans="1:32" ht="15" customHeight="1" x14ac:dyDescent="0.25">
      <c r="S97" s="119" t="s">
        <v>199</v>
      </c>
      <c r="T97" s="119"/>
      <c r="U97" s="116"/>
      <c r="V97" s="116">
        <v>9756</v>
      </c>
      <c r="W97" s="116">
        <v>10393</v>
      </c>
      <c r="X97" s="116">
        <v>10574</v>
      </c>
      <c r="Y97" s="116">
        <v>10803</v>
      </c>
      <c r="Z97" s="116">
        <v>10793</v>
      </c>
    </row>
    <row r="98" spans="1:32" ht="15" customHeight="1" x14ac:dyDescent="0.25">
      <c r="S98" s="119" t="s">
        <v>200</v>
      </c>
      <c r="T98" s="119"/>
      <c r="U98" s="116"/>
      <c r="V98" s="116">
        <v>5877</v>
      </c>
      <c r="W98" s="116">
        <v>6159</v>
      </c>
      <c r="X98" s="116">
        <v>6333</v>
      </c>
      <c r="Y98" s="116">
        <v>6459</v>
      </c>
      <c r="Z98" s="116">
        <v>6602</v>
      </c>
    </row>
    <row r="99" spans="1:32" ht="15" customHeight="1" x14ac:dyDescent="0.25">
      <c r="S99" s="119" t="s">
        <v>201</v>
      </c>
      <c r="T99" s="119"/>
      <c r="U99" s="116"/>
      <c r="V99" s="116">
        <v>596</v>
      </c>
      <c r="W99" s="116">
        <v>652</v>
      </c>
      <c r="X99" s="116">
        <v>720</v>
      </c>
      <c r="Y99" s="116">
        <v>765</v>
      </c>
      <c r="Z99" s="116">
        <v>799</v>
      </c>
    </row>
    <row r="100" spans="1:32" ht="15" customHeight="1" x14ac:dyDescent="0.25">
      <c r="S100" s="119" t="s">
        <v>59</v>
      </c>
      <c r="T100" s="119"/>
      <c r="U100" s="116"/>
      <c r="V100" s="116">
        <v>3322</v>
      </c>
      <c r="W100" s="116">
        <v>3508</v>
      </c>
      <c r="X100" s="116">
        <v>3837</v>
      </c>
      <c r="Y100" s="116">
        <v>4140</v>
      </c>
      <c r="Z100" s="116">
        <v>4295</v>
      </c>
    </row>
    <row r="101" spans="1:32" x14ac:dyDescent="0.25">
      <c r="A101" s="20"/>
      <c r="S101" s="122" t="s">
        <v>54</v>
      </c>
      <c r="T101" s="122"/>
      <c r="U101" s="116"/>
      <c r="V101" s="116">
        <v>48913</v>
      </c>
      <c r="W101" s="116">
        <v>51507</v>
      </c>
      <c r="X101" s="116">
        <v>53704</v>
      </c>
      <c r="Y101" s="116">
        <v>55988</v>
      </c>
      <c r="Z101" s="116">
        <v>57970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107913</v>
      </c>
      <c r="W104" s="116">
        <v>119365</v>
      </c>
      <c r="X104" s="116">
        <v>126632</v>
      </c>
      <c r="Y104" s="116">
        <v>132327</v>
      </c>
      <c r="Z104" s="116">
        <v>136078</v>
      </c>
      <c r="AB104" s="113" t="str">
        <f>TEXT(Z104,"###,###")</f>
        <v>136,078</v>
      </c>
      <c r="AD104" s="134">
        <f>Z104/($Z$4)*100</f>
        <v>80.289584857567675</v>
      </c>
      <c r="AF104" s="113"/>
    </row>
    <row r="105" spans="1:32" x14ac:dyDescent="0.25">
      <c r="S105" s="119" t="s">
        <v>18</v>
      </c>
      <c r="T105" s="119"/>
      <c r="U105" s="116"/>
      <c r="V105" s="116">
        <v>20355</v>
      </c>
      <c r="W105" s="116">
        <v>21224</v>
      </c>
      <c r="X105" s="116">
        <v>21219</v>
      </c>
      <c r="Y105" s="116">
        <v>23176</v>
      </c>
      <c r="Z105" s="116">
        <v>22759</v>
      </c>
      <c r="AB105" s="113" t="str">
        <f>TEXT(Z105,"###,###")</f>
        <v>22,759</v>
      </c>
      <c r="AD105" s="134">
        <f>Z105/($Z$4)*100</f>
        <v>13.428406221236223</v>
      </c>
      <c r="AF105" s="113"/>
    </row>
    <row r="106" spans="1:32" x14ac:dyDescent="0.25">
      <c r="S106" s="122" t="s">
        <v>54</v>
      </c>
      <c r="T106" s="122"/>
      <c r="U106" s="124"/>
      <c r="V106" s="124">
        <v>128268</v>
      </c>
      <c r="W106" s="124">
        <v>140589</v>
      </c>
      <c r="X106" s="124">
        <v>147851</v>
      </c>
      <c r="Y106" s="124">
        <v>155503</v>
      </c>
      <c r="Z106" s="124">
        <v>158837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18506</v>
      </c>
      <c r="W108" s="116">
        <v>21188</v>
      </c>
      <c r="X108" s="116">
        <v>26483</v>
      </c>
      <c r="Y108" s="116">
        <v>24984</v>
      </c>
      <c r="Z108" s="116">
        <v>25891</v>
      </c>
      <c r="AB108" s="113" t="str">
        <f>TEXT(Z108,"###,###")</f>
        <v>25,891</v>
      </c>
      <c r="AD108" s="134">
        <f>Z108/($Z$4)*100</f>
        <v>15.276368270751222</v>
      </c>
      <c r="AF108" s="113"/>
    </row>
    <row r="109" spans="1:32" x14ac:dyDescent="0.25">
      <c r="S109" s="119" t="s">
        <v>21</v>
      </c>
      <c r="T109" s="119"/>
      <c r="U109" s="116"/>
      <c r="V109" s="116">
        <v>18599</v>
      </c>
      <c r="W109" s="116">
        <v>20605</v>
      </c>
      <c r="X109" s="116">
        <v>20686</v>
      </c>
      <c r="Y109" s="116">
        <v>20335</v>
      </c>
      <c r="Z109" s="116">
        <v>20940</v>
      </c>
      <c r="AB109" s="113" t="str">
        <f>TEXT(Z109,"###,###")</f>
        <v>20,940</v>
      </c>
      <c r="AD109" s="134">
        <f>Z109/($Z$4)*100</f>
        <v>12.355148568596446</v>
      </c>
      <c r="AF109" s="113"/>
    </row>
    <row r="110" spans="1:32" x14ac:dyDescent="0.25">
      <c r="S110" s="119" t="s">
        <v>22</v>
      </c>
      <c r="T110" s="119"/>
      <c r="U110" s="116"/>
      <c r="V110" s="116">
        <v>31388</v>
      </c>
      <c r="W110" s="116">
        <v>33660</v>
      </c>
      <c r="X110" s="116">
        <v>33475</v>
      </c>
      <c r="Y110" s="116">
        <v>37164</v>
      </c>
      <c r="Z110" s="116">
        <v>36717</v>
      </c>
      <c r="AB110" s="113" t="str">
        <f>TEXT(Z110,"###,###")</f>
        <v>36,717</v>
      </c>
      <c r="AD110" s="134">
        <f>Z110/($Z$4)*100</f>
        <v>21.663991881239529</v>
      </c>
      <c r="AF110" s="113"/>
    </row>
    <row r="111" spans="1:32" x14ac:dyDescent="0.25">
      <c r="S111" s="119" t="s">
        <v>23</v>
      </c>
      <c r="T111" s="119"/>
      <c r="U111" s="116"/>
      <c r="V111" s="116">
        <v>59775</v>
      </c>
      <c r="W111" s="116">
        <v>65136</v>
      </c>
      <c r="X111" s="116">
        <v>67207</v>
      </c>
      <c r="Y111" s="116">
        <v>73015</v>
      </c>
      <c r="Z111" s="116">
        <v>74308</v>
      </c>
      <c r="AB111" s="113" t="str">
        <f>TEXT(Z111,"###,###")</f>
        <v>74,308</v>
      </c>
      <c r="AD111" s="134">
        <f>Z111/($Z$4)*100</f>
        <v>43.843666658799648</v>
      </c>
      <c r="AF111" s="113"/>
    </row>
    <row r="112" spans="1:32" x14ac:dyDescent="0.25">
      <c r="S112" s="122" t="s">
        <v>54</v>
      </c>
      <c r="T112" s="122"/>
      <c r="U112" s="116"/>
      <c r="V112" s="116">
        <v>140842</v>
      </c>
      <c r="W112" s="116">
        <v>151727</v>
      </c>
      <c r="X112" s="116">
        <v>159183</v>
      </c>
      <c r="Y112" s="116">
        <v>166601</v>
      </c>
      <c r="Z112" s="116">
        <v>169490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37.83</v>
      </c>
      <c r="W118" s="135">
        <v>38.880000000000003</v>
      </c>
      <c r="X118" s="135">
        <v>38.979999999999997</v>
      </c>
      <c r="Y118" s="135">
        <v>39</v>
      </c>
      <c r="Z118" s="135">
        <v>39.130000000000003</v>
      </c>
      <c r="AB118" s="113" t="str">
        <f>TEXT(Z118,"##.0")</f>
        <v>39.1</v>
      </c>
    </row>
    <row r="120" spans="19:32" x14ac:dyDescent="0.25">
      <c r="S120" s="105" t="s">
        <v>102</v>
      </c>
      <c r="T120" s="116"/>
      <c r="U120" s="116"/>
      <c r="V120" s="116">
        <v>91224</v>
      </c>
      <c r="W120" s="116">
        <v>95411</v>
      </c>
      <c r="X120" s="116">
        <v>99031</v>
      </c>
      <c r="Y120" s="116">
        <v>102732</v>
      </c>
      <c r="Z120" s="116">
        <v>106080</v>
      </c>
      <c r="AB120" s="113" t="str">
        <f>TEXT(Z120,"###,###")</f>
        <v>106,080</v>
      </c>
    </row>
    <row r="121" spans="19:32" x14ac:dyDescent="0.25">
      <c r="S121" s="105" t="s">
        <v>103</v>
      </c>
      <c r="T121" s="116"/>
      <c r="U121" s="116"/>
      <c r="V121" s="116">
        <v>6954</v>
      </c>
      <c r="W121" s="116">
        <v>7273</v>
      </c>
      <c r="X121" s="116">
        <v>7559</v>
      </c>
      <c r="Y121" s="116">
        <v>7933</v>
      </c>
      <c r="Z121" s="116">
        <v>8206</v>
      </c>
      <c r="AB121" s="113" t="str">
        <f>TEXT(Z121,"###,###")</f>
        <v>8,206</v>
      </c>
    </row>
    <row r="122" spans="19:32" x14ac:dyDescent="0.25">
      <c r="S122" s="105" t="s">
        <v>104</v>
      </c>
      <c r="T122" s="116"/>
      <c r="U122" s="116"/>
      <c r="V122" s="116">
        <v>6167</v>
      </c>
      <c r="W122" s="116">
        <v>7136</v>
      </c>
      <c r="X122" s="116">
        <v>7610</v>
      </c>
      <c r="Y122" s="116">
        <v>8186</v>
      </c>
      <c r="Z122" s="116">
        <v>8451</v>
      </c>
      <c r="AB122" s="113" t="str">
        <f>TEXT(Z122,"###,###")</f>
        <v>8,451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97391</v>
      </c>
      <c r="W124" s="116">
        <v>102547</v>
      </c>
      <c r="X124" s="116">
        <v>106641</v>
      </c>
      <c r="Y124" s="116">
        <v>110918</v>
      </c>
      <c r="Z124" s="116">
        <v>114531</v>
      </c>
      <c r="AB124" s="113" t="str">
        <f>TEXT(Z124,"###,###")</f>
        <v>114,531</v>
      </c>
      <c r="AD124" s="131">
        <f>Z124/$Z$7*100</f>
        <v>93.311118534149145</v>
      </c>
    </row>
    <row r="125" spans="19:32" x14ac:dyDescent="0.25">
      <c r="S125" s="105" t="s">
        <v>106</v>
      </c>
      <c r="T125" s="116"/>
      <c r="U125" s="116"/>
      <c r="V125" s="116">
        <v>13121</v>
      </c>
      <c r="W125" s="116">
        <v>14409</v>
      </c>
      <c r="X125" s="116">
        <v>15169</v>
      </c>
      <c r="Y125" s="116">
        <v>16119</v>
      </c>
      <c r="Z125" s="116">
        <v>16657</v>
      </c>
      <c r="AB125" s="113" t="str">
        <f>TEXT(Z125,"###,###")</f>
        <v>16,657</v>
      </c>
      <c r="AD125" s="131">
        <f>Z125/$Z$7*100</f>
        <v>13.570852445393145</v>
      </c>
    </row>
    <row r="127" spans="19:32" x14ac:dyDescent="0.25">
      <c r="S127" s="105" t="s">
        <v>107</v>
      </c>
      <c r="T127" s="116"/>
      <c r="U127" s="116"/>
      <c r="V127" s="116">
        <v>55428</v>
      </c>
      <c r="W127" s="116">
        <v>58313</v>
      </c>
      <c r="X127" s="116">
        <v>60497</v>
      </c>
      <c r="Y127" s="116">
        <v>62859</v>
      </c>
      <c r="Z127" s="116">
        <v>64766</v>
      </c>
      <c r="AB127" s="113" t="str">
        <f>TEXT(Z127,"###,###")</f>
        <v>64,766</v>
      </c>
      <c r="AD127" s="131">
        <f>Z127/$Z$7*100</f>
        <v>52.766394277380826</v>
      </c>
    </row>
    <row r="128" spans="19:32" x14ac:dyDescent="0.25">
      <c r="S128" s="105" t="s">
        <v>108</v>
      </c>
      <c r="T128" s="116"/>
      <c r="U128" s="116"/>
      <c r="V128" s="116">
        <v>48913</v>
      </c>
      <c r="W128" s="116">
        <v>51507</v>
      </c>
      <c r="X128" s="116">
        <v>53704</v>
      </c>
      <c r="Y128" s="116">
        <v>55991</v>
      </c>
      <c r="Z128" s="116">
        <v>57974</v>
      </c>
      <c r="AB128" s="113" t="str">
        <f>TEXT(Z128,"###,###")</f>
        <v>57,974</v>
      </c>
      <c r="AD128" s="131">
        <f>Z128/$Z$7*100</f>
        <v>47.232790998932714</v>
      </c>
    </row>
    <row r="130" spans="19:20" x14ac:dyDescent="0.25">
      <c r="S130" s="105" t="s">
        <v>286</v>
      </c>
      <c r="T130" s="131">
        <v>86.425888659861002</v>
      </c>
    </row>
    <row r="131" spans="19:20" x14ac:dyDescent="0.25">
      <c r="S131" s="105" t="s">
        <v>287</v>
      </c>
      <c r="T131" s="131">
        <v>6.6856225711050099</v>
      </c>
    </row>
    <row r="132" spans="19:20" x14ac:dyDescent="0.25">
      <c r="S132" s="105" t="s">
        <v>288</v>
      </c>
      <c r="T132" s="131">
        <v>6.8852298742881342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BBC288F-289F-4F7F-B708-CB28F8A2B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A625E10-242E-4E13-AB7B-B4029FF2E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9353BC9-C7F6-4723-BCF9-DFC777415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14B213B-B4E3-44ED-B76D-22AEFE4691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3F31-03C7-4C72-AA06-F3D194AB3523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189</v>
      </c>
      <c r="T1" s="103"/>
      <c r="U1" s="103"/>
      <c r="V1" s="103"/>
      <c r="W1" s="103"/>
      <c r="X1" s="103"/>
      <c r="Y1" s="104" t="s">
        <v>274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189</v>
      </c>
      <c r="Y3" s="109" t="s">
        <v>274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8.75 Wodonga,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29682</v>
      </c>
      <c r="W4" s="112">
        <v>30844</v>
      </c>
      <c r="X4" s="112">
        <v>32190</v>
      </c>
      <c r="Y4" s="112">
        <v>32735</v>
      </c>
      <c r="Z4" s="112">
        <v>32780</v>
      </c>
      <c r="AB4" s="113" t="str">
        <f>TEXT(Z4,"###,###")</f>
        <v>32,780</v>
      </c>
      <c r="AD4" s="114">
        <f>Z4/Y4-1</f>
        <v>1.3746754238581627E-3</v>
      </c>
      <c r="AF4" s="114">
        <f>Z4/V4-1</f>
        <v>0.10437302068593768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15151</v>
      </c>
      <c r="W5" s="112">
        <v>15621</v>
      </c>
      <c r="X5" s="112">
        <v>16437</v>
      </c>
      <c r="Y5" s="112">
        <v>16411</v>
      </c>
      <c r="Z5" s="112">
        <v>16600</v>
      </c>
      <c r="AB5" s="113" t="str">
        <f>TEXT(Z5,"###,###")</f>
        <v>16,600</v>
      </c>
      <c r="AD5" s="114">
        <f t="shared" ref="AD5:AD9" si="0">Z5/Y5-1</f>
        <v>1.1516665651087665E-2</v>
      </c>
      <c r="AF5" s="114">
        <f t="shared" ref="AF5:AF9" si="1">Z5/V5-1</f>
        <v>9.5637251666556677E-2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14531</v>
      </c>
      <c r="W6" s="112">
        <v>15223</v>
      </c>
      <c r="X6" s="112">
        <v>15753</v>
      </c>
      <c r="Y6" s="112">
        <v>16324</v>
      </c>
      <c r="Z6" s="112">
        <v>16173</v>
      </c>
      <c r="AB6" s="113" t="str">
        <f>TEXT(Z6,"###,###")</f>
        <v>16,173</v>
      </c>
      <c r="AD6" s="114">
        <f t="shared" si="0"/>
        <v>-9.2501837784856322E-3</v>
      </c>
      <c r="AF6" s="114">
        <f t="shared" si="1"/>
        <v>0.11299979354483525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21279</v>
      </c>
      <c r="W7" s="112">
        <v>21867</v>
      </c>
      <c r="X7" s="112">
        <v>22654</v>
      </c>
      <c r="Y7" s="112">
        <v>22978</v>
      </c>
      <c r="Z7" s="112">
        <v>23497</v>
      </c>
      <c r="AB7" s="113" t="str">
        <f>TEXT(Z7,"###,###")</f>
        <v>23,497</v>
      </c>
      <c r="AD7" s="114">
        <f t="shared" si="0"/>
        <v>2.2586822177735222E-2</v>
      </c>
      <c r="AF7" s="114">
        <f t="shared" si="1"/>
        <v>0.1042342215329668</v>
      </c>
    </row>
    <row r="8" spans="1:32" ht="17.25" customHeight="1" x14ac:dyDescent="0.25">
      <c r="A8" s="68" t="s">
        <v>13</v>
      </c>
      <c r="B8" s="69"/>
      <c r="C8" s="31"/>
      <c r="D8" s="70" t="str">
        <f>AB4</f>
        <v>32,780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23,497</v>
      </c>
      <c r="P8" s="71"/>
      <c r="S8" s="111" t="s">
        <v>86</v>
      </c>
      <c r="T8" s="112"/>
      <c r="U8" s="112"/>
      <c r="V8" s="112">
        <v>40669.5</v>
      </c>
      <c r="W8" s="112">
        <v>40485</v>
      </c>
      <c r="X8" s="112">
        <v>42071.02</v>
      </c>
      <c r="Y8" s="112">
        <v>43434</v>
      </c>
      <c r="Z8" s="112">
        <v>44544.959999999999</v>
      </c>
      <c r="AB8" s="113" t="str">
        <f>TEXT(Z8,"$###,###")</f>
        <v>$44,545</v>
      </c>
      <c r="AD8" s="114">
        <f t="shared" si="0"/>
        <v>2.5578118524658189E-2</v>
      </c>
      <c r="AF8" s="114">
        <f t="shared" si="1"/>
        <v>9.5291557555416295E-2</v>
      </c>
    </row>
    <row r="9" spans="1:32" x14ac:dyDescent="0.25">
      <c r="A9" s="32" t="s">
        <v>15</v>
      </c>
      <c r="B9" s="75"/>
      <c r="C9" s="76"/>
      <c r="D9" s="77">
        <f>AD104</f>
        <v>74.841366687004268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51.759799123292339</v>
      </c>
      <c r="P9" s="78" t="s">
        <v>87</v>
      </c>
      <c r="S9" s="111" t="s">
        <v>7</v>
      </c>
      <c r="T9" s="112"/>
      <c r="U9" s="112"/>
      <c r="V9" s="112">
        <v>1072882611</v>
      </c>
      <c r="W9" s="112">
        <v>1115415673</v>
      </c>
      <c r="X9" s="112">
        <v>1190479813</v>
      </c>
      <c r="Y9" s="112">
        <v>1255116566</v>
      </c>
      <c r="Z9" s="112">
        <v>1326548295</v>
      </c>
      <c r="AB9" s="113" t="str">
        <f>TEXT(Z9/1000000,"$#,###.0")&amp;" mil"</f>
        <v>$1,326.5 mil</v>
      </c>
      <c r="AD9" s="114">
        <f t="shared" si="0"/>
        <v>5.6912426251889636E-2</v>
      </c>
      <c r="AF9" s="114">
        <f t="shared" si="1"/>
        <v>0.23643377327512671</v>
      </c>
    </row>
    <row r="10" spans="1:32" x14ac:dyDescent="0.25">
      <c r="A10" s="32" t="s">
        <v>18</v>
      </c>
      <c r="B10" s="75"/>
      <c r="C10" s="76"/>
      <c r="D10" s="77">
        <f>AD105</f>
        <v>18.825503355704697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48.240200876707668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88.228284461846201</v>
      </c>
      <c r="P11" s="78" t="s">
        <v>87</v>
      </c>
      <c r="S11" s="111" t="s">
        <v>30</v>
      </c>
      <c r="T11" s="116"/>
      <c r="U11" s="116"/>
      <c r="V11" s="116">
        <v>27148</v>
      </c>
      <c r="W11" s="116">
        <v>28216</v>
      </c>
      <c r="X11" s="116">
        <v>29479</v>
      </c>
      <c r="Y11" s="116">
        <v>30057</v>
      </c>
      <c r="Z11" s="116">
        <v>30015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5.6134825722432646</v>
      </c>
      <c r="P12" s="78" t="s">
        <v>87</v>
      </c>
      <c r="S12" s="111" t="s">
        <v>31</v>
      </c>
      <c r="T12" s="116"/>
      <c r="U12" s="116"/>
      <c r="V12" s="116">
        <v>2536</v>
      </c>
      <c r="W12" s="116">
        <v>2628</v>
      </c>
      <c r="X12" s="116">
        <v>2712</v>
      </c>
      <c r="Y12" s="116">
        <v>2675</v>
      </c>
      <c r="Z12" s="116">
        <v>2764</v>
      </c>
    </row>
    <row r="13" spans="1:32" ht="15" customHeight="1" x14ac:dyDescent="0.25">
      <c r="A13" s="32" t="s">
        <v>20</v>
      </c>
      <c r="B13" s="76"/>
      <c r="C13" s="76"/>
      <c r="D13" s="77">
        <f>AD108</f>
        <v>13.212324588163515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6.1497212410094901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14.844417327638803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40.8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21.281269066503967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16.990125978890024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492</v>
      </c>
      <c r="Z15" s="116">
        <v>513</v>
      </c>
      <c r="AB15" s="121">
        <f t="shared" ref="AB15:AB34" si="2">IF(Z15="np",0,Z15/$Z$34)</f>
        <v>1.5650741350906095E-2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44.08785845027456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83.009874021109979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98</v>
      </c>
      <c r="Z16" s="116">
        <v>80</v>
      </c>
      <c r="AB16" s="121">
        <f t="shared" si="2"/>
        <v>2.4406614192446154E-3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2573</v>
      </c>
      <c r="Z17" s="116">
        <v>2522</v>
      </c>
      <c r="AB17" s="121">
        <f t="shared" si="2"/>
        <v>7.6941851241686496E-2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259</v>
      </c>
      <c r="Z18" s="116">
        <v>268</v>
      </c>
      <c r="AB18" s="121">
        <f t="shared" si="2"/>
        <v>8.1762157544694614E-3</v>
      </c>
    </row>
    <row r="19" spans="1:28" x14ac:dyDescent="0.25">
      <c r="A19" s="67" t="str">
        <f>$S$1&amp;" ("&amp;$V$2&amp;" to "&amp;$Z$2&amp;")"</f>
        <v>Wodonga (2015-16 to 2019-20)</v>
      </c>
      <c r="B19" s="67"/>
      <c r="C19" s="67"/>
      <c r="D19" s="67"/>
      <c r="E19" s="67"/>
      <c r="F19" s="67"/>
      <c r="G19" s="67" t="str">
        <f>$S$1&amp;" ("&amp;$V$2&amp;" to "&amp;$Z$2&amp;")"</f>
        <v>Wodonga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2513</v>
      </c>
      <c r="Z19" s="116">
        <v>2498</v>
      </c>
      <c r="AB19" s="121">
        <f t="shared" si="2"/>
        <v>7.6209652815913118E-2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962</v>
      </c>
      <c r="Z20" s="116">
        <v>976</v>
      </c>
      <c r="AB20" s="121">
        <f t="shared" si="2"/>
        <v>2.9776069314784305E-2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3541</v>
      </c>
      <c r="Z21" s="116">
        <v>3573</v>
      </c>
      <c r="AB21" s="121">
        <f t="shared" si="2"/>
        <v>0.10900604063701264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2467</v>
      </c>
      <c r="Z22" s="116">
        <v>2598</v>
      </c>
      <c r="AB22" s="121">
        <f t="shared" si="2"/>
        <v>7.9260479589968888E-2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1433</v>
      </c>
      <c r="Z23" s="116">
        <v>1453</v>
      </c>
      <c r="AB23" s="121">
        <f t="shared" si="2"/>
        <v>4.4328513027030322E-2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184</v>
      </c>
      <c r="Z24" s="116">
        <v>181</v>
      </c>
      <c r="AB24" s="121">
        <f t="shared" si="2"/>
        <v>5.5219964610409419E-3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1168</v>
      </c>
      <c r="Z25" s="116">
        <v>1217</v>
      </c>
      <c r="AB25" s="121">
        <f t="shared" si="2"/>
        <v>3.7128561840258707E-2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427</v>
      </c>
      <c r="Z26" s="116">
        <v>400</v>
      </c>
      <c r="AB26" s="121">
        <f t="shared" si="2"/>
        <v>1.2203307096223076E-2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1509</v>
      </c>
      <c r="Z27" s="116">
        <v>1459</v>
      </c>
      <c r="AB27" s="121">
        <f t="shared" si="2"/>
        <v>4.4511562633473674E-2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2245</v>
      </c>
      <c r="Z28" s="116">
        <v>2121</v>
      </c>
      <c r="AB28" s="121">
        <f t="shared" si="2"/>
        <v>6.4708035877722864E-2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3314</v>
      </c>
      <c r="Z29" s="116">
        <v>2792</v>
      </c>
      <c r="AB29" s="121">
        <f t="shared" si="2"/>
        <v>8.517908353163707E-2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2076</v>
      </c>
      <c r="Z30" s="116">
        <v>2633</v>
      </c>
      <c r="AB30" s="121">
        <f t="shared" si="2"/>
        <v>8.0328268960888405E-2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4668</v>
      </c>
      <c r="Z31" s="116">
        <v>4607</v>
      </c>
      <c r="AB31" s="121">
        <f t="shared" si="2"/>
        <v>0.14055158948074928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506</v>
      </c>
      <c r="Z32" s="116">
        <v>477</v>
      </c>
      <c r="AB32" s="121">
        <f t="shared" si="2"/>
        <v>1.4552443712246019E-2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1093</v>
      </c>
      <c r="Z33" s="116">
        <v>1151</v>
      </c>
      <c r="AB33" s="121">
        <f t="shared" si="2"/>
        <v>3.5115016169381903E-2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32735</v>
      </c>
      <c r="Z34" s="124">
        <v>32778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19504</v>
      </c>
      <c r="AB37" s="136">
        <f>Z37/Z40*100</f>
        <v>83.009874021109979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3992</v>
      </c>
      <c r="AB38" s="136">
        <f>Z38/Z40*100</f>
        <v>16.990125978890024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23496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11</v>
      </c>
      <c r="W44" s="116">
        <v>10</v>
      </c>
      <c r="X44" s="116">
        <v>11</v>
      </c>
      <c r="Y44" s="116">
        <v>12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372</v>
      </c>
      <c r="W45" s="116">
        <v>453</v>
      </c>
      <c r="X45" s="116">
        <v>473</v>
      </c>
      <c r="Y45" s="116">
        <v>443</v>
      </c>
      <c r="Z45" s="116">
        <v>476</v>
      </c>
    </row>
    <row r="46" spans="19:32" x14ac:dyDescent="0.25">
      <c r="S46" s="119" t="s">
        <v>39</v>
      </c>
      <c r="T46" s="119"/>
      <c r="U46" s="116"/>
      <c r="V46" s="116">
        <v>1044</v>
      </c>
      <c r="W46" s="116">
        <v>1028</v>
      </c>
      <c r="X46" s="116">
        <v>1132</v>
      </c>
      <c r="Y46" s="116">
        <v>1134</v>
      </c>
      <c r="Z46" s="116">
        <v>1041</v>
      </c>
    </row>
    <row r="47" spans="19:32" x14ac:dyDescent="0.25">
      <c r="S47" s="119" t="s">
        <v>40</v>
      </c>
      <c r="T47" s="119"/>
      <c r="U47" s="116"/>
      <c r="V47" s="116">
        <v>1537</v>
      </c>
      <c r="W47" s="116">
        <v>1574</v>
      </c>
      <c r="X47" s="116">
        <v>1692</v>
      </c>
      <c r="Y47" s="116">
        <v>1574</v>
      </c>
      <c r="Z47" s="116">
        <v>1537</v>
      </c>
    </row>
    <row r="48" spans="19:32" x14ac:dyDescent="0.25">
      <c r="S48" s="119" t="s">
        <v>41</v>
      </c>
      <c r="T48" s="119"/>
      <c r="U48" s="116"/>
      <c r="V48" s="116">
        <v>1954</v>
      </c>
      <c r="W48" s="116">
        <v>1958</v>
      </c>
      <c r="X48" s="116">
        <v>1960</v>
      </c>
      <c r="Y48" s="116">
        <v>1993</v>
      </c>
      <c r="Z48" s="116">
        <v>2040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1680</v>
      </c>
      <c r="W49" s="116">
        <v>1799</v>
      </c>
      <c r="X49" s="116">
        <v>1909</v>
      </c>
      <c r="Y49" s="116">
        <v>1921</v>
      </c>
      <c r="Z49" s="116">
        <v>2005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Wodonga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1499</v>
      </c>
      <c r="W50" s="116">
        <v>1618</v>
      </c>
      <c r="X50" s="116">
        <v>1692</v>
      </c>
      <c r="Y50" s="116">
        <v>1675</v>
      </c>
      <c r="Z50" s="116">
        <v>1650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1430</v>
      </c>
      <c r="W51" s="116">
        <v>1390</v>
      </c>
      <c r="X51" s="116">
        <v>1476</v>
      </c>
      <c r="Y51" s="116">
        <v>1484</v>
      </c>
      <c r="Z51" s="116">
        <v>1547</v>
      </c>
    </row>
    <row r="52" spans="1:26" ht="15" customHeight="1" x14ac:dyDescent="0.25">
      <c r="S52" s="119" t="s">
        <v>45</v>
      </c>
      <c r="T52" s="119"/>
      <c r="U52" s="116"/>
      <c r="V52" s="116">
        <v>1480</v>
      </c>
      <c r="W52" s="116">
        <v>1530</v>
      </c>
      <c r="X52" s="116">
        <v>1565</v>
      </c>
      <c r="Y52" s="116">
        <v>1533</v>
      </c>
      <c r="Z52" s="116">
        <v>1560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1386</v>
      </c>
      <c r="W53" s="116">
        <v>1379</v>
      </c>
      <c r="X53" s="116">
        <v>1331</v>
      </c>
      <c r="Y53" s="116">
        <v>1369</v>
      </c>
      <c r="Z53" s="116">
        <v>1438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1114</v>
      </c>
      <c r="W54" s="116">
        <v>1163</v>
      </c>
      <c r="X54" s="116">
        <v>1331</v>
      </c>
      <c r="Y54" s="116">
        <v>1330</v>
      </c>
      <c r="Z54" s="116">
        <v>1326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951</v>
      </c>
      <c r="W55" s="116">
        <v>978</v>
      </c>
      <c r="X55" s="116">
        <v>995</v>
      </c>
      <c r="Y55" s="116">
        <v>1011</v>
      </c>
      <c r="Z55" s="116">
        <v>977</v>
      </c>
    </row>
    <row r="56" spans="1:26" ht="15" customHeight="1" x14ac:dyDescent="0.25">
      <c r="S56" s="119" t="s">
        <v>49</v>
      </c>
      <c r="T56" s="119"/>
      <c r="U56" s="116"/>
      <c r="V56" s="116">
        <v>471</v>
      </c>
      <c r="W56" s="116">
        <v>476</v>
      </c>
      <c r="X56" s="116">
        <v>532</v>
      </c>
      <c r="Y56" s="116">
        <v>586</v>
      </c>
      <c r="Z56" s="116">
        <v>635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145</v>
      </c>
      <c r="W57" s="116">
        <v>179</v>
      </c>
      <c r="X57" s="116">
        <v>215</v>
      </c>
      <c r="Y57" s="116">
        <v>231</v>
      </c>
      <c r="Z57" s="116">
        <v>233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47</v>
      </c>
      <c r="W58" s="116">
        <v>44</v>
      </c>
      <c r="X58" s="116">
        <v>47</v>
      </c>
      <c r="Y58" s="116">
        <v>61</v>
      </c>
      <c r="Z58" s="116">
        <v>90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25</v>
      </c>
      <c r="W59" s="116">
        <v>26</v>
      </c>
      <c r="X59" s="116">
        <v>37</v>
      </c>
      <c r="Y59" s="116">
        <v>22</v>
      </c>
      <c r="Z59" s="116">
        <v>21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13</v>
      </c>
      <c r="W60" s="116">
        <v>15</v>
      </c>
      <c r="X60" s="116">
        <v>15</v>
      </c>
      <c r="Y60" s="116">
        <v>17</v>
      </c>
      <c r="Z60" s="116">
        <v>21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15151</v>
      </c>
      <c r="W61" s="116">
        <v>15621</v>
      </c>
      <c r="X61" s="116">
        <v>16437</v>
      </c>
      <c r="Y61" s="116">
        <v>16415</v>
      </c>
      <c r="Z61" s="116">
        <v>16606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12</v>
      </c>
      <c r="W63" s="116">
        <v>12</v>
      </c>
      <c r="X63" s="116">
        <v>17</v>
      </c>
      <c r="Y63" s="116">
        <v>26</v>
      </c>
      <c r="Z63" s="116">
        <v>18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476</v>
      </c>
      <c r="W64" s="116">
        <v>529</v>
      </c>
      <c r="X64" s="116">
        <v>481</v>
      </c>
      <c r="Y64" s="116">
        <v>495</v>
      </c>
      <c r="Z64" s="116">
        <v>490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Wodonga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1057</v>
      </c>
      <c r="W65" s="116">
        <v>1096</v>
      </c>
      <c r="X65" s="116">
        <v>1152</v>
      </c>
      <c r="Y65" s="116">
        <v>1195</v>
      </c>
      <c r="Z65" s="116">
        <v>1133</v>
      </c>
    </row>
    <row r="66" spans="1:26" x14ac:dyDescent="0.25">
      <c r="S66" s="119" t="s">
        <v>40</v>
      </c>
      <c r="T66" s="119"/>
      <c r="U66" s="116"/>
      <c r="V66" s="116">
        <v>1356</v>
      </c>
      <c r="W66" s="116">
        <v>1500</v>
      </c>
      <c r="X66" s="116">
        <v>1551</v>
      </c>
      <c r="Y66" s="116">
        <v>1605</v>
      </c>
      <c r="Z66" s="116">
        <v>1558</v>
      </c>
    </row>
    <row r="67" spans="1:26" x14ac:dyDescent="0.25">
      <c r="S67" s="119" t="s">
        <v>41</v>
      </c>
      <c r="T67" s="119"/>
      <c r="U67" s="116"/>
      <c r="V67" s="116">
        <v>1850</v>
      </c>
      <c r="W67" s="116">
        <v>1855</v>
      </c>
      <c r="X67" s="116">
        <v>1836</v>
      </c>
      <c r="Y67" s="116">
        <v>1961</v>
      </c>
      <c r="Z67" s="116">
        <v>1856</v>
      </c>
    </row>
    <row r="68" spans="1:26" x14ac:dyDescent="0.25">
      <c r="S68" s="119" t="s">
        <v>42</v>
      </c>
      <c r="T68" s="119"/>
      <c r="U68" s="116"/>
      <c r="V68" s="116">
        <v>1590</v>
      </c>
      <c r="W68" s="116">
        <v>1696</v>
      </c>
      <c r="X68" s="116">
        <v>1783</v>
      </c>
      <c r="Y68" s="116">
        <v>1829</v>
      </c>
      <c r="Z68" s="116">
        <v>1854</v>
      </c>
    </row>
    <row r="69" spans="1:26" x14ac:dyDescent="0.25">
      <c r="S69" s="119" t="s">
        <v>43</v>
      </c>
      <c r="T69" s="119"/>
      <c r="U69" s="116"/>
      <c r="V69" s="116">
        <v>1399</v>
      </c>
      <c r="W69" s="116">
        <v>1428</v>
      </c>
      <c r="X69" s="116">
        <v>1531</v>
      </c>
      <c r="Y69" s="116">
        <v>1644</v>
      </c>
      <c r="Z69" s="116">
        <v>1680</v>
      </c>
    </row>
    <row r="70" spans="1:26" x14ac:dyDescent="0.25">
      <c r="S70" s="119" t="s">
        <v>44</v>
      </c>
      <c r="T70" s="119"/>
      <c r="U70" s="116"/>
      <c r="V70" s="116">
        <v>1436</v>
      </c>
      <c r="W70" s="116">
        <v>1436</v>
      </c>
      <c r="X70" s="116">
        <v>1526</v>
      </c>
      <c r="Y70" s="116">
        <v>1520</v>
      </c>
      <c r="Z70" s="116">
        <v>1523</v>
      </c>
    </row>
    <row r="71" spans="1:26" x14ac:dyDescent="0.25">
      <c r="S71" s="119" t="s">
        <v>45</v>
      </c>
      <c r="T71" s="119"/>
      <c r="U71" s="116"/>
      <c r="V71" s="116">
        <v>1481</v>
      </c>
      <c r="W71" s="116">
        <v>1561</v>
      </c>
      <c r="X71" s="116">
        <v>1581</v>
      </c>
      <c r="Y71" s="116">
        <v>1579</v>
      </c>
      <c r="Z71" s="116">
        <v>1529</v>
      </c>
    </row>
    <row r="72" spans="1:26" x14ac:dyDescent="0.25">
      <c r="S72" s="119" t="s">
        <v>46</v>
      </c>
      <c r="T72" s="119"/>
      <c r="U72" s="116"/>
      <c r="V72" s="116">
        <v>1357</v>
      </c>
      <c r="W72" s="116">
        <v>1409</v>
      </c>
      <c r="X72" s="116">
        <v>1402</v>
      </c>
      <c r="Y72" s="116">
        <v>1503</v>
      </c>
      <c r="Z72" s="116">
        <v>1457</v>
      </c>
    </row>
    <row r="73" spans="1:26" x14ac:dyDescent="0.25">
      <c r="S73" s="119" t="s">
        <v>47</v>
      </c>
      <c r="T73" s="119"/>
      <c r="U73" s="116"/>
      <c r="V73" s="116">
        <v>1247</v>
      </c>
      <c r="W73" s="116">
        <v>1276</v>
      </c>
      <c r="X73" s="116">
        <v>1321</v>
      </c>
      <c r="Y73" s="116">
        <v>1352</v>
      </c>
      <c r="Z73" s="116">
        <v>1363</v>
      </c>
    </row>
    <row r="74" spans="1:26" x14ac:dyDescent="0.25">
      <c r="S74" s="119" t="s">
        <v>48</v>
      </c>
      <c r="T74" s="119"/>
      <c r="U74" s="116"/>
      <c r="V74" s="116">
        <v>781</v>
      </c>
      <c r="W74" s="116">
        <v>861</v>
      </c>
      <c r="X74" s="116">
        <v>919</v>
      </c>
      <c r="Y74" s="116">
        <v>943</v>
      </c>
      <c r="Z74" s="116">
        <v>992</v>
      </c>
    </row>
    <row r="75" spans="1:26" x14ac:dyDescent="0.25">
      <c r="S75" s="119" t="s">
        <v>49</v>
      </c>
      <c r="T75" s="119"/>
      <c r="U75" s="116"/>
      <c r="V75" s="116">
        <v>294</v>
      </c>
      <c r="W75" s="116">
        <v>349</v>
      </c>
      <c r="X75" s="116">
        <v>379</v>
      </c>
      <c r="Y75" s="116">
        <v>418</v>
      </c>
      <c r="Z75" s="116">
        <v>449</v>
      </c>
    </row>
    <row r="76" spans="1:26" x14ac:dyDescent="0.25">
      <c r="S76" s="119" t="s">
        <v>50</v>
      </c>
      <c r="T76" s="119"/>
      <c r="U76" s="116"/>
      <c r="V76" s="116">
        <v>94</v>
      </c>
      <c r="W76" s="116">
        <v>114</v>
      </c>
      <c r="X76" s="116">
        <v>140</v>
      </c>
      <c r="Y76" s="116">
        <v>144</v>
      </c>
      <c r="Z76" s="116">
        <v>151</v>
      </c>
    </row>
    <row r="77" spans="1:26" x14ac:dyDescent="0.25">
      <c r="S77" s="119" t="s">
        <v>51</v>
      </c>
      <c r="T77" s="119"/>
      <c r="U77" s="116"/>
      <c r="V77" s="116">
        <v>57</v>
      </c>
      <c r="W77" s="116">
        <v>59</v>
      </c>
      <c r="X77" s="116">
        <v>62</v>
      </c>
      <c r="Y77" s="116">
        <v>59</v>
      </c>
      <c r="Z77" s="116">
        <v>65</v>
      </c>
    </row>
    <row r="78" spans="1:26" x14ac:dyDescent="0.25">
      <c r="S78" s="119" t="s">
        <v>52</v>
      </c>
      <c r="T78" s="119"/>
      <c r="U78" s="116"/>
      <c r="V78" s="116">
        <v>22</v>
      </c>
      <c r="W78" s="116">
        <v>25</v>
      </c>
      <c r="X78" s="116">
        <v>23</v>
      </c>
      <c r="Y78" s="116">
        <v>32</v>
      </c>
      <c r="Z78" s="116">
        <v>32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17</v>
      </c>
      <c r="X79" s="116">
        <v>24</v>
      </c>
      <c r="Y79" s="116">
        <v>25</v>
      </c>
      <c r="Z79" s="116">
        <v>21</v>
      </c>
    </row>
    <row r="80" spans="1:26" x14ac:dyDescent="0.25">
      <c r="S80" s="122" t="s">
        <v>54</v>
      </c>
      <c r="T80" s="122"/>
      <c r="U80" s="116"/>
      <c r="V80" s="116">
        <v>14531</v>
      </c>
      <c r="W80" s="116">
        <v>15223</v>
      </c>
      <c r="X80" s="116">
        <v>15753</v>
      </c>
      <c r="Y80" s="116">
        <v>16322</v>
      </c>
      <c r="Z80" s="116">
        <v>16174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Wodonga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1279</v>
      </c>
      <c r="W83" s="116">
        <v>1353</v>
      </c>
      <c r="X83" s="116">
        <v>1403</v>
      </c>
      <c r="Y83" s="116">
        <v>1392</v>
      </c>
      <c r="Z83" s="116">
        <v>1417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1149</v>
      </c>
      <c r="W84" s="116">
        <v>1162</v>
      </c>
      <c r="X84" s="116">
        <v>1147</v>
      </c>
      <c r="Y84" s="116">
        <v>1182</v>
      </c>
      <c r="Z84" s="116">
        <v>1221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2144</v>
      </c>
      <c r="W85" s="116">
        <v>2226</v>
      </c>
      <c r="X85" s="116">
        <v>2356</v>
      </c>
      <c r="Y85" s="116">
        <v>2461</v>
      </c>
      <c r="Z85" s="116">
        <v>2511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32,780</v>
      </c>
      <c r="D86" s="100">
        <f t="shared" ref="D86:D91" si="4">AD4</f>
        <v>1.3746754238581627E-3</v>
      </c>
      <c r="E86" s="101">
        <f t="shared" ref="E86:E91" si="5">AD4</f>
        <v>1.3746754238581627E-3</v>
      </c>
      <c r="F86" s="100">
        <f t="shared" ref="F86:F91" si="6">AF4</f>
        <v>0.10437302068593768</v>
      </c>
      <c r="G86" s="101">
        <f t="shared" ref="G86:G91" si="7">AF4</f>
        <v>0.10437302068593768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676</v>
      </c>
      <c r="W86" s="116">
        <v>724</v>
      </c>
      <c r="X86" s="116">
        <v>801</v>
      </c>
      <c r="Y86" s="116">
        <v>794</v>
      </c>
      <c r="Z86" s="116">
        <v>848</v>
      </c>
    </row>
    <row r="87" spans="1:30" ht="15" customHeight="1" x14ac:dyDescent="0.25">
      <c r="A87" s="102" t="s">
        <v>4</v>
      </c>
      <c r="B87" s="51"/>
      <c r="C87" s="61" t="str">
        <f t="shared" si="3"/>
        <v>16,600</v>
      </c>
      <c r="D87" s="100">
        <f t="shared" si="4"/>
        <v>1.1516665651087665E-2</v>
      </c>
      <c r="E87" s="101">
        <f t="shared" si="5"/>
        <v>1.1516665651087665E-2</v>
      </c>
      <c r="F87" s="100">
        <f t="shared" si="6"/>
        <v>9.5637251666556677E-2</v>
      </c>
      <c r="G87" s="101">
        <f t="shared" si="7"/>
        <v>9.5637251666556677E-2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427</v>
      </c>
      <c r="W87" s="116">
        <v>442</v>
      </c>
      <c r="X87" s="116">
        <v>467</v>
      </c>
      <c r="Y87" s="116">
        <v>447</v>
      </c>
      <c r="Z87" s="116">
        <v>447</v>
      </c>
    </row>
    <row r="88" spans="1:30" ht="15" customHeight="1" x14ac:dyDescent="0.25">
      <c r="A88" s="102" t="s">
        <v>5</v>
      </c>
      <c r="B88" s="51"/>
      <c r="C88" s="61" t="str">
        <f t="shared" si="3"/>
        <v>16,173</v>
      </c>
      <c r="D88" s="100">
        <f t="shared" si="4"/>
        <v>-9.2501837784856322E-3</v>
      </c>
      <c r="E88" s="101">
        <f t="shared" si="5"/>
        <v>-9.2501837784856322E-3</v>
      </c>
      <c r="F88" s="100">
        <f t="shared" si="6"/>
        <v>0.11299979354483525</v>
      </c>
      <c r="G88" s="101">
        <f t="shared" si="7"/>
        <v>0.11299979354483525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594</v>
      </c>
      <c r="W88" s="116">
        <v>622</v>
      </c>
      <c r="X88" s="116">
        <v>683</v>
      </c>
      <c r="Y88" s="116">
        <v>669</v>
      </c>
      <c r="Z88" s="116">
        <v>698</v>
      </c>
    </row>
    <row r="89" spans="1:30" ht="15" customHeight="1" x14ac:dyDescent="0.25">
      <c r="A89" s="51" t="s">
        <v>6</v>
      </c>
      <c r="B89" s="51"/>
      <c r="C89" s="61" t="str">
        <f t="shared" si="3"/>
        <v>23,497</v>
      </c>
      <c r="D89" s="100">
        <f t="shared" si="4"/>
        <v>2.2586822177735222E-2</v>
      </c>
      <c r="E89" s="101">
        <f t="shared" si="5"/>
        <v>2.2586822177735222E-2</v>
      </c>
      <c r="F89" s="100">
        <f t="shared" si="6"/>
        <v>0.1042342215329668</v>
      </c>
      <c r="G89" s="101">
        <f t="shared" si="7"/>
        <v>0.1042342215329668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1298</v>
      </c>
      <c r="W89" s="116">
        <v>1323</v>
      </c>
      <c r="X89" s="116">
        <v>1394</v>
      </c>
      <c r="Y89" s="116">
        <v>1439</v>
      </c>
      <c r="Z89" s="116">
        <v>1432</v>
      </c>
    </row>
    <row r="90" spans="1:30" ht="15" customHeight="1" x14ac:dyDescent="0.25">
      <c r="A90" s="51" t="s">
        <v>100</v>
      </c>
      <c r="B90" s="51"/>
      <c r="C90" s="61" t="str">
        <f t="shared" si="3"/>
        <v>$44,545</v>
      </c>
      <c r="D90" s="100">
        <f t="shared" si="4"/>
        <v>2.5578118524658189E-2</v>
      </c>
      <c r="E90" s="101">
        <f t="shared" si="5"/>
        <v>2.5578118524658189E-2</v>
      </c>
      <c r="F90" s="100">
        <f t="shared" si="6"/>
        <v>9.5291557555416295E-2</v>
      </c>
      <c r="G90" s="101">
        <f t="shared" si="7"/>
        <v>9.5291557555416295E-2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1551</v>
      </c>
      <c r="W90" s="116">
        <v>1626</v>
      </c>
      <c r="X90" s="116">
        <v>1738</v>
      </c>
      <c r="Y90" s="116">
        <v>1734</v>
      </c>
      <c r="Z90" s="116">
        <v>1780</v>
      </c>
    </row>
    <row r="91" spans="1:30" ht="15" customHeight="1" x14ac:dyDescent="0.25">
      <c r="A91" s="51" t="s">
        <v>7</v>
      </c>
      <c r="B91" s="51"/>
      <c r="C91" s="61" t="str">
        <f t="shared" si="3"/>
        <v>$1,326.5 mil</v>
      </c>
      <c r="D91" s="100">
        <f t="shared" si="4"/>
        <v>5.6912426251889636E-2</v>
      </c>
      <c r="E91" s="101">
        <f t="shared" si="5"/>
        <v>5.6912426251889636E-2</v>
      </c>
      <c r="F91" s="100">
        <f t="shared" si="6"/>
        <v>0.23643377327512671</v>
      </c>
      <c r="G91" s="101">
        <f t="shared" si="7"/>
        <v>0.23643377327512671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11125</v>
      </c>
      <c r="W91" s="116">
        <v>11397</v>
      </c>
      <c r="X91" s="116">
        <v>11803</v>
      </c>
      <c r="Y91" s="116">
        <v>11884</v>
      </c>
      <c r="Z91" s="116">
        <v>12160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731</v>
      </c>
      <c r="W93" s="116">
        <v>805</v>
      </c>
      <c r="X93" s="116">
        <v>840</v>
      </c>
      <c r="Y93" s="116">
        <v>884</v>
      </c>
      <c r="Z93" s="116">
        <v>898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1889</v>
      </c>
      <c r="W94" s="116">
        <v>1997</v>
      </c>
      <c r="X94" s="116">
        <v>2081</v>
      </c>
      <c r="Y94" s="116">
        <v>2154</v>
      </c>
      <c r="Z94" s="116">
        <v>2254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359</v>
      </c>
      <c r="W95" s="116">
        <v>356</v>
      </c>
      <c r="X95" s="116">
        <v>383</v>
      </c>
      <c r="Y95" s="116">
        <v>368</v>
      </c>
      <c r="Z95" s="116">
        <v>381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1575</v>
      </c>
      <c r="W96" s="116">
        <v>1677</v>
      </c>
      <c r="X96" s="116">
        <v>1821</v>
      </c>
      <c r="Y96" s="116">
        <v>1954</v>
      </c>
      <c r="Z96" s="116">
        <v>2032</v>
      </c>
    </row>
    <row r="97" spans="1:32" ht="15" customHeight="1" x14ac:dyDescent="0.25">
      <c r="S97" s="119" t="s">
        <v>199</v>
      </c>
      <c r="T97" s="119"/>
      <c r="U97" s="116"/>
      <c r="V97" s="116">
        <v>1774</v>
      </c>
      <c r="W97" s="116">
        <v>1976</v>
      </c>
      <c r="X97" s="116">
        <v>1986</v>
      </c>
      <c r="Y97" s="116">
        <v>2011</v>
      </c>
      <c r="Z97" s="116">
        <v>2014</v>
      </c>
    </row>
    <row r="98" spans="1:32" ht="15" customHeight="1" x14ac:dyDescent="0.25">
      <c r="S98" s="119" t="s">
        <v>200</v>
      </c>
      <c r="T98" s="119"/>
      <c r="U98" s="116"/>
      <c r="V98" s="116">
        <v>1228</v>
      </c>
      <c r="W98" s="116">
        <v>1229</v>
      </c>
      <c r="X98" s="116">
        <v>1338</v>
      </c>
      <c r="Y98" s="116">
        <v>1360</v>
      </c>
      <c r="Z98" s="116">
        <v>1370</v>
      </c>
    </row>
    <row r="99" spans="1:32" ht="15" customHeight="1" x14ac:dyDescent="0.25">
      <c r="S99" s="119" t="s">
        <v>201</v>
      </c>
      <c r="T99" s="119"/>
      <c r="U99" s="116"/>
      <c r="V99" s="116">
        <v>104</v>
      </c>
      <c r="W99" s="116">
        <v>111</v>
      </c>
      <c r="X99" s="116">
        <v>112</v>
      </c>
      <c r="Y99" s="116">
        <v>111</v>
      </c>
      <c r="Z99" s="116">
        <v>129</v>
      </c>
    </row>
    <row r="100" spans="1:32" ht="15" customHeight="1" x14ac:dyDescent="0.25">
      <c r="S100" s="119" t="s">
        <v>59</v>
      </c>
      <c r="T100" s="119"/>
      <c r="U100" s="116"/>
      <c r="V100" s="116">
        <v>711</v>
      </c>
      <c r="W100" s="116">
        <v>757</v>
      </c>
      <c r="X100" s="116">
        <v>820</v>
      </c>
      <c r="Y100" s="116">
        <v>857</v>
      </c>
      <c r="Z100" s="116">
        <v>888</v>
      </c>
    </row>
    <row r="101" spans="1:32" x14ac:dyDescent="0.25">
      <c r="A101" s="20"/>
      <c r="S101" s="122" t="s">
        <v>54</v>
      </c>
      <c r="T101" s="122"/>
      <c r="U101" s="116"/>
      <c r="V101" s="116">
        <v>10154</v>
      </c>
      <c r="W101" s="116">
        <v>10470</v>
      </c>
      <c r="X101" s="116">
        <v>10851</v>
      </c>
      <c r="Y101" s="116">
        <v>11088</v>
      </c>
      <c r="Z101" s="116">
        <v>11338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21446</v>
      </c>
      <c r="W104" s="116">
        <v>22716</v>
      </c>
      <c r="X104" s="116">
        <v>23902</v>
      </c>
      <c r="Y104" s="116">
        <v>24224</v>
      </c>
      <c r="Z104" s="116">
        <v>24533</v>
      </c>
      <c r="AB104" s="113" t="str">
        <f>TEXT(Z104,"###,###")</f>
        <v>24,533</v>
      </c>
      <c r="AD104" s="134">
        <f>Z104/($Z$4)*100</f>
        <v>74.841366687004268</v>
      </c>
      <c r="AF104" s="113"/>
    </row>
    <row r="105" spans="1:32" x14ac:dyDescent="0.25">
      <c r="S105" s="119" t="s">
        <v>18</v>
      </c>
      <c r="T105" s="119"/>
      <c r="U105" s="116"/>
      <c r="V105" s="116">
        <v>6001</v>
      </c>
      <c r="W105" s="116">
        <v>6106</v>
      </c>
      <c r="X105" s="116">
        <v>6207</v>
      </c>
      <c r="Y105" s="116">
        <v>6524</v>
      </c>
      <c r="Z105" s="116">
        <v>6171</v>
      </c>
      <c r="AB105" s="113" t="str">
        <f>TEXT(Z105,"###,###")</f>
        <v>6,171</v>
      </c>
      <c r="AD105" s="134">
        <f>Z105/($Z$4)*100</f>
        <v>18.825503355704697</v>
      </c>
      <c r="AF105" s="113"/>
    </row>
    <row r="106" spans="1:32" x14ac:dyDescent="0.25">
      <c r="S106" s="122" t="s">
        <v>54</v>
      </c>
      <c r="T106" s="122"/>
      <c r="U106" s="124"/>
      <c r="V106" s="124">
        <v>27447</v>
      </c>
      <c r="W106" s="124">
        <v>28822</v>
      </c>
      <c r="X106" s="124">
        <v>30109</v>
      </c>
      <c r="Y106" s="124">
        <v>30748</v>
      </c>
      <c r="Z106" s="124">
        <v>30704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3499</v>
      </c>
      <c r="W108" s="116">
        <v>3856</v>
      </c>
      <c r="X108" s="116">
        <v>4831</v>
      </c>
      <c r="Y108" s="116">
        <v>4240</v>
      </c>
      <c r="Z108" s="116">
        <v>4331</v>
      </c>
      <c r="AB108" s="113" t="str">
        <f>TEXT(Z108,"###,###")</f>
        <v>4,331</v>
      </c>
      <c r="AD108" s="134">
        <f>Z108/($Z$4)*100</f>
        <v>13.212324588163515</v>
      </c>
      <c r="AF108" s="113"/>
    </row>
    <row r="109" spans="1:32" x14ac:dyDescent="0.25">
      <c r="S109" s="119" t="s">
        <v>21</v>
      </c>
      <c r="T109" s="119"/>
      <c r="U109" s="116"/>
      <c r="V109" s="116">
        <v>4546</v>
      </c>
      <c r="W109" s="116">
        <v>4677</v>
      </c>
      <c r="X109" s="116">
        <v>4679</v>
      </c>
      <c r="Y109" s="116">
        <v>4806</v>
      </c>
      <c r="Z109" s="116">
        <v>4866</v>
      </c>
      <c r="AB109" s="113" t="str">
        <f>TEXT(Z109,"###,###")</f>
        <v>4,866</v>
      </c>
      <c r="AD109" s="134">
        <f>Z109/($Z$4)*100</f>
        <v>14.844417327638803</v>
      </c>
      <c r="AF109" s="113"/>
    </row>
    <row r="110" spans="1:32" x14ac:dyDescent="0.25">
      <c r="S110" s="119" t="s">
        <v>22</v>
      </c>
      <c r="T110" s="119"/>
      <c r="U110" s="116"/>
      <c r="V110" s="116">
        <v>6387</v>
      </c>
      <c r="W110" s="116">
        <v>6675</v>
      </c>
      <c r="X110" s="116">
        <v>6737</v>
      </c>
      <c r="Y110" s="116">
        <v>6982</v>
      </c>
      <c r="Z110" s="116">
        <v>6976</v>
      </c>
      <c r="AB110" s="113" t="str">
        <f>TEXT(Z110,"###,###")</f>
        <v>6,976</v>
      </c>
      <c r="AD110" s="134">
        <f>Z110/($Z$4)*100</f>
        <v>21.281269066503967</v>
      </c>
      <c r="AF110" s="113"/>
    </row>
    <row r="111" spans="1:32" x14ac:dyDescent="0.25">
      <c r="S111" s="119" t="s">
        <v>23</v>
      </c>
      <c r="T111" s="119"/>
      <c r="U111" s="116"/>
      <c r="V111" s="116">
        <v>13013</v>
      </c>
      <c r="W111" s="116">
        <v>13614</v>
      </c>
      <c r="X111" s="116">
        <v>13856</v>
      </c>
      <c r="Y111" s="116">
        <v>14724</v>
      </c>
      <c r="Z111" s="116">
        <v>14452</v>
      </c>
      <c r="AB111" s="113" t="str">
        <f>TEXT(Z111,"###,###")</f>
        <v>14,452</v>
      </c>
      <c r="AD111" s="134">
        <f>Z111/($Z$4)*100</f>
        <v>44.08785845027456</v>
      </c>
      <c r="AF111" s="113"/>
    </row>
    <row r="112" spans="1:32" x14ac:dyDescent="0.25">
      <c r="S112" s="122" t="s">
        <v>54</v>
      </c>
      <c r="T112" s="122"/>
      <c r="U112" s="116"/>
      <c r="V112" s="116">
        <v>29682</v>
      </c>
      <c r="W112" s="116">
        <v>30844</v>
      </c>
      <c r="X112" s="116">
        <v>32190</v>
      </c>
      <c r="Y112" s="116">
        <v>32732</v>
      </c>
      <c r="Z112" s="116">
        <v>32777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37.25</v>
      </c>
      <c r="W118" s="135">
        <v>40.409999999999997</v>
      </c>
      <c r="X118" s="135">
        <v>40.53</v>
      </c>
      <c r="Y118" s="135">
        <v>40.630000000000003</v>
      </c>
      <c r="Z118" s="135">
        <v>40.770000000000003</v>
      </c>
      <c r="AB118" s="113" t="str">
        <f>TEXT(Z118,"##.0")</f>
        <v>40.8</v>
      </c>
    </row>
    <row r="120" spans="19:32" x14ac:dyDescent="0.25">
      <c r="S120" s="105" t="s">
        <v>102</v>
      </c>
      <c r="T120" s="116"/>
      <c r="U120" s="116"/>
      <c r="V120" s="116">
        <v>18745</v>
      </c>
      <c r="W120" s="116">
        <v>19239</v>
      </c>
      <c r="X120" s="116">
        <v>19943</v>
      </c>
      <c r="Y120" s="116">
        <v>20302</v>
      </c>
      <c r="Z120" s="116">
        <v>20731</v>
      </c>
      <c r="AB120" s="113" t="str">
        <f>TEXT(Z120,"###,###")</f>
        <v>20,731</v>
      </c>
    </row>
    <row r="121" spans="19:32" x14ac:dyDescent="0.25">
      <c r="S121" s="105" t="s">
        <v>103</v>
      </c>
      <c r="T121" s="116"/>
      <c r="U121" s="116"/>
      <c r="V121" s="116">
        <v>1293</v>
      </c>
      <c r="W121" s="116">
        <v>1336</v>
      </c>
      <c r="X121" s="116">
        <v>1369</v>
      </c>
      <c r="Y121" s="116">
        <v>1346</v>
      </c>
      <c r="Z121" s="116">
        <v>1319</v>
      </c>
      <c r="AB121" s="113" t="str">
        <f>TEXT(Z121,"###,###")</f>
        <v>1,319</v>
      </c>
    </row>
    <row r="122" spans="19:32" x14ac:dyDescent="0.25">
      <c r="S122" s="105" t="s">
        <v>104</v>
      </c>
      <c r="T122" s="116"/>
      <c r="U122" s="116"/>
      <c r="V122" s="116">
        <v>1241</v>
      </c>
      <c r="W122" s="116">
        <v>1292</v>
      </c>
      <c r="X122" s="116">
        <v>1341</v>
      </c>
      <c r="Y122" s="116">
        <v>1328</v>
      </c>
      <c r="Z122" s="116">
        <v>1445</v>
      </c>
      <c r="AB122" s="113" t="str">
        <f>TEXT(Z122,"###,###")</f>
        <v>1,445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19986</v>
      </c>
      <c r="W124" s="116">
        <v>20531</v>
      </c>
      <c r="X124" s="116">
        <v>21284</v>
      </c>
      <c r="Y124" s="116">
        <v>21630</v>
      </c>
      <c r="Z124" s="116">
        <v>22176</v>
      </c>
      <c r="AB124" s="113" t="str">
        <f>TEXT(Z124,"###,###")</f>
        <v>22,176</v>
      </c>
      <c r="AD124" s="131">
        <f>Z124/$Z$7*100</f>
        <v>94.378005702855688</v>
      </c>
    </row>
    <row r="125" spans="19:32" x14ac:dyDescent="0.25">
      <c r="S125" s="105" t="s">
        <v>106</v>
      </c>
      <c r="T125" s="116"/>
      <c r="U125" s="116"/>
      <c r="V125" s="116">
        <v>2534</v>
      </c>
      <c r="W125" s="116">
        <v>2628</v>
      </c>
      <c r="X125" s="116">
        <v>2710</v>
      </c>
      <c r="Y125" s="116">
        <v>2674</v>
      </c>
      <c r="Z125" s="116">
        <v>2764</v>
      </c>
      <c r="AB125" s="113" t="str">
        <f>TEXT(Z125,"###,###")</f>
        <v>2,764</v>
      </c>
      <c r="AD125" s="131">
        <f>Z125/$Z$7*100</f>
        <v>11.763203813252755</v>
      </c>
    </row>
    <row r="127" spans="19:32" x14ac:dyDescent="0.25">
      <c r="S127" s="105" t="s">
        <v>107</v>
      </c>
      <c r="T127" s="116"/>
      <c r="U127" s="116"/>
      <c r="V127" s="116">
        <v>11125</v>
      </c>
      <c r="W127" s="116">
        <v>11397</v>
      </c>
      <c r="X127" s="116">
        <v>11803</v>
      </c>
      <c r="Y127" s="116">
        <v>11884</v>
      </c>
      <c r="Z127" s="116">
        <v>12162</v>
      </c>
      <c r="AB127" s="113" t="str">
        <f>TEXT(Z127,"###,###")</f>
        <v>12,162</v>
      </c>
      <c r="AD127" s="131">
        <f>Z127/$Z$7*100</f>
        <v>51.759799123292339</v>
      </c>
    </row>
    <row r="128" spans="19:32" x14ac:dyDescent="0.25">
      <c r="S128" s="105" t="s">
        <v>108</v>
      </c>
      <c r="T128" s="116"/>
      <c r="U128" s="116"/>
      <c r="V128" s="116">
        <v>10154</v>
      </c>
      <c r="W128" s="116">
        <v>10470</v>
      </c>
      <c r="X128" s="116">
        <v>10851</v>
      </c>
      <c r="Y128" s="116">
        <v>11092</v>
      </c>
      <c r="Z128" s="116">
        <v>11335</v>
      </c>
      <c r="AB128" s="113" t="str">
        <f>TEXT(Z128,"###,###")</f>
        <v>11,335</v>
      </c>
      <c r="AD128" s="131">
        <f>Z128/$Z$7*100</f>
        <v>48.240200876707668</v>
      </c>
    </row>
    <row r="130" spans="19:20" x14ac:dyDescent="0.25">
      <c r="S130" s="105" t="s">
        <v>286</v>
      </c>
      <c r="T130" s="131">
        <v>88.228284461846201</v>
      </c>
    </row>
    <row r="131" spans="19:20" x14ac:dyDescent="0.25">
      <c r="S131" s="105" t="s">
        <v>287</v>
      </c>
      <c r="T131" s="131">
        <v>5.6134825722432646</v>
      </c>
    </row>
    <row r="132" spans="19:20" x14ac:dyDescent="0.25">
      <c r="S132" s="105" t="s">
        <v>288</v>
      </c>
      <c r="T132" s="131">
        <v>6.1497212410094901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855649A-6063-4288-BD80-CFD72F03B8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C97B56-0B3D-42DB-8919-D7017C95C9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5387593-B32C-45FE-86A9-02EFF8878C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DA6E1D8-5A62-49B3-88CD-D94BEC3056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5B97-910E-451B-BB63-512A21D8314F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190</v>
      </c>
      <c r="T1" s="103"/>
      <c r="U1" s="103"/>
      <c r="V1" s="103"/>
      <c r="W1" s="103"/>
      <c r="X1" s="103"/>
      <c r="Y1" s="104" t="s">
        <v>275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190</v>
      </c>
      <c r="Y3" s="109" t="s">
        <v>275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8.76 Wyndham,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163298</v>
      </c>
      <c r="W4" s="112">
        <v>180453</v>
      </c>
      <c r="X4" s="112">
        <v>195343</v>
      </c>
      <c r="Y4" s="112">
        <v>212273</v>
      </c>
      <c r="Z4" s="112">
        <v>221888</v>
      </c>
      <c r="AB4" s="113" t="str">
        <f>TEXT(Z4,"###,###")</f>
        <v>221,888</v>
      </c>
      <c r="AD4" s="114">
        <f>Z4/Y4-1</f>
        <v>4.52954450165588E-2</v>
      </c>
      <c r="AF4" s="114">
        <f>Z4/V4-1</f>
        <v>0.35879190192164012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89636</v>
      </c>
      <c r="W5" s="112">
        <v>99679</v>
      </c>
      <c r="X5" s="112">
        <v>108533</v>
      </c>
      <c r="Y5" s="112">
        <v>116929</v>
      </c>
      <c r="Z5" s="112">
        <v>122754</v>
      </c>
      <c r="AB5" s="113" t="str">
        <f>TEXT(Z5,"###,###")</f>
        <v>122,754</v>
      </c>
      <c r="AD5" s="114">
        <f t="shared" ref="AD5:AD9" si="0">Z5/Y5-1</f>
        <v>4.9816555345551627E-2</v>
      </c>
      <c r="AF5" s="114">
        <f t="shared" ref="AF5:AF9" si="1">Z5/V5-1</f>
        <v>0.3694720871078585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73661</v>
      </c>
      <c r="W6" s="112">
        <v>80774</v>
      </c>
      <c r="X6" s="112">
        <v>86809</v>
      </c>
      <c r="Y6" s="112">
        <v>95345</v>
      </c>
      <c r="Z6" s="112">
        <v>99129</v>
      </c>
      <c r="AB6" s="113" t="str">
        <f>TEXT(Z6,"###,###")</f>
        <v>99,129</v>
      </c>
      <c r="AD6" s="114">
        <f t="shared" si="0"/>
        <v>3.9687450836436211E-2</v>
      </c>
      <c r="AF6" s="114">
        <f t="shared" si="1"/>
        <v>0.34574605286379501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117290</v>
      </c>
      <c r="W7" s="112">
        <v>126947</v>
      </c>
      <c r="X7" s="112">
        <v>135901</v>
      </c>
      <c r="Y7" s="112">
        <v>146602</v>
      </c>
      <c r="Z7" s="112">
        <v>156052</v>
      </c>
      <c r="AB7" s="113" t="str">
        <f>TEXT(Z7,"###,###")</f>
        <v>156,052</v>
      </c>
      <c r="AD7" s="114">
        <f t="shared" si="0"/>
        <v>6.4460239287322141E-2</v>
      </c>
      <c r="AF7" s="114">
        <f t="shared" si="1"/>
        <v>0.33048000682070078</v>
      </c>
    </row>
    <row r="8" spans="1:32" ht="17.25" customHeight="1" x14ac:dyDescent="0.25">
      <c r="A8" s="68" t="s">
        <v>13</v>
      </c>
      <c r="B8" s="69"/>
      <c r="C8" s="31"/>
      <c r="D8" s="70" t="str">
        <f>AB4</f>
        <v>221,888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156,052</v>
      </c>
      <c r="P8" s="71"/>
      <c r="S8" s="111" t="s">
        <v>86</v>
      </c>
      <c r="T8" s="112"/>
      <c r="U8" s="112"/>
      <c r="V8" s="112">
        <v>45957</v>
      </c>
      <c r="W8" s="112">
        <v>45728.22</v>
      </c>
      <c r="X8" s="112">
        <v>47085</v>
      </c>
      <c r="Y8" s="112">
        <v>47372</v>
      </c>
      <c r="Z8" s="112">
        <v>46875.74</v>
      </c>
      <c r="AB8" s="113" t="str">
        <f>TEXT(Z8,"$###,###")</f>
        <v>$46,876</v>
      </c>
      <c r="AD8" s="114">
        <f t="shared" si="0"/>
        <v>-1.0475808494469385E-2</v>
      </c>
      <c r="AF8" s="114">
        <f t="shared" si="1"/>
        <v>1.9991296211676168E-2</v>
      </c>
    </row>
    <row r="9" spans="1:32" x14ac:dyDescent="0.25">
      <c r="A9" s="32" t="s">
        <v>15</v>
      </c>
      <c r="B9" s="75"/>
      <c r="C9" s="76"/>
      <c r="D9" s="77">
        <f>AD104</f>
        <v>83.337088981828671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54.754825314638708</v>
      </c>
      <c r="P9" s="78" t="s">
        <v>87</v>
      </c>
      <c r="S9" s="111" t="s">
        <v>7</v>
      </c>
      <c r="T9" s="112"/>
      <c r="U9" s="112"/>
      <c r="V9" s="112">
        <v>6414960814</v>
      </c>
      <c r="W9" s="112">
        <v>7032923875</v>
      </c>
      <c r="X9" s="112">
        <v>7779635396</v>
      </c>
      <c r="Y9" s="112">
        <v>8605385785</v>
      </c>
      <c r="Z9" s="112">
        <v>9388904965</v>
      </c>
      <c r="AB9" s="113" t="str">
        <f>TEXT(Z9/1000000,"$#,###.0")&amp;" mil"</f>
        <v>$9,388.9 mil</v>
      </c>
      <c r="AD9" s="114">
        <f t="shared" si="0"/>
        <v>9.1049861049314895E-2</v>
      </c>
      <c r="AF9" s="114">
        <f t="shared" si="1"/>
        <v>0.46359506117475724</v>
      </c>
    </row>
    <row r="10" spans="1:32" x14ac:dyDescent="0.25">
      <c r="A10" s="32" t="s">
        <v>18</v>
      </c>
      <c r="B10" s="75"/>
      <c r="C10" s="76"/>
      <c r="D10" s="77">
        <f>AD105</f>
        <v>9.9455581194115954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45.248378745546361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84.998590213518568</v>
      </c>
      <c r="P11" s="78" t="s">
        <v>87</v>
      </c>
      <c r="S11" s="111" t="s">
        <v>30</v>
      </c>
      <c r="T11" s="116"/>
      <c r="U11" s="116"/>
      <c r="V11" s="116">
        <v>147875</v>
      </c>
      <c r="W11" s="116">
        <v>162996</v>
      </c>
      <c r="X11" s="116">
        <v>176113</v>
      </c>
      <c r="Y11" s="116">
        <v>190553</v>
      </c>
      <c r="Z11" s="116">
        <v>198471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6.7387793812318977</v>
      </c>
      <c r="P12" s="78" t="s">
        <v>87</v>
      </c>
      <c r="S12" s="111" t="s">
        <v>31</v>
      </c>
      <c r="T12" s="116"/>
      <c r="U12" s="116"/>
      <c r="V12" s="116">
        <v>15423</v>
      </c>
      <c r="W12" s="116">
        <v>17457</v>
      </c>
      <c r="X12" s="116">
        <v>19230</v>
      </c>
      <c r="Y12" s="116">
        <v>21718</v>
      </c>
      <c r="Z12" s="116">
        <v>23414</v>
      </c>
    </row>
    <row r="13" spans="1:32" ht="15" customHeight="1" x14ac:dyDescent="0.25">
      <c r="A13" s="32" t="s">
        <v>20</v>
      </c>
      <c r="B13" s="76"/>
      <c r="C13" s="76"/>
      <c r="D13" s="77">
        <f>AD108</f>
        <v>14.804766368618402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8.2658344654345992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10.371448658782811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37.8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20.517107730025959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17.395706504325538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1075</v>
      </c>
      <c r="Z15" s="116">
        <v>1250</v>
      </c>
      <c r="AB15" s="121">
        <f t="shared" ref="AB15:AB34" si="2">IF(Z15="np",0,Z15/$Z$34)</f>
        <v>5.6335743000847293E-3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46.818665272569945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82.604293495674469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275</v>
      </c>
      <c r="Z16" s="116">
        <v>307</v>
      </c>
      <c r="AB16" s="121">
        <f t="shared" si="2"/>
        <v>1.3836058481008094E-3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11347</v>
      </c>
      <c r="Z17" s="116">
        <v>11196</v>
      </c>
      <c r="AB17" s="121">
        <f t="shared" si="2"/>
        <v>5.0458798290998898E-2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1790</v>
      </c>
      <c r="Z18" s="116">
        <v>1955</v>
      </c>
      <c r="AB18" s="121">
        <f t="shared" si="2"/>
        <v>8.8109102053325165E-3</v>
      </c>
    </row>
    <row r="19" spans="1:28" x14ac:dyDescent="0.25">
      <c r="A19" s="67" t="str">
        <f>$S$1&amp;" ("&amp;$V$2&amp;" to "&amp;$Z$2&amp;")"</f>
        <v>Wyndham (2015-16 to 2019-20)</v>
      </c>
      <c r="B19" s="67"/>
      <c r="C19" s="67"/>
      <c r="D19" s="67"/>
      <c r="E19" s="67"/>
      <c r="F19" s="67"/>
      <c r="G19" s="67" t="str">
        <f>$S$1&amp;" ("&amp;$V$2&amp;" to "&amp;$Z$2&amp;")"</f>
        <v>Wyndham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12789</v>
      </c>
      <c r="Z19" s="116">
        <v>13149</v>
      </c>
      <c r="AB19" s="121">
        <f t="shared" si="2"/>
        <v>5.926069477745128E-2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8884</v>
      </c>
      <c r="Z20" s="116">
        <v>8688</v>
      </c>
      <c r="AB20" s="121">
        <f t="shared" si="2"/>
        <v>3.9155594815308899E-2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19359</v>
      </c>
      <c r="Z21" s="116">
        <v>20365</v>
      </c>
      <c r="AB21" s="121">
        <f t="shared" si="2"/>
        <v>9.17821924969804E-2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13341</v>
      </c>
      <c r="Z22" s="116">
        <v>15092</v>
      </c>
      <c r="AB22" s="121">
        <f t="shared" si="2"/>
        <v>6.8017522669502978E-2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16726</v>
      </c>
      <c r="Z23" s="116">
        <v>17700</v>
      </c>
      <c r="AB23" s="121">
        <f t="shared" si="2"/>
        <v>7.9771412089199759E-2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3460</v>
      </c>
      <c r="Z24" s="116">
        <v>3628</v>
      </c>
      <c r="AB24" s="121">
        <f t="shared" si="2"/>
        <v>1.6350886048565917E-2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9701</v>
      </c>
      <c r="Z25" s="116">
        <v>10730</v>
      </c>
      <c r="AB25" s="121">
        <f t="shared" si="2"/>
        <v>4.8358601791927316E-2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3838</v>
      </c>
      <c r="Z26" s="116">
        <v>3911</v>
      </c>
      <c r="AB26" s="121">
        <f t="shared" si="2"/>
        <v>1.7626327270105099E-2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17344</v>
      </c>
      <c r="Z27" s="116">
        <v>17959</v>
      </c>
      <c r="AB27" s="121">
        <f t="shared" si="2"/>
        <v>8.0938688684177321E-2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32950</v>
      </c>
      <c r="Z28" s="116">
        <v>34202</v>
      </c>
      <c r="AB28" s="121">
        <f t="shared" si="2"/>
        <v>0.15414360656919832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12400</v>
      </c>
      <c r="Z29" s="116">
        <v>9961</v>
      </c>
      <c r="AB29" s="121">
        <f t="shared" si="2"/>
        <v>4.489282688251519E-2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8391</v>
      </c>
      <c r="Z30" s="116">
        <v>11290</v>
      </c>
      <c r="AB30" s="121">
        <f t="shared" si="2"/>
        <v>5.0882443078365272E-2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21342</v>
      </c>
      <c r="Z31" s="116">
        <v>23169</v>
      </c>
      <c r="AB31" s="121">
        <f t="shared" si="2"/>
        <v>0.10441942636693047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3843</v>
      </c>
      <c r="Z32" s="116">
        <v>3938</v>
      </c>
      <c r="AB32" s="121">
        <f t="shared" si="2"/>
        <v>1.7748012474986929E-2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6140</v>
      </c>
      <c r="Z33" s="116">
        <v>6913</v>
      </c>
      <c r="AB33" s="121">
        <f t="shared" si="2"/>
        <v>3.1155919309188585E-2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212267</v>
      </c>
      <c r="Z34" s="124">
        <v>221884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128904</v>
      </c>
      <c r="AB37" s="136">
        <f>Z37/Z40*100</f>
        <v>82.604293495674469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27146</v>
      </c>
      <c r="AB38" s="136">
        <f>Z38/Z40*100</f>
        <v>17.395706504325538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156050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12</v>
      </c>
      <c r="X44" s="116">
        <v>11</v>
      </c>
      <c r="Y44" s="116">
        <v>9</v>
      </c>
      <c r="Z44" s="116">
        <v>12</v>
      </c>
    </row>
    <row r="45" spans="19:32" x14ac:dyDescent="0.25">
      <c r="S45" s="119" t="s">
        <v>38</v>
      </c>
      <c r="T45" s="119"/>
      <c r="U45" s="116"/>
      <c r="V45" s="116">
        <v>1106</v>
      </c>
      <c r="W45" s="116">
        <v>1133</v>
      </c>
      <c r="X45" s="116">
        <v>1220</v>
      </c>
      <c r="Y45" s="116">
        <v>1412</v>
      </c>
      <c r="Z45" s="116">
        <v>1471</v>
      </c>
    </row>
    <row r="46" spans="19:32" x14ac:dyDescent="0.25">
      <c r="S46" s="119" t="s">
        <v>39</v>
      </c>
      <c r="T46" s="119"/>
      <c r="U46" s="116"/>
      <c r="V46" s="116">
        <v>4171</v>
      </c>
      <c r="W46" s="116">
        <v>4740</v>
      </c>
      <c r="X46" s="116">
        <v>5073</v>
      </c>
      <c r="Y46" s="116">
        <v>5463</v>
      </c>
      <c r="Z46" s="116">
        <v>5541</v>
      </c>
    </row>
    <row r="47" spans="19:32" x14ac:dyDescent="0.25">
      <c r="S47" s="119" t="s">
        <v>40</v>
      </c>
      <c r="T47" s="119"/>
      <c r="U47" s="116"/>
      <c r="V47" s="116">
        <v>7751</v>
      </c>
      <c r="W47" s="116">
        <v>9138</v>
      </c>
      <c r="X47" s="116">
        <v>10365</v>
      </c>
      <c r="Y47" s="116">
        <v>11601</v>
      </c>
      <c r="Z47" s="116">
        <v>12033</v>
      </c>
    </row>
    <row r="48" spans="19:32" x14ac:dyDescent="0.25">
      <c r="S48" s="119" t="s">
        <v>41</v>
      </c>
      <c r="T48" s="119"/>
      <c r="U48" s="116"/>
      <c r="V48" s="116">
        <v>12415</v>
      </c>
      <c r="W48" s="116">
        <v>13501</v>
      </c>
      <c r="X48" s="116">
        <v>14450</v>
      </c>
      <c r="Y48" s="116">
        <v>16044</v>
      </c>
      <c r="Z48" s="116">
        <v>17340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15793</v>
      </c>
      <c r="W49" s="116">
        <v>17548</v>
      </c>
      <c r="X49" s="116">
        <v>18437</v>
      </c>
      <c r="Y49" s="116">
        <v>19207</v>
      </c>
      <c r="Z49" s="116">
        <v>19672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Wyndham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13809</v>
      </c>
      <c r="W50" s="116">
        <v>15963</v>
      </c>
      <c r="X50" s="116">
        <v>18176</v>
      </c>
      <c r="Y50" s="116">
        <v>20373</v>
      </c>
      <c r="Z50" s="116">
        <v>21653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10137</v>
      </c>
      <c r="W51" s="116">
        <v>11209</v>
      </c>
      <c r="X51" s="116">
        <v>12478</v>
      </c>
      <c r="Y51" s="116">
        <v>13622</v>
      </c>
      <c r="Z51" s="116">
        <v>14748</v>
      </c>
    </row>
    <row r="52" spans="1:26" ht="15" customHeight="1" x14ac:dyDescent="0.25">
      <c r="S52" s="119" t="s">
        <v>45</v>
      </c>
      <c r="T52" s="119"/>
      <c r="U52" s="116"/>
      <c r="V52" s="116">
        <v>8134</v>
      </c>
      <c r="W52" s="116">
        <v>8907</v>
      </c>
      <c r="X52" s="116">
        <v>9471</v>
      </c>
      <c r="Y52" s="116">
        <v>9848</v>
      </c>
      <c r="Z52" s="116">
        <v>10225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6521</v>
      </c>
      <c r="W53" s="116">
        <v>6872</v>
      </c>
      <c r="X53" s="116">
        <v>7275</v>
      </c>
      <c r="Y53" s="116">
        <v>7403</v>
      </c>
      <c r="Z53" s="116">
        <v>7583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4810</v>
      </c>
      <c r="W54" s="116">
        <v>5217</v>
      </c>
      <c r="X54" s="116">
        <v>5713</v>
      </c>
      <c r="Y54" s="116">
        <v>5878</v>
      </c>
      <c r="Z54" s="116">
        <v>6045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3112</v>
      </c>
      <c r="W55" s="116">
        <v>3333</v>
      </c>
      <c r="X55" s="116">
        <v>3553</v>
      </c>
      <c r="Y55" s="116">
        <v>3653</v>
      </c>
      <c r="Z55" s="116">
        <v>3916</v>
      </c>
    </row>
    <row r="56" spans="1:26" ht="15" customHeight="1" x14ac:dyDescent="0.25">
      <c r="S56" s="119" t="s">
        <v>49</v>
      </c>
      <c r="T56" s="119"/>
      <c r="U56" s="116"/>
      <c r="V56" s="116">
        <v>1346</v>
      </c>
      <c r="W56" s="116">
        <v>1470</v>
      </c>
      <c r="X56" s="116">
        <v>1454</v>
      </c>
      <c r="Y56" s="116">
        <v>1599</v>
      </c>
      <c r="Z56" s="116">
        <v>1686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365</v>
      </c>
      <c r="W57" s="116">
        <v>458</v>
      </c>
      <c r="X57" s="116">
        <v>535</v>
      </c>
      <c r="Y57" s="116">
        <v>575</v>
      </c>
      <c r="Z57" s="116">
        <v>578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74</v>
      </c>
      <c r="W58" s="116">
        <v>101</v>
      </c>
      <c r="X58" s="116">
        <v>126</v>
      </c>
      <c r="Y58" s="116">
        <v>151</v>
      </c>
      <c r="Z58" s="116">
        <v>177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48</v>
      </c>
      <c r="W59" s="116">
        <v>45</v>
      </c>
      <c r="X59" s="116">
        <v>40</v>
      </c>
      <c r="Y59" s="116">
        <v>37</v>
      </c>
      <c r="Z59" s="116">
        <v>45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22</v>
      </c>
      <c r="W60" s="116">
        <v>31</v>
      </c>
      <c r="X60" s="116">
        <v>44</v>
      </c>
      <c r="Y60" s="116">
        <v>35</v>
      </c>
      <c r="Z60" s="116">
        <v>31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89636</v>
      </c>
      <c r="W61" s="116">
        <v>99679</v>
      </c>
      <c r="X61" s="116">
        <v>108533</v>
      </c>
      <c r="Y61" s="116">
        <v>116927</v>
      </c>
      <c r="Z61" s="116">
        <v>122755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25</v>
      </c>
      <c r="W63" s="116">
        <v>24</v>
      </c>
      <c r="X63" s="116">
        <v>23</v>
      </c>
      <c r="Y63" s="116">
        <v>22</v>
      </c>
      <c r="Z63" s="116">
        <v>28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1309</v>
      </c>
      <c r="W64" s="116">
        <v>1479</v>
      </c>
      <c r="X64" s="116">
        <v>1497</v>
      </c>
      <c r="Y64" s="116">
        <v>1591</v>
      </c>
      <c r="Z64" s="116">
        <v>1753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Wyndham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3999</v>
      </c>
      <c r="W65" s="116">
        <v>4298</v>
      </c>
      <c r="X65" s="116">
        <v>4619</v>
      </c>
      <c r="Y65" s="116">
        <v>5196</v>
      </c>
      <c r="Z65" s="116">
        <v>5143</v>
      </c>
    </row>
    <row r="66" spans="1:26" x14ac:dyDescent="0.25">
      <c r="S66" s="119" t="s">
        <v>40</v>
      </c>
      <c r="T66" s="119"/>
      <c r="U66" s="116"/>
      <c r="V66" s="116">
        <v>7039</v>
      </c>
      <c r="W66" s="116">
        <v>7828</v>
      </c>
      <c r="X66" s="116">
        <v>8331</v>
      </c>
      <c r="Y66" s="116">
        <v>9162</v>
      </c>
      <c r="Z66" s="116">
        <v>9717</v>
      </c>
    </row>
    <row r="67" spans="1:26" x14ac:dyDescent="0.25">
      <c r="S67" s="119" t="s">
        <v>41</v>
      </c>
      <c r="T67" s="119"/>
      <c r="U67" s="116"/>
      <c r="V67" s="116">
        <v>10627</v>
      </c>
      <c r="W67" s="116">
        <v>11800</v>
      </c>
      <c r="X67" s="116">
        <v>12613</v>
      </c>
      <c r="Y67" s="116">
        <v>13793</v>
      </c>
      <c r="Z67" s="116">
        <v>14073</v>
      </c>
    </row>
    <row r="68" spans="1:26" x14ac:dyDescent="0.25">
      <c r="S68" s="119" t="s">
        <v>42</v>
      </c>
      <c r="T68" s="119"/>
      <c r="U68" s="116"/>
      <c r="V68" s="116">
        <v>12830</v>
      </c>
      <c r="W68" s="116">
        <v>14330</v>
      </c>
      <c r="X68" s="116">
        <v>15463</v>
      </c>
      <c r="Y68" s="116">
        <v>17012</v>
      </c>
      <c r="Z68" s="116">
        <v>17152</v>
      </c>
    </row>
    <row r="69" spans="1:26" x14ac:dyDescent="0.25">
      <c r="S69" s="119" t="s">
        <v>43</v>
      </c>
      <c r="T69" s="119"/>
      <c r="U69" s="116"/>
      <c r="V69" s="116">
        <v>9725</v>
      </c>
      <c r="W69" s="116">
        <v>11146</v>
      </c>
      <c r="X69" s="116">
        <v>12681</v>
      </c>
      <c r="Y69" s="116">
        <v>14675</v>
      </c>
      <c r="Z69" s="116">
        <v>16236</v>
      </c>
    </row>
    <row r="70" spans="1:26" x14ac:dyDescent="0.25">
      <c r="S70" s="119" t="s">
        <v>44</v>
      </c>
      <c r="T70" s="119"/>
      <c r="U70" s="116"/>
      <c r="V70" s="116">
        <v>7875</v>
      </c>
      <c r="W70" s="116">
        <v>8306</v>
      </c>
      <c r="X70" s="116">
        <v>8963</v>
      </c>
      <c r="Y70" s="116">
        <v>9855</v>
      </c>
      <c r="Z70" s="116">
        <v>10438</v>
      </c>
    </row>
    <row r="71" spans="1:26" x14ac:dyDescent="0.25">
      <c r="S71" s="119" t="s">
        <v>45</v>
      </c>
      <c r="T71" s="119"/>
      <c r="U71" s="116"/>
      <c r="V71" s="116">
        <v>7066</v>
      </c>
      <c r="W71" s="116">
        <v>7511</v>
      </c>
      <c r="X71" s="116">
        <v>7772</v>
      </c>
      <c r="Y71" s="116">
        <v>8264</v>
      </c>
      <c r="Z71" s="116">
        <v>8477</v>
      </c>
    </row>
    <row r="72" spans="1:26" x14ac:dyDescent="0.25">
      <c r="S72" s="119" t="s">
        <v>46</v>
      </c>
      <c r="T72" s="119"/>
      <c r="U72" s="116"/>
      <c r="V72" s="116">
        <v>5596</v>
      </c>
      <c r="W72" s="116">
        <v>5942</v>
      </c>
      <c r="X72" s="116">
        <v>6073</v>
      </c>
      <c r="Y72" s="116">
        <v>6412</v>
      </c>
      <c r="Z72" s="116">
        <v>6514</v>
      </c>
    </row>
    <row r="73" spans="1:26" x14ac:dyDescent="0.25">
      <c r="S73" s="119" t="s">
        <v>47</v>
      </c>
      <c r="T73" s="119"/>
      <c r="U73" s="116"/>
      <c r="V73" s="116">
        <v>4112</v>
      </c>
      <c r="W73" s="116">
        <v>4314</v>
      </c>
      <c r="X73" s="116">
        <v>4613</v>
      </c>
      <c r="Y73" s="116">
        <v>4831</v>
      </c>
      <c r="Z73" s="116">
        <v>4778</v>
      </c>
    </row>
    <row r="74" spans="1:26" x14ac:dyDescent="0.25">
      <c r="S74" s="119" t="s">
        <v>48</v>
      </c>
      <c r="T74" s="119"/>
      <c r="U74" s="116"/>
      <c r="V74" s="116">
        <v>2276</v>
      </c>
      <c r="W74" s="116">
        <v>2484</v>
      </c>
      <c r="X74" s="116">
        <v>2647</v>
      </c>
      <c r="Y74" s="116">
        <v>2901</v>
      </c>
      <c r="Z74" s="116">
        <v>3094</v>
      </c>
    </row>
    <row r="75" spans="1:26" x14ac:dyDescent="0.25">
      <c r="S75" s="119" t="s">
        <v>49</v>
      </c>
      <c r="T75" s="119"/>
      <c r="U75" s="116"/>
      <c r="V75" s="116">
        <v>787</v>
      </c>
      <c r="W75" s="116">
        <v>858</v>
      </c>
      <c r="X75" s="116">
        <v>962</v>
      </c>
      <c r="Y75" s="116">
        <v>1097</v>
      </c>
      <c r="Z75" s="116">
        <v>1183</v>
      </c>
    </row>
    <row r="76" spans="1:26" x14ac:dyDescent="0.25">
      <c r="S76" s="119" t="s">
        <v>50</v>
      </c>
      <c r="T76" s="119"/>
      <c r="U76" s="116"/>
      <c r="V76" s="116">
        <v>202</v>
      </c>
      <c r="W76" s="116">
        <v>255</v>
      </c>
      <c r="X76" s="116">
        <v>270</v>
      </c>
      <c r="Y76" s="116">
        <v>286</v>
      </c>
      <c r="Z76" s="116">
        <v>303</v>
      </c>
    </row>
    <row r="77" spans="1:26" x14ac:dyDescent="0.25">
      <c r="S77" s="119" t="s">
        <v>51</v>
      </c>
      <c r="T77" s="119"/>
      <c r="U77" s="116"/>
      <c r="V77" s="116">
        <v>99</v>
      </c>
      <c r="W77" s="116">
        <v>99</v>
      </c>
      <c r="X77" s="116">
        <v>116</v>
      </c>
      <c r="Y77" s="116">
        <v>120</v>
      </c>
      <c r="Z77" s="116">
        <v>122</v>
      </c>
    </row>
    <row r="78" spans="1:26" x14ac:dyDescent="0.25">
      <c r="S78" s="119" t="s">
        <v>52</v>
      </c>
      <c r="T78" s="119"/>
      <c r="U78" s="116"/>
      <c r="V78" s="116">
        <v>62</v>
      </c>
      <c r="W78" s="116">
        <v>54</v>
      </c>
      <c r="X78" s="116">
        <v>54</v>
      </c>
      <c r="Y78" s="116">
        <v>66</v>
      </c>
      <c r="Z78" s="116">
        <v>66</v>
      </c>
    </row>
    <row r="79" spans="1:26" x14ac:dyDescent="0.25">
      <c r="S79" s="119" t="s">
        <v>53</v>
      </c>
      <c r="T79" s="119"/>
      <c r="U79" s="116"/>
      <c r="V79" s="116">
        <v>43</v>
      </c>
      <c r="W79" s="116">
        <v>46</v>
      </c>
      <c r="X79" s="116">
        <v>57</v>
      </c>
      <c r="Y79" s="116">
        <v>62</v>
      </c>
      <c r="Z79" s="116">
        <v>47</v>
      </c>
    </row>
    <row r="80" spans="1:26" x14ac:dyDescent="0.25">
      <c r="S80" s="122" t="s">
        <v>54</v>
      </c>
      <c r="T80" s="122"/>
      <c r="U80" s="116"/>
      <c r="V80" s="116">
        <v>73661</v>
      </c>
      <c r="W80" s="116">
        <v>80774</v>
      </c>
      <c r="X80" s="116">
        <v>86809</v>
      </c>
      <c r="Y80" s="116">
        <v>95346</v>
      </c>
      <c r="Z80" s="116">
        <v>99134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Wyndham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7755</v>
      </c>
      <c r="W83" s="116">
        <v>8448</v>
      </c>
      <c r="X83" s="116">
        <v>9294</v>
      </c>
      <c r="Y83" s="116">
        <v>9755</v>
      </c>
      <c r="Z83" s="116">
        <v>10725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9547</v>
      </c>
      <c r="W84" s="116">
        <v>10763</v>
      </c>
      <c r="X84" s="116">
        <v>11800</v>
      </c>
      <c r="Y84" s="116">
        <v>13227</v>
      </c>
      <c r="Z84" s="116">
        <v>14505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9884</v>
      </c>
      <c r="W85" s="116">
        <v>10595</v>
      </c>
      <c r="X85" s="116">
        <v>11272</v>
      </c>
      <c r="Y85" s="116">
        <v>11720</v>
      </c>
      <c r="Z85" s="116">
        <v>12044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221,888</v>
      </c>
      <c r="D86" s="100">
        <f t="shared" ref="D86:D91" si="4">AD4</f>
        <v>4.52954450165588E-2</v>
      </c>
      <c r="E86" s="101">
        <f t="shared" ref="E86:E91" si="5">AD4</f>
        <v>4.52954450165588E-2</v>
      </c>
      <c r="F86" s="100">
        <f t="shared" ref="F86:F91" si="6">AF4</f>
        <v>0.35879190192164012</v>
      </c>
      <c r="G86" s="101">
        <f t="shared" ref="G86:G91" si="7">AF4</f>
        <v>0.35879190192164012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3267</v>
      </c>
      <c r="W86" s="116">
        <v>3555</v>
      </c>
      <c r="X86" s="116">
        <v>3899</v>
      </c>
      <c r="Y86" s="116">
        <v>4284</v>
      </c>
      <c r="Z86" s="116">
        <v>4624</v>
      </c>
    </row>
    <row r="87" spans="1:30" ht="15" customHeight="1" x14ac:dyDescent="0.25">
      <c r="A87" s="102" t="s">
        <v>4</v>
      </c>
      <c r="B87" s="51"/>
      <c r="C87" s="61" t="str">
        <f t="shared" si="3"/>
        <v>122,754</v>
      </c>
      <c r="D87" s="100">
        <f t="shared" si="4"/>
        <v>4.9816555345551627E-2</v>
      </c>
      <c r="E87" s="101">
        <f t="shared" si="5"/>
        <v>4.9816555345551627E-2</v>
      </c>
      <c r="F87" s="100">
        <f t="shared" si="6"/>
        <v>0.3694720871078585</v>
      </c>
      <c r="G87" s="101">
        <f t="shared" si="7"/>
        <v>0.3694720871078585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4561</v>
      </c>
      <c r="W87" s="116">
        <v>4876</v>
      </c>
      <c r="X87" s="116">
        <v>5114</v>
      </c>
      <c r="Y87" s="116">
        <v>5198</v>
      </c>
      <c r="Z87" s="116">
        <v>5209</v>
      </c>
    </row>
    <row r="88" spans="1:30" ht="15" customHeight="1" x14ac:dyDescent="0.25">
      <c r="A88" s="102" t="s">
        <v>5</v>
      </c>
      <c r="B88" s="51"/>
      <c r="C88" s="61" t="str">
        <f t="shared" si="3"/>
        <v>99,129</v>
      </c>
      <c r="D88" s="100">
        <f t="shared" si="4"/>
        <v>3.9687450836436211E-2</v>
      </c>
      <c r="E88" s="101">
        <f t="shared" si="5"/>
        <v>3.9687450836436211E-2</v>
      </c>
      <c r="F88" s="100">
        <f t="shared" si="6"/>
        <v>0.34574605286379501</v>
      </c>
      <c r="G88" s="101">
        <f t="shared" si="7"/>
        <v>0.34574605286379501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3199</v>
      </c>
      <c r="W88" s="116">
        <v>3517</v>
      </c>
      <c r="X88" s="116">
        <v>3798</v>
      </c>
      <c r="Y88" s="116">
        <v>3999</v>
      </c>
      <c r="Z88" s="116">
        <v>4157</v>
      </c>
    </row>
    <row r="89" spans="1:30" ht="15" customHeight="1" x14ac:dyDescent="0.25">
      <c r="A89" s="51" t="s">
        <v>6</v>
      </c>
      <c r="B89" s="51"/>
      <c r="C89" s="61" t="str">
        <f t="shared" si="3"/>
        <v>156,052</v>
      </c>
      <c r="D89" s="100">
        <f t="shared" si="4"/>
        <v>6.4460239287322141E-2</v>
      </c>
      <c r="E89" s="101">
        <f t="shared" si="5"/>
        <v>6.4460239287322141E-2</v>
      </c>
      <c r="F89" s="100">
        <f t="shared" si="6"/>
        <v>0.33048000682070078</v>
      </c>
      <c r="G89" s="101">
        <f t="shared" si="7"/>
        <v>0.33048000682070078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7859</v>
      </c>
      <c r="W89" s="116">
        <v>8465</v>
      </c>
      <c r="X89" s="116">
        <v>9181</v>
      </c>
      <c r="Y89" s="116">
        <v>9976</v>
      </c>
      <c r="Z89" s="116">
        <v>10393</v>
      </c>
    </row>
    <row r="90" spans="1:30" ht="15" customHeight="1" x14ac:dyDescent="0.25">
      <c r="A90" s="51" t="s">
        <v>100</v>
      </c>
      <c r="B90" s="51"/>
      <c r="C90" s="61" t="str">
        <f t="shared" si="3"/>
        <v>$46,876</v>
      </c>
      <c r="D90" s="100">
        <f t="shared" si="4"/>
        <v>-1.0475808494469385E-2</v>
      </c>
      <c r="E90" s="101">
        <f t="shared" si="5"/>
        <v>-1.0475808494469385E-2</v>
      </c>
      <c r="F90" s="100">
        <f t="shared" si="6"/>
        <v>1.9991296211676168E-2</v>
      </c>
      <c r="G90" s="101">
        <f t="shared" si="7"/>
        <v>1.9991296211676168E-2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6804</v>
      </c>
      <c r="W90" s="116">
        <v>7516</v>
      </c>
      <c r="X90" s="116">
        <v>8304</v>
      </c>
      <c r="Y90" s="116">
        <v>9148</v>
      </c>
      <c r="Z90" s="116">
        <v>9811</v>
      </c>
    </row>
    <row r="91" spans="1:30" ht="15" customHeight="1" x14ac:dyDescent="0.25">
      <c r="A91" s="51" t="s">
        <v>7</v>
      </c>
      <c r="B91" s="51"/>
      <c r="C91" s="61" t="str">
        <f t="shared" si="3"/>
        <v>$9,388.9 mil</v>
      </c>
      <c r="D91" s="100">
        <f t="shared" si="4"/>
        <v>9.1049861049314895E-2</v>
      </c>
      <c r="E91" s="101">
        <f t="shared" si="5"/>
        <v>9.1049861049314895E-2</v>
      </c>
      <c r="F91" s="100">
        <f t="shared" si="6"/>
        <v>0.46359506117475724</v>
      </c>
      <c r="G91" s="101">
        <f t="shared" si="7"/>
        <v>0.46359506117475724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63817</v>
      </c>
      <c r="W91" s="116">
        <v>69311</v>
      </c>
      <c r="X91" s="116">
        <v>74420</v>
      </c>
      <c r="Y91" s="116">
        <v>80101</v>
      </c>
      <c r="Z91" s="116">
        <v>85444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4887</v>
      </c>
      <c r="W93" s="116">
        <v>5529</v>
      </c>
      <c r="X93" s="116">
        <v>6140</v>
      </c>
      <c r="Y93" s="116">
        <v>6573</v>
      </c>
      <c r="Z93" s="116">
        <v>6952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9691</v>
      </c>
      <c r="W94" s="116">
        <v>10737</v>
      </c>
      <c r="X94" s="116">
        <v>11762</v>
      </c>
      <c r="Y94" s="116">
        <v>13075</v>
      </c>
      <c r="Z94" s="116">
        <v>14145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1785</v>
      </c>
      <c r="W95" s="116">
        <v>1972</v>
      </c>
      <c r="X95" s="116">
        <v>2154</v>
      </c>
      <c r="Y95" s="116">
        <v>2367</v>
      </c>
      <c r="Z95" s="116">
        <v>2525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7043</v>
      </c>
      <c r="W96" s="116">
        <v>8003</v>
      </c>
      <c r="X96" s="116">
        <v>8966</v>
      </c>
      <c r="Y96" s="116">
        <v>10069</v>
      </c>
      <c r="Z96" s="116">
        <v>11080</v>
      </c>
    </row>
    <row r="97" spans="1:32" ht="15" customHeight="1" x14ac:dyDescent="0.25">
      <c r="S97" s="119" t="s">
        <v>199</v>
      </c>
      <c r="T97" s="119"/>
      <c r="U97" s="116"/>
      <c r="V97" s="116">
        <v>10483</v>
      </c>
      <c r="W97" s="116">
        <v>11211</v>
      </c>
      <c r="X97" s="116">
        <v>11522</v>
      </c>
      <c r="Y97" s="116">
        <v>11887</v>
      </c>
      <c r="Z97" s="116">
        <v>12122</v>
      </c>
    </row>
    <row r="98" spans="1:32" ht="15" customHeight="1" x14ac:dyDescent="0.25">
      <c r="S98" s="119" t="s">
        <v>200</v>
      </c>
      <c r="T98" s="119"/>
      <c r="U98" s="116"/>
      <c r="V98" s="116">
        <v>5299</v>
      </c>
      <c r="W98" s="116">
        <v>5811</v>
      </c>
      <c r="X98" s="116">
        <v>6190</v>
      </c>
      <c r="Y98" s="116">
        <v>6546</v>
      </c>
      <c r="Z98" s="116">
        <v>6826</v>
      </c>
    </row>
    <row r="99" spans="1:32" ht="15" customHeight="1" x14ac:dyDescent="0.25">
      <c r="S99" s="119" t="s">
        <v>201</v>
      </c>
      <c r="T99" s="119"/>
      <c r="U99" s="116"/>
      <c r="V99" s="116">
        <v>1283</v>
      </c>
      <c r="W99" s="116">
        <v>1391</v>
      </c>
      <c r="X99" s="116">
        <v>1565</v>
      </c>
      <c r="Y99" s="116">
        <v>1827</v>
      </c>
      <c r="Z99" s="116">
        <v>1972</v>
      </c>
    </row>
    <row r="100" spans="1:32" ht="15" customHeight="1" x14ac:dyDescent="0.25">
      <c r="S100" s="119" t="s">
        <v>59</v>
      </c>
      <c r="T100" s="119"/>
      <c r="U100" s="116"/>
      <c r="V100" s="116">
        <v>3404</v>
      </c>
      <c r="W100" s="116">
        <v>3913</v>
      </c>
      <c r="X100" s="116">
        <v>4362</v>
      </c>
      <c r="Y100" s="116">
        <v>5084</v>
      </c>
      <c r="Z100" s="116">
        <v>5655</v>
      </c>
    </row>
    <row r="101" spans="1:32" x14ac:dyDescent="0.25">
      <c r="A101" s="20"/>
      <c r="S101" s="122" t="s">
        <v>54</v>
      </c>
      <c r="T101" s="122"/>
      <c r="U101" s="116"/>
      <c r="V101" s="116">
        <v>53472</v>
      </c>
      <c r="W101" s="116">
        <v>57636</v>
      </c>
      <c r="X101" s="116">
        <v>61480</v>
      </c>
      <c r="Y101" s="116">
        <v>66501</v>
      </c>
      <c r="Z101" s="116">
        <v>70609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128135</v>
      </c>
      <c r="W104" s="116">
        <v>146295</v>
      </c>
      <c r="X104" s="116">
        <v>160555</v>
      </c>
      <c r="Y104" s="116">
        <v>174818</v>
      </c>
      <c r="Z104" s="116">
        <v>184915</v>
      </c>
      <c r="AB104" s="113" t="str">
        <f>TEXT(Z104,"###,###")</f>
        <v>184,915</v>
      </c>
      <c r="AD104" s="134">
        <f>Z104/($Z$4)*100</f>
        <v>83.337088981828671</v>
      </c>
      <c r="AF104" s="113"/>
    </row>
    <row r="105" spans="1:32" x14ac:dyDescent="0.25">
      <c r="S105" s="119" t="s">
        <v>18</v>
      </c>
      <c r="T105" s="119"/>
      <c r="U105" s="116"/>
      <c r="V105" s="116">
        <v>19984</v>
      </c>
      <c r="W105" s="116">
        <v>19785</v>
      </c>
      <c r="X105" s="116">
        <v>19982</v>
      </c>
      <c r="Y105" s="116">
        <v>22170</v>
      </c>
      <c r="Z105" s="116">
        <v>22068</v>
      </c>
      <c r="AB105" s="113" t="str">
        <f>TEXT(Z105,"###,###")</f>
        <v>22,068</v>
      </c>
      <c r="AD105" s="134">
        <f>Z105/($Z$4)*100</f>
        <v>9.9455581194115954</v>
      </c>
      <c r="AF105" s="113"/>
    </row>
    <row r="106" spans="1:32" x14ac:dyDescent="0.25">
      <c r="S106" s="122" t="s">
        <v>54</v>
      </c>
      <c r="T106" s="122"/>
      <c r="U106" s="124"/>
      <c r="V106" s="124">
        <v>148119</v>
      </c>
      <c r="W106" s="124">
        <v>166080</v>
      </c>
      <c r="X106" s="124">
        <v>180537</v>
      </c>
      <c r="Y106" s="124">
        <v>196988</v>
      </c>
      <c r="Z106" s="124">
        <v>206983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19169</v>
      </c>
      <c r="W108" s="116">
        <v>22580</v>
      </c>
      <c r="X108" s="116">
        <v>30620</v>
      </c>
      <c r="Y108" s="116">
        <v>28877</v>
      </c>
      <c r="Z108" s="116">
        <v>32850</v>
      </c>
      <c r="AB108" s="113" t="str">
        <f>TEXT(Z108,"###,###")</f>
        <v>32,850</v>
      </c>
      <c r="AD108" s="134">
        <f>Z108/($Z$4)*100</f>
        <v>14.804766368618402</v>
      </c>
      <c r="AF108" s="113"/>
    </row>
    <row r="109" spans="1:32" x14ac:dyDescent="0.25">
      <c r="S109" s="119" t="s">
        <v>21</v>
      </c>
      <c r="T109" s="119"/>
      <c r="U109" s="116"/>
      <c r="V109" s="116">
        <v>17721</v>
      </c>
      <c r="W109" s="116">
        <v>20598</v>
      </c>
      <c r="X109" s="116">
        <v>21882</v>
      </c>
      <c r="Y109" s="116">
        <v>22008</v>
      </c>
      <c r="Z109" s="116">
        <v>23013</v>
      </c>
      <c r="AB109" s="113" t="str">
        <f>TEXT(Z109,"###,###")</f>
        <v>23,013</v>
      </c>
      <c r="AD109" s="134">
        <f>Z109/($Z$4)*100</f>
        <v>10.371448658782811</v>
      </c>
      <c r="AF109" s="113"/>
    </row>
    <row r="110" spans="1:32" x14ac:dyDescent="0.25">
      <c r="S110" s="119" t="s">
        <v>22</v>
      </c>
      <c r="T110" s="119"/>
      <c r="U110" s="116"/>
      <c r="V110" s="116">
        <v>36454</v>
      </c>
      <c r="W110" s="116">
        <v>39668</v>
      </c>
      <c r="X110" s="116">
        <v>39398</v>
      </c>
      <c r="Y110" s="116">
        <v>45614</v>
      </c>
      <c r="Z110" s="116">
        <v>45525</v>
      </c>
      <c r="AB110" s="113" t="str">
        <f>TEXT(Z110,"###,###")</f>
        <v>45,525</v>
      </c>
      <c r="AD110" s="134">
        <f>Z110/($Z$4)*100</f>
        <v>20.517107730025959</v>
      </c>
      <c r="AF110" s="113"/>
    </row>
    <row r="111" spans="1:32" x14ac:dyDescent="0.25">
      <c r="S111" s="119" t="s">
        <v>23</v>
      </c>
      <c r="T111" s="119"/>
      <c r="U111" s="116"/>
      <c r="V111" s="116">
        <v>74775</v>
      </c>
      <c r="W111" s="116">
        <v>83234</v>
      </c>
      <c r="X111" s="116">
        <v>88637</v>
      </c>
      <c r="Y111" s="116">
        <v>100483</v>
      </c>
      <c r="Z111" s="116">
        <v>103885</v>
      </c>
      <c r="AB111" s="113" t="str">
        <f>TEXT(Z111,"###,###")</f>
        <v>103,885</v>
      </c>
      <c r="AD111" s="134">
        <f>Z111/($Z$4)*100</f>
        <v>46.818665272569945</v>
      </c>
      <c r="AF111" s="113"/>
    </row>
    <row r="112" spans="1:32" x14ac:dyDescent="0.25">
      <c r="S112" s="122" t="s">
        <v>54</v>
      </c>
      <c r="T112" s="122"/>
      <c r="U112" s="116"/>
      <c r="V112" s="116">
        <v>163298</v>
      </c>
      <c r="W112" s="116">
        <v>180453</v>
      </c>
      <c r="X112" s="116">
        <v>195343</v>
      </c>
      <c r="Y112" s="116">
        <v>212272</v>
      </c>
      <c r="Z112" s="116">
        <v>221886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37.22</v>
      </c>
      <c r="W118" s="135">
        <v>38.08</v>
      </c>
      <c r="X118" s="135">
        <v>38.01</v>
      </c>
      <c r="Y118" s="135">
        <v>37.85</v>
      </c>
      <c r="Z118" s="135">
        <v>37.83</v>
      </c>
      <c r="AB118" s="113" t="str">
        <f>TEXT(Z118,"##.0")</f>
        <v>37.8</v>
      </c>
    </row>
    <row r="120" spans="19:32" x14ac:dyDescent="0.25">
      <c r="S120" s="105" t="s">
        <v>102</v>
      </c>
      <c r="T120" s="116"/>
      <c r="U120" s="116"/>
      <c r="V120" s="116">
        <v>101867</v>
      </c>
      <c r="W120" s="116">
        <v>109490</v>
      </c>
      <c r="X120" s="116">
        <v>116671</v>
      </c>
      <c r="Y120" s="116">
        <v>124880</v>
      </c>
      <c r="Z120" s="116">
        <v>132642</v>
      </c>
      <c r="AB120" s="113" t="str">
        <f>TEXT(Z120,"###,###")</f>
        <v>132,642</v>
      </c>
    </row>
    <row r="121" spans="19:32" x14ac:dyDescent="0.25">
      <c r="S121" s="105" t="s">
        <v>103</v>
      </c>
      <c r="T121" s="116"/>
      <c r="U121" s="116"/>
      <c r="V121" s="116">
        <v>7467</v>
      </c>
      <c r="W121" s="116">
        <v>8052</v>
      </c>
      <c r="X121" s="116">
        <v>8705</v>
      </c>
      <c r="Y121" s="116">
        <v>9696</v>
      </c>
      <c r="Z121" s="116">
        <v>10516</v>
      </c>
      <c r="AB121" s="113" t="str">
        <f>TEXT(Z121,"###,###")</f>
        <v>10,516</v>
      </c>
    </row>
    <row r="122" spans="19:32" x14ac:dyDescent="0.25">
      <c r="S122" s="105" t="s">
        <v>104</v>
      </c>
      <c r="T122" s="116"/>
      <c r="U122" s="116"/>
      <c r="V122" s="116">
        <v>7954</v>
      </c>
      <c r="W122" s="116">
        <v>9405</v>
      </c>
      <c r="X122" s="116">
        <v>10523</v>
      </c>
      <c r="Y122" s="116">
        <v>12024</v>
      </c>
      <c r="Z122" s="116">
        <v>12899</v>
      </c>
      <c r="AB122" s="113" t="str">
        <f>TEXT(Z122,"###,###")</f>
        <v>12,899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109821</v>
      </c>
      <c r="W124" s="116">
        <v>118895</v>
      </c>
      <c r="X124" s="116">
        <v>127194</v>
      </c>
      <c r="Y124" s="116">
        <v>136904</v>
      </c>
      <c r="Z124" s="116">
        <v>145541</v>
      </c>
      <c r="AB124" s="113" t="str">
        <f>TEXT(Z124,"###,###")</f>
        <v>145,541</v>
      </c>
      <c r="AD124" s="131">
        <f>Z124/$Z$7*100</f>
        <v>93.264424678953176</v>
      </c>
    </row>
    <row r="125" spans="19:32" x14ac:dyDescent="0.25">
      <c r="S125" s="105" t="s">
        <v>106</v>
      </c>
      <c r="T125" s="116"/>
      <c r="U125" s="116"/>
      <c r="V125" s="116">
        <v>15421</v>
      </c>
      <c r="W125" s="116">
        <v>17457</v>
      </c>
      <c r="X125" s="116">
        <v>19228</v>
      </c>
      <c r="Y125" s="116">
        <v>21720</v>
      </c>
      <c r="Z125" s="116">
        <v>23415</v>
      </c>
      <c r="AB125" s="113" t="str">
        <f>TEXT(Z125,"###,###")</f>
        <v>23,415</v>
      </c>
      <c r="AD125" s="131">
        <f>Z125/$Z$7*100</f>
        <v>15.004613846666496</v>
      </c>
    </row>
    <row r="127" spans="19:32" x14ac:dyDescent="0.25">
      <c r="S127" s="105" t="s">
        <v>107</v>
      </c>
      <c r="T127" s="116"/>
      <c r="U127" s="116"/>
      <c r="V127" s="116">
        <v>63817</v>
      </c>
      <c r="W127" s="116">
        <v>69311</v>
      </c>
      <c r="X127" s="116">
        <v>74420</v>
      </c>
      <c r="Y127" s="116">
        <v>80097</v>
      </c>
      <c r="Z127" s="116">
        <v>85446</v>
      </c>
      <c r="AB127" s="113" t="str">
        <f>TEXT(Z127,"###,###")</f>
        <v>85,446</v>
      </c>
      <c r="AD127" s="131">
        <f>Z127/$Z$7*100</f>
        <v>54.754825314638708</v>
      </c>
    </row>
    <row r="128" spans="19:32" x14ac:dyDescent="0.25">
      <c r="S128" s="105" t="s">
        <v>108</v>
      </c>
      <c r="T128" s="116"/>
      <c r="U128" s="116"/>
      <c r="V128" s="116">
        <v>53472</v>
      </c>
      <c r="W128" s="116">
        <v>57636</v>
      </c>
      <c r="X128" s="116">
        <v>61480</v>
      </c>
      <c r="Y128" s="116">
        <v>66502</v>
      </c>
      <c r="Z128" s="116">
        <v>70611</v>
      </c>
      <c r="AB128" s="113" t="str">
        <f>TEXT(Z128,"###,###")</f>
        <v>70,611</v>
      </c>
      <c r="AD128" s="131">
        <f>Z128/$Z$7*100</f>
        <v>45.248378745546361</v>
      </c>
    </row>
    <row r="130" spans="19:20" x14ac:dyDescent="0.25">
      <c r="S130" s="105" t="s">
        <v>286</v>
      </c>
      <c r="T130" s="131">
        <v>84.998590213518568</v>
      </c>
    </row>
    <row r="131" spans="19:20" x14ac:dyDescent="0.25">
      <c r="S131" s="105" t="s">
        <v>287</v>
      </c>
      <c r="T131" s="131">
        <v>6.7387793812318977</v>
      </c>
    </row>
    <row r="132" spans="19:20" x14ac:dyDescent="0.25">
      <c r="S132" s="105" t="s">
        <v>288</v>
      </c>
      <c r="T132" s="131">
        <v>8.2658344654345992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F93C6E-2A22-4089-8909-F523D8D67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F00F61E-AB6E-461F-A069-77F736664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C210C8-6DE2-4A7E-A6AB-E5C27E7B6E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4948A05-FAB6-44C0-94E2-61AB162151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5BC1-CBDD-40B2-B38A-AF5D1CB7A5A1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191</v>
      </c>
      <c r="T1" s="103"/>
      <c r="U1" s="103"/>
      <c r="V1" s="103"/>
      <c r="W1" s="103"/>
      <c r="X1" s="103"/>
      <c r="Y1" s="104" t="s">
        <v>276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191</v>
      </c>
      <c r="Y3" s="109" t="s">
        <v>276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8.77 Yarra,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91932</v>
      </c>
      <c r="W4" s="112">
        <v>97236</v>
      </c>
      <c r="X4" s="112">
        <v>98130</v>
      </c>
      <c r="Y4" s="112">
        <v>101092</v>
      </c>
      <c r="Z4" s="112">
        <v>97843</v>
      </c>
      <c r="AB4" s="113" t="str">
        <f>TEXT(Z4,"###,###")</f>
        <v>97,843</v>
      </c>
      <c r="AD4" s="114">
        <f>Z4/Y4-1</f>
        <v>-3.213904166501802E-2</v>
      </c>
      <c r="AF4" s="114">
        <f>Z4/V4-1</f>
        <v>6.4297524257059591E-2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45075</v>
      </c>
      <c r="W5" s="112">
        <v>47772</v>
      </c>
      <c r="X5" s="112">
        <v>48185</v>
      </c>
      <c r="Y5" s="112">
        <v>49294</v>
      </c>
      <c r="Z5" s="112">
        <v>47824</v>
      </c>
      <c r="AB5" s="113" t="str">
        <f>TEXT(Z5,"###,###")</f>
        <v>47,824</v>
      </c>
      <c r="AD5" s="114">
        <f t="shared" ref="AD5:AD9" si="0">Z5/Y5-1</f>
        <v>-2.9821073558648159E-2</v>
      </c>
      <c r="AF5" s="114">
        <f t="shared" ref="AF5:AF9" si="1">Z5/V5-1</f>
        <v>6.0987243483083819E-2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46857</v>
      </c>
      <c r="W6" s="112">
        <v>49464</v>
      </c>
      <c r="X6" s="112">
        <v>49943</v>
      </c>
      <c r="Y6" s="112">
        <v>51798</v>
      </c>
      <c r="Z6" s="112">
        <v>50014</v>
      </c>
      <c r="AB6" s="113" t="str">
        <f>TEXT(Z6,"###,###")</f>
        <v>50,014</v>
      </c>
      <c r="AD6" s="114">
        <f t="shared" si="0"/>
        <v>-3.4441484227190289E-2</v>
      </c>
      <c r="AF6" s="114">
        <f t="shared" si="1"/>
        <v>6.7375205412211647E-2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60805</v>
      </c>
      <c r="W7" s="112">
        <v>63144</v>
      </c>
      <c r="X7" s="112">
        <v>64504</v>
      </c>
      <c r="Y7" s="112">
        <v>65806</v>
      </c>
      <c r="Z7" s="112">
        <v>65458</v>
      </c>
      <c r="AB7" s="113" t="str">
        <f>TEXT(Z7,"###,###")</f>
        <v>65,458</v>
      </c>
      <c r="AD7" s="114">
        <f t="shared" si="0"/>
        <v>-5.2882715861775065E-3</v>
      </c>
      <c r="AF7" s="114">
        <f t="shared" si="1"/>
        <v>7.6523312227612772E-2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97,843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65,458</v>
      </c>
      <c r="P8" s="71"/>
      <c r="S8" s="111" t="s">
        <v>86</v>
      </c>
      <c r="T8" s="112"/>
      <c r="U8" s="112"/>
      <c r="V8" s="112">
        <v>49423.15</v>
      </c>
      <c r="W8" s="112">
        <v>50274.74</v>
      </c>
      <c r="X8" s="112">
        <v>52967.83</v>
      </c>
      <c r="Y8" s="112">
        <v>54224</v>
      </c>
      <c r="Z8" s="112">
        <v>56171.11</v>
      </c>
      <c r="AB8" s="113" t="str">
        <f>TEXT(Z8,"$###,###")</f>
        <v>$56,171</v>
      </c>
      <c r="AD8" s="114">
        <f t="shared" si="0"/>
        <v>3.590863824136914E-2</v>
      </c>
      <c r="AF8" s="114">
        <f t="shared" si="1"/>
        <v>0.13653439734213624</v>
      </c>
    </row>
    <row r="9" spans="1:32" x14ac:dyDescent="0.25">
      <c r="A9" s="32" t="s">
        <v>15</v>
      </c>
      <c r="B9" s="75"/>
      <c r="C9" s="76"/>
      <c r="D9" s="77">
        <f>AD104</f>
        <v>76.286499800701122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49.917504353936877</v>
      </c>
      <c r="P9" s="78" t="s">
        <v>87</v>
      </c>
      <c r="S9" s="111" t="s">
        <v>7</v>
      </c>
      <c r="T9" s="112"/>
      <c r="U9" s="112"/>
      <c r="V9" s="112">
        <v>4341968165</v>
      </c>
      <c r="W9" s="112">
        <v>4671072502</v>
      </c>
      <c r="X9" s="112">
        <v>4981046308</v>
      </c>
      <c r="Y9" s="112">
        <v>5296079264</v>
      </c>
      <c r="Z9" s="112">
        <v>5500965067</v>
      </c>
      <c r="AB9" s="113" t="str">
        <f>TEXT(Z9/1000000,"$#,###.0")&amp;" mil"</f>
        <v>$5,501.0 mil</v>
      </c>
      <c r="AD9" s="114">
        <f t="shared" si="0"/>
        <v>3.8686317327746078E-2</v>
      </c>
      <c r="AF9" s="114">
        <f t="shared" si="1"/>
        <v>0.26692892668871049</v>
      </c>
    </row>
    <row r="10" spans="1:32" x14ac:dyDescent="0.25">
      <c r="A10" s="32" t="s">
        <v>18</v>
      </c>
      <c r="B10" s="75"/>
      <c r="C10" s="76"/>
      <c r="D10" s="77">
        <f>AD105</f>
        <v>17.871487996075345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50.080967948913809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84.545815637508014</v>
      </c>
      <c r="P11" s="78" t="s">
        <v>87</v>
      </c>
      <c r="S11" s="111" t="s">
        <v>30</v>
      </c>
      <c r="T11" s="116"/>
      <c r="U11" s="116"/>
      <c r="V11" s="116">
        <v>82652</v>
      </c>
      <c r="W11" s="116">
        <v>87504</v>
      </c>
      <c r="X11" s="116">
        <v>88167</v>
      </c>
      <c r="Y11" s="116">
        <v>90896</v>
      </c>
      <c r="Z11" s="116">
        <v>87725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5.6295639952335854</v>
      </c>
      <c r="P12" s="78" t="s">
        <v>87</v>
      </c>
      <c r="S12" s="111" t="s">
        <v>31</v>
      </c>
      <c r="T12" s="116"/>
      <c r="U12" s="116"/>
      <c r="V12" s="116">
        <v>9280</v>
      </c>
      <c r="W12" s="116">
        <v>9732</v>
      </c>
      <c r="X12" s="116">
        <v>9962</v>
      </c>
      <c r="Y12" s="116">
        <v>10195</v>
      </c>
      <c r="Z12" s="116">
        <v>10116</v>
      </c>
    </row>
    <row r="13" spans="1:32" ht="15" customHeight="1" x14ac:dyDescent="0.25">
      <c r="A13" s="32" t="s">
        <v>20</v>
      </c>
      <c r="B13" s="76"/>
      <c r="C13" s="76"/>
      <c r="D13" s="77">
        <f>AD108</f>
        <v>14.343386854450497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9.8307311558556627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12.677452653741197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37.8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22.509530574491787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18.97952948365414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818</v>
      </c>
      <c r="Z15" s="116">
        <v>672</v>
      </c>
      <c r="AB15" s="121">
        <f t="shared" ref="AB15:AB34" si="2">IF(Z15="np",0,Z15/$Z$34)</f>
        <v>6.8684267010088E-3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44.113528816573492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81.020470516345853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163</v>
      </c>
      <c r="Z16" s="116">
        <v>162</v>
      </c>
      <c r="AB16" s="121">
        <f t="shared" si="2"/>
        <v>1.6557814368503357E-3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3166</v>
      </c>
      <c r="Z17" s="116">
        <v>2912</v>
      </c>
      <c r="AB17" s="121">
        <f t="shared" si="2"/>
        <v>2.9763182371038133E-2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651</v>
      </c>
      <c r="Z18" s="116">
        <v>643</v>
      </c>
      <c r="AB18" s="121">
        <f t="shared" si="2"/>
        <v>6.5720213820664565E-3</v>
      </c>
    </row>
    <row r="19" spans="1:28" x14ac:dyDescent="0.25">
      <c r="A19" s="67" t="str">
        <f>$S$1&amp;" ("&amp;$V$2&amp;" to "&amp;$Z$2&amp;")"</f>
        <v>Yarra (2015-16 to 2019-20)</v>
      </c>
      <c r="B19" s="67"/>
      <c r="C19" s="67"/>
      <c r="D19" s="67"/>
      <c r="E19" s="67"/>
      <c r="F19" s="67"/>
      <c r="G19" s="67" t="str">
        <f>$S$1&amp;" ("&amp;$V$2&amp;" to "&amp;$Z$2&amp;")"</f>
        <v>Yarra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3312</v>
      </c>
      <c r="Z19" s="116">
        <v>3192</v>
      </c>
      <c r="AB19" s="121">
        <f t="shared" si="2"/>
        <v>3.2625026829791799E-2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2991</v>
      </c>
      <c r="Z20" s="116">
        <v>2734</v>
      </c>
      <c r="AB20" s="121">
        <f t="shared" si="2"/>
        <v>2.7943866965116162E-2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6424</v>
      </c>
      <c r="Z21" s="116">
        <v>6546</v>
      </c>
      <c r="AB21" s="121">
        <f t="shared" si="2"/>
        <v>6.6905835096433941E-2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9259</v>
      </c>
      <c r="Z22" s="116">
        <v>9080</v>
      </c>
      <c r="AB22" s="121">
        <f t="shared" si="2"/>
        <v>9.2805527448154623E-2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1892</v>
      </c>
      <c r="Z23" s="116">
        <v>1756</v>
      </c>
      <c r="AB23" s="121">
        <f t="shared" si="2"/>
        <v>1.7947853105612283E-2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4048</v>
      </c>
      <c r="Z24" s="116">
        <v>3689</v>
      </c>
      <c r="AB24" s="121">
        <f t="shared" si="2"/>
        <v>3.7704800744079559E-2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4551</v>
      </c>
      <c r="Z25" s="116">
        <v>4669</v>
      </c>
      <c r="AB25" s="121">
        <f t="shared" si="2"/>
        <v>4.7721256349717391E-2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1754</v>
      </c>
      <c r="Z26" s="116">
        <v>1522</v>
      </c>
      <c r="AB26" s="121">
        <f t="shared" si="2"/>
        <v>1.5556168807939575E-2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16076</v>
      </c>
      <c r="Z27" s="116">
        <v>15550</v>
      </c>
      <c r="AB27" s="121">
        <f t="shared" si="2"/>
        <v>0.15893457619149828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10373</v>
      </c>
      <c r="Z28" s="116">
        <v>10021</v>
      </c>
      <c r="AB28" s="121">
        <f t="shared" si="2"/>
        <v>0.10242336900418034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6290</v>
      </c>
      <c r="Z29" s="116">
        <v>4606</v>
      </c>
      <c r="AB29" s="121">
        <f t="shared" si="2"/>
        <v>4.7077341346497818E-2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8223</v>
      </c>
      <c r="Z30" s="116">
        <v>9237</v>
      </c>
      <c r="AB30" s="121">
        <f t="shared" si="2"/>
        <v>9.4410204519670068E-2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11494</v>
      </c>
      <c r="Z31" s="116">
        <v>11610</v>
      </c>
      <c r="AB31" s="121">
        <f t="shared" si="2"/>
        <v>0.11866433630760739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3976</v>
      </c>
      <c r="Z32" s="116">
        <v>4056</v>
      </c>
      <c r="AB32" s="121">
        <f t="shared" si="2"/>
        <v>4.1455861159660261E-2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3012</v>
      </c>
      <c r="Z33" s="116">
        <v>3069</v>
      </c>
      <c r="AB33" s="121">
        <f t="shared" si="2"/>
        <v>3.1367859442553582E-2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101091</v>
      </c>
      <c r="Z34" s="124">
        <v>97839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53036</v>
      </c>
      <c r="AB37" s="136">
        <f>Z37/Z40*100</f>
        <v>81.020470516345853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12424</v>
      </c>
      <c r="AB38" s="136">
        <f>Z38/Z40*100</f>
        <v>18.97952948365414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65460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</v>
      </c>
      <c r="W44" s="116">
        <v>7</v>
      </c>
      <c r="X44" s="116">
        <v>17</v>
      </c>
      <c r="Y44" s="116">
        <v>13</v>
      </c>
      <c r="Z44" s="116">
        <v>18</v>
      </c>
    </row>
    <row r="45" spans="19:32" x14ac:dyDescent="0.25">
      <c r="S45" s="119" t="s">
        <v>38</v>
      </c>
      <c r="T45" s="119"/>
      <c r="U45" s="116"/>
      <c r="V45" s="116">
        <v>155</v>
      </c>
      <c r="W45" s="116">
        <v>168</v>
      </c>
      <c r="X45" s="116">
        <v>178</v>
      </c>
      <c r="Y45" s="116">
        <v>172</v>
      </c>
      <c r="Z45" s="116">
        <v>202</v>
      </c>
    </row>
    <row r="46" spans="19:32" x14ac:dyDescent="0.25">
      <c r="S46" s="119" t="s">
        <v>39</v>
      </c>
      <c r="T46" s="119"/>
      <c r="U46" s="116"/>
      <c r="V46" s="116">
        <v>946</v>
      </c>
      <c r="W46" s="116">
        <v>979</v>
      </c>
      <c r="X46" s="116">
        <v>977</v>
      </c>
      <c r="Y46" s="116">
        <v>1015</v>
      </c>
      <c r="Z46" s="116">
        <v>881</v>
      </c>
    </row>
    <row r="47" spans="19:32" x14ac:dyDescent="0.25">
      <c r="S47" s="119" t="s">
        <v>40</v>
      </c>
      <c r="T47" s="119"/>
      <c r="U47" s="116"/>
      <c r="V47" s="116">
        <v>4056</v>
      </c>
      <c r="W47" s="116">
        <v>4452</v>
      </c>
      <c r="X47" s="116">
        <v>3883</v>
      </c>
      <c r="Y47" s="116">
        <v>3860</v>
      </c>
      <c r="Z47" s="116">
        <v>3566</v>
      </c>
    </row>
    <row r="48" spans="19:32" x14ac:dyDescent="0.25">
      <c r="S48" s="119" t="s">
        <v>41</v>
      </c>
      <c r="T48" s="119"/>
      <c r="U48" s="116"/>
      <c r="V48" s="116">
        <v>10462</v>
      </c>
      <c r="W48" s="116">
        <v>11237</v>
      </c>
      <c r="X48" s="116">
        <v>10945</v>
      </c>
      <c r="Y48" s="116">
        <v>11089</v>
      </c>
      <c r="Z48" s="116">
        <v>10467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9165</v>
      </c>
      <c r="W49" s="116">
        <v>9565</v>
      </c>
      <c r="X49" s="116">
        <v>10147</v>
      </c>
      <c r="Y49" s="116">
        <v>10579</v>
      </c>
      <c r="Z49" s="116">
        <v>10172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Yarra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5791</v>
      </c>
      <c r="W50" s="116">
        <v>6277</v>
      </c>
      <c r="X50" s="116">
        <v>6503</v>
      </c>
      <c r="Y50" s="116">
        <v>6826</v>
      </c>
      <c r="Z50" s="116">
        <v>6610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3928</v>
      </c>
      <c r="W51" s="116">
        <v>3985</v>
      </c>
      <c r="X51" s="116">
        <v>4140</v>
      </c>
      <c r="Y51" s="116">
        <v>4243</v>
      </c>
      <c r="Z51" s="116">
        <v>4353</v>
      </c>
    </row>
    <row r="52" spans="1:26" ht="15" customHeight="1" x14ac:dyDescent="0.25">
      <c r="S52" s="119" t="s">
        <v>45</v>
      </c>
      <c r="T52" s="119"/>
      <c r="U52" s="116"/>
      <c r="V52" s="116">
        <v>3032</v>
      </c>
      <c r="W52" s="116">
        <v>3152</v>
      </c>
      <c r="X52" s="116">
        <v>3269</v>
      </c>
      <c r="Y52" s="116">
        <v>3335</v>
      </c>
      <c r="Z52" s="116">
        <v>3176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2573</v>
      </c>
      <c r="W53" s="116">
        <v>2667</v>
      </c>
      <c r="X53" s="116">
        <v>2682</v>
      </c>
      <c r="Y53" s="116">
        <v>2620</v>
      </c>
      <c r="Z53" s="116">
        <v>2718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1991</v>
      </c>
      <c r="W54" s="116">
        <v>2175</v>
      </c>
      <c r="X54" s="116">
        <v>2186</v>
      </c>
      <c r="Y54" s="116">
        <v>2295</v>
      </c>
      <c r="Z54" s="116">
        <v>2308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1452</v>
      </c>
      <c r="W55" s="116">
        <v>1458</v>
      </c>
      <c r="X55" s="116">
        <v>1523</v>
      </c>
      <c r="Y55" s="116">
        <v>1543</v>
      </c>
      <c r="Z55" s="116">
        <v>1602</v>
      </c>
    </row>
    <row r="56" spans="1:26" ht="15" customHeight="1" x14ac:dyDescent="0.25">
      <c r="S56" s="119" t="s">
        <v>49</v>
      </c>
      <c r="T56" s="119"/>
      <c r="U56" s="116"/>
      <c r="V56" s="116">
        <v>957</v>
      </c>
      <c r="W56" s="116">
        <v>980</v>
      </c>
      <c r="X56" s="116">
        <v>921</v>
      </c>
      <c r="Y56" s="116">
        <v>931</v>
      </c>
      <c r="Z56" s="116">
        <v>940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376</v>
      </c>
      <c r="W57" s="116">
        <v>473</v>
      </c>
      <c r="X57" s="116">
        <v>525</v>
      </c>
      <c r="Y57" s="116">
        <v>550</v>
      </c>
      <c r="Z57" s="116">
        <v>546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115</v>
      </c>
      <c r="W58" s="116">
        <v>113</v>
      </c>
      <c r="X58" s="116">
        <v>144</v>
      </c>
      <c r="Y58" s="116">
        <v>159</v>
      </c>
      <c r="Z58" s="116">
        <v>194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43</v>
      </c>
      <c r="W59" s="116">
        <v>58</v>
      </c>
      <c r="X59" s="116">
        <v>53</v>
      </c>
      <c r="Y59" s="116">
        <v>46</v>
      </c>
      <c r="Z59" s="116">
        <v>46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21</v>
      </c>
      <c r="W60" s="116">
        <v>27</v>
      </c>
      <c r="X60" s="116">
        <v>29</v>
      </c>
      <c r="Y60" s="116">
        <v>27</v>
      </c>
      <c r="Z60" s="116">
        <v>30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45075</v>
      </c>
      <c r="W61" s="116">
        <v>47772</v>
      </c>
      <c r="X61" s="116">
        <v>48185</v>
      </c>
      <c r="Y61" s="116">
        <v>49294</v>
      </c>
      <c r="Z61" s="116">
        <v>47823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11</v>
      </c>
      <c r="W63" s="116">
        <v>13</v>
      </c>
      <c r="X63" s="116">
        <v>10</v>
      </c>
      <c r="Y63" s="116">
        <v>16</v>
      </c>
      <c r="Z63" s="116">
        <v>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238</v>
      </c>
      <c r="W64" s="116">
        <v>269</v>
      </c>
      <c r="X64" s="116">
        <v>293</v>
      </c>
      <c r="Y64" s="116">
        <v>327</v>
      </c>
      <c r="Z64" s="116">
        <v>334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Yarra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1300</v>
      </c>
      <c r="W65" s="116">
        <v>1341</v>
      </c>
      <c r="X65" s="116">
        <v>1200</v>
      </c>
      <c r="Y65" s="116">
        <v>1201</v>
      </c>
      <c r="Z65" s="116">
        <v>1145</v>
      </c>
    </row>
    <row r="66" spans="1:26" x14ac:dyDescent="0.25">
      <c r="S66" s="119" t="s">
        <v>40</v>
      </c>
      <c r="T66" s="119"/>
      <c r="U66" s="116"/>
      <c r="V66" s="116">
        <v>5202</v>
      </c>
      <c r="W66" s="116">
        <v>5491</v>
      </c>
      <c r="X66" s="116">
        <v>5098</v>
      </c>
      <c r="Y66" s="116">
        <v>5192</v>
      </c>
      <c r="Z66" s="116">
        <v>4465</v>
      </c>
    </row>
    <row r="67" spans="1:26" x14ac:dyDescent="0.25">
      <c r="S67" s="119" t="s">
        <v>41</v>
      </c>
      <c r="T67" s="119"/>
      <c r="U67" s="116"/>
      <c r="V67" s="116">
        <v>11932</v>
      </c>
      <c r="W67" s="116">
        <v>12598</v>
      </c>
      <c r="X67" s="116">
        <v>12520</v>
      </c>
      <c r="Y67" s="116">
        <v>12927</v>
      </c>
      <c r="Z67" s="116">
        <v>12303</v>
      </c>
    </row>
    <row r="68" spans="1:26" x14ac:dyDescent="0.25">
      <c r="S68" s="119" t="s">
        <v>42</v>
      </c>
      <c r="T68" s="119"/>
      <c r="U68" s="116"/>
      <c r="V68" s="116">
        <v>9351</v>
      </c>
      <c r="W68" s="116">
        <v>9960</v>
      </c>
      <c r="X68" s="116">
        <v>10200</v>
      </c>
      <c r="Y68" s="116">
        <v>10714</v>
      </c>
      <c r="Z68" s="116">
        <v>10404</v>
      </c>
    </row>
    <row r="69" spans="1:26" x14ac:dyDescent="0.25">
      <c r="S69" s="119" t="s">
        <v>43</v>
      </c>
      <c r="T69" s="119"/>
      <c r="U69" s="116"/>
      <c r="V69" s="116">
        <v>5227</v>
      </c>
      <c r="W69" s="116">
        <v>5510</v>
      </c>
      <c r="X69" s="116">
        <v>5999</v>
      </c>
      <c r="Y69" s="116">
        <v>6208</v>
      </c>
      <c r="Z69" s="116">
        <v>6213</v>
      </c>
    </row>
    <row r="70" spans="1:26" x14ac:dyDescent="0.25">
      <c r="S70" s="119" t="s">
        <v>44</v>
      </c>
      <c r="T70" s="119"/>
      <c r="U70" s="116"/>
      <c r="V70" s="116">
        <v>3520</v>
      </c>
      <c r="W70" s="116">
        <v>3665</v>
      </c>
      <c r="X70" s="116">
        <v>3657</v>
      </c>
      <c r="Y70" s="116">
        <v>3858</v>
      </c>
      <c r="Z70" s="116">
        <v>3895</v>
      </c>
    </row>
    <row r="71" spans="1:26" x14ac:dyDescent="0.25">
      <c r="S71" s="119" t="s">
        <v>45</v>
      </c>
      <c r="T71" s="119"/>
      <c r="U71" s="116"/>
      <c r="V71" s="116">
        <v>2880</v>
      </c>
      <c r="W71" s="116">
        <v>3058</v>
      </c>
      <c r="X71" s="116">
        <v>3105</v>
      </c>
      <c r="Y71" s="116">
        <v>3121</v>
      </c>
      <c r="Z71" s="116">
        <v>3020</v>
      </c>
    </row>
    <row r="72" spans="1:26" x14ac:dyDescent="0.25">
      <c r="S72" s="119" t="s">
        <v>46</v>
      </c>
      <c r="T72" s="119"/>
      <c r="U72" s="116"/>
      <c r="V72" s="116">
        <v>2362</v>
      </c>
      <c r="W72" s="116">
        <v>2489</v>
      </c>
      <c r="X72" s="116">
        <v>2565</v>
      </c>
      <c r="Y72" s="116">
        <v>2716</v>
      </c>
      <c r="Z72" s="116">
        <v>2700</v>
      </c>
    </row>
    <row r="73" spans="1:26" x14ac:dyDescent="0.25">
      <c r="S73" s="119" t="s">
        <v>47</v>
      </c>
      <c r="T73" s="119"/>
      <c r="U73" s="116"/>
      <c r="V73" s="116">
        <v>2099</v>
      </c>
      <c r="W73" s="116">
        <v>2108</v>
      </c>
      <c r="X73" s="116">
        <v>2078</v>
      </c>
      <c r="Y73" s="116">
        <v>2195</v>
      </c>
      <c r="Z73" s="116">
        <v>2259</v>
      </c>
    </row>
    <row r="74" spans="1:26" x14ac:dyDescent="0.25">
      <c r="S74" s="119" t="s">
        <v>48</v>
      </c>
      <c r="T74" s="119"/>
      <c r="U74" s="116"/>
      <c r="V74" s="116">
        <v>1500</v>
      </c>
      <c r="W74" s="116">
        <v>1665</v>
      </c>
      <c r="X74" s="116">
        <v>1727</v>
      </c>
      <c r="Y74" s="116">
        <v>1794</v>
      </c>
      <c r="Z74" s="116">
        <v>1667</v>
      </c>
    </row>
    <row r="75" spans="1:26" x14ac:dyDescent="0.25">
      <c r="S75" s="119" t="s">
        <v>49</v>
      </c>
      <c r="T75" s="119"/>
      <c r="U75" s="116"/>
      <c r="V75" s="116">
        <v>835</v>
      </c>
      <c r="W75" s="116">
        <v>815</v>
      </c>
      <c r="X75" s="116">
        <v>840</v>
      </c>
      <c r="Y75" s="116">
        <v>931</v>
      </c>
      <c r="Z75" s="116">
        <v>960</v>
      </c>
    </row>
    <row r="76" spans="1:26" x14ac:dyDescent="0.25">
      <c r="S76" s="119" t="s">
        <v>50</v>
      </c>
      <c r="T76" s="119"/>
      <c r="U76" s="116"/>
      <c r="V76" s="116">
        <v>268</v>
      </c>
      <c r="W76" s="116">
        <v>328</v>
      </c>
      <c r="X76" s="116">
        <v>383</v>
      </c>
      <c r="Y76" s="116">
        <v>415</v>
      </c>
      <c r="Z76" s="116">
        <v>430</v>
      </c>
    </row>
    <row r="77" spans="1:26" x14ac:dyDescent="0.25">
      <c r="S77" s="119" t="s">
        <v>51</v>
      </c>
      <c r="T77" s="119"/>
      <c r="U77" s="116"/>
      <c r="V77" s="116">
        <v>73</v>
      </c>
      <c r="W77" s="116">
        <v>98</v>
      </c>
      <c r="X77" s="116">
        <v>92</v>
      </c>
      <c r="Y77" s="116">
        <v>106</v>
      </c>
      <c r="Z77" s="116">
        <v>126</v>
      </c>
    </row>
    <row r="78" spans="1:26" x14ac:dyDescent="0.25">
      <c r="S78" s="119" t="s">
        <v>52</v>
      </c>
      <c r="T78" s="119"/>
      <c r="U78" s="116"/>
      <c r="V78" s="116">
        <v>25</v>
      </c>
      <c r="W78" s="116">
        <v>25</v>
      </c>
      <c r="X78" s="116">
        <v>43</v>
      </c>
      <c r="Y78" s="116">
        <v>40</v>
      </c>
      <c r="Z78" s="116">
        <v>43</v>
      </c>
    </row>
    <row r="79" spans="1:26" x14ac:dyDescent="0.25">
      <c r="S79" s="119" t="s">
        <v>53</v>
      </c>
      <c r="T79" s="119"/>
      <c r="U79" s="116"/>
      <c r="V79" s="116">
        <v>31</v>
      </c>
      <c r="W79" s="116">
        <v>31</v>
      </c>
      <c r="X79" s="116">
        <v>35</v>
      </c>
      <c r="Y79" s="116">
        <v>36</v>
      </c>
      <c r="Z79" s="116">
        <v>38</v>
      </c>
    </row>
    <row r="80" spans="1:26" x14ac:dyDescent="0.25">
      <c r="S80" s="122" t="s">
        <v>54</v>
      </c>
      <c r="T80" s="122"/>
      <c r="U80" s="116"/>
      <c r="V80" s="116">
        <v>46857</v>
      </c>
      <c r="W80" s="116">
        <v>49464</v>
      </c>
      <c r="X80" s="116">
        <v>49943</v>
      </c>
      <c r="Y80" s="116">
        <v>51799</v>
      </c>
      <c r="Z80" s="116">
        <v>50018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Yarra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4501</v>
      </c>
      <c r="W83" s="116">
        <v>4688</v>
      </c>
      <c r="X83" s="116">
        <v>4920</v>
      </c>
      <c r="Y83" s="116">
        <v>4990</v>
      </c>
      <c r="Z83" s="116">
        <v>4971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9096</v>
      </c>
      <c r="W84" s="116">
        <v>9790</v>
      </c>
      <c r="X84" s="116">
        <v>10219</v>
      </c>
      <c r="Y84" s="116">
        <v>10566</v>
      </c>
      <c r="Z84" s="116">
        <v>10774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2438</v>
      </c>
      <c r="W85" s="116">
        <v>2547</v>
      </c>
      <c r="X85" s="116">
        <v>2640</v>
      </c>
      <c r="Y85" s="116">
        <v>2691</v>
      </c>
      <c r="Z85" s="116">
        <v>2652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97,843</v>
      </c>
      <c r="D86" s="100">
        <f t="shared" ref="D86:D91" si="4">AD4</f>
        <v>-3.213904166501802E-2</v>
      </c>
      <c r="E86" s="101">
        <f t="shared" ref="E86:E91" si="5">AD4</f>
        <v>-3.213904166501802E-2</v>
      </c>
      <c r="F86" s="100">
        <f t="shared" ref="F86:F91" si="6">AF4</f>
        <v>6.4297524257059591E-2</v>
      </c>
      <c r="G86" s="101">
        <f t="shared" ref="G86:G91" si="7">AF4</f>
        <v>6.4297524257059591E-2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1949</v>
      </c>
      <c r="W86" s="116">
        <v>2074</v>
      </c>
      <c r="X86" s="116">
        <v>2065</v>
      </c>
      <c r="Y86" s="116">
        <v>2162</v>
      </c>
      <c r="Z86" s="116">
        <v>2021</v>
      </c>
    </row>
    <row r="87" spans="1:30" ht="15" customHeight="1" x14ac:dyDescent="0.25">
      <c r="A87" s="102" t="s">
        <v>4</v>
      </c>
      <c r="B87" s="51"/>
      <c r="C87" s="61" t="str">
        <f t="shared" si="3"/>
        <v>47,824</v>
      </c>
      <c r="D87" s="100">
        <f t="shared" si="4"/>
        <v>-2.9821073558648159E-2</v>
      </c>
      <c r="E87" s="101">
        <f t="shared" si="5"/>
        <v>-2.9821073558648159E-2</v>
      </c>
      <c r="F87" s="100">
        <f t="shared" si="6"/>
        <v>6.0987243483083819E-2</v>
      </c>
      <c r="G87" s="101">
        <f t="shared" si="7"/>
        <v>6.0987243483083819E-2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1996</v>
      </c>
      <c r="W87" s="116">
        <v>2233</v>
      </c>
      <c r="X87" s="116">
        <v>2251</v>
      </c>
      <c r="Y87" s="116">
        <v>2347</v>
      </c>
      <c r="Z87" s="116">
        <v>2310</v>
      </c>
    </row>
    <row r="88" spans="1:30" ht="15" customHeight="1" x14ac:dyDescent="0.25">
      <c r="A88" s="102" t="s">
        <v>5</v>
      </c>
      <c r="B88" s="51"/>
      <c r="C88" s="61" t="str">
        <f t="shared" si="3"/>
        <v>50,014</v>
      </c>
      <c r="D88" s="100">
        <f t="shared" si="4"/>
        <v>-3.4441484227190289E-2</v>
      </c>
      <c r="E88" s="101">
        <f t="shared" si="5"/>
        <v>-3.4441484227190289E-2</v>
      </c>
      <c r="F88" s="100">
        <f t="shared" si="6"/>
        <v>6.7375205412211647E-2</v>
      </c>
      <c r="G88" s="101">
        <f t="shared" si="7"/>
        <v>6.7375205412211647E-2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1511</v>
      </c>
      <c r="W88" s="116">
        <v>1509</v>
      </c>
      <c r="X88" s="116">
        <v>1570</v>
      </c>
      <c r="Y88" s="116">
        <v>1609</v>
      </c>
      <c r="Z88" s="116">
        <v>1624</v>
      </c>
    </row>
    <row r="89" spans="1:30" ht="15" customHeight="1" x14ac:dyDescent="0.25">
      <c r="A89" s="51" t="s">
        <v>6</v>
      </c>
      <c r="B89" s="51"/>
      <c r="C89" s="61" t="str">
        <f t="shared" si="3"/>
        <v>65,458</v>
      </c>
      <c r="D89" s="100">
        <f t="shared" si="4"/>
        <v>-5.2882715861775065E-3</v>
      </c>
      <c r="E89" s="101">
        <f t="shared" si="5"/>
        <v>-5.2882715861775065E-3</v>
      </c>
      <c r="F89" s="100">
        <f t="shared" si="6"/>
        <v>7.6523312227612772E-2</v>
      </c>
      <c r="G89" s="101">
        <f t="shared" si="7"/>
        <v>7.6523312227612772E-2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637</v>
      </c>
      <c r="W89" s="116">
        <v>648</v>
      </c>
      <c r="X89" s="116">
        <v>670</v>
      </c>
      <c r="Y89" s="116">
        <v>646</v>
      </c>
      <c r="Z89" s="116">
        <v>645</v>
      </c>
    </row>
    <row r="90" spans="1:30" ht="15" customHeight="1" x14ac:dyDescent="0.25">
      <c r="A90" s="51" t="s">
        <v>100</v>
      </c>
      <c r="B90" s="51"/>
      <c r="C90" s="61" t="str">
        <f t="shared" si="3"/>
        <v>$56,171</v>
      </c>
      <c r="D90" s="100">
        <f t="shared" si="4"/>
        <v>3.590863824136914E-2</v>
      </c>
      <c r="E90" s="101">
        <f t="shared" si="5"/>
        <v>3.590863824136914E-2</v>
      </c>
      <c r="F90" s="100">
        <f t="shared" si="6"/>
        <v>0.13653439734213624</v>
      </c>
      <c r="G90" s="101">
        <f t="shared" si="7"/>
        <v>0.13653439734213624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1547</v>
      </c>
      <c r="W90" s="116">
        <v>1638</v>
      </c>
      <c r="X90" s="116">
        <v>1655</v>
      </c>
      <c r="Y90" s="116">
        <v>1606</v>
      </c>
      <c r="Z90" s="116">
        <v>1454</v>
      </c>
    </row>
    <row r="91" spans="1:30" ht="15" customHeight="1" x14ac:dyDescent="0.25">
      <c r="A91" s="51" t="s">
        <v>7</v>
      </c>
      <c r="B91" s="51"/>
      <c r="C91" s="61" t="str">
        <f t="shared" si="3"/>
        <v>$5,501.0 mil</v>
      </c>
      <c r="D91" s="100">
        <f t="shared" si="4"/>
        <v>3.8686317327746078E-2</v>
      </c>
      <c r="E91" s="101">
        <f t="shared" si="5"/>
        <v>3.8686317327746078E-2</v>
      </c>
      <c r="F91" s="100">
        <f t="shared" si="6"/>
        <v>0.26692892668871049</v>
      </c>
      <c r="G91" s="101">
        <f t="shared" si="7"/>
        <v>0.26692892668871049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30384</v>
      </c>
      <c r="W91" s="116">
        <v>31617</v>
      </c>
      <c r="X91" s="116">
        <v>32324</v>
      </c>
      <c r="Y91" s="116">
        <v>32809</v>
      </c>
      <c r="Z91" s="116">
        <v>32678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3635</v>
      </c>
      <c r="W93" s="116">
        <v>3997</v>
      </c>
      <c r="X93" s="116">
        <v>4195</v>
      </c>
      <c r="Y93" s="116">
        <v>4320</v>
      </c>
      <c r="Z93" s="116">
        <v>4351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10203</v>
      </c>
      <c r="W94" s="116">
        <v>10824</v>
      </c>
      <c r="X94" s="116">
        <v>11245</v>
      </c>
      <c r="Y94" s="116">
        <v>11640</v>
      </c>
      <c r="Z94" s="116">
        <v>11771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770</v>
      </c>
      <c r="W95" s="116">
        <v>829</v>
      </c>
      <c r="X95" s="116">
        <v>886</v>
      </c>
      <c r="Y95" s="116">
        <v>926</v>
      </c>
      <c r="Z95" s="116">
        <v>853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2685</v>
      </c>
      <c r="W96" s="116">
        <v>2789</v>
      </c>
      <c r="X96" s="116">
        <v>2802</v>
      </c>
      <c r="Y96" s="116">
        <v>2937</v>
      </c>
      <c r="Z96" s="116">
        <v>2834</v>
      </c>
    </row>
    <row r="97" spans="1:32" ht="15" customHeight="1" x14ac:dyDescent="0.25">
      <c r="S97" s="119" t="s">
        <v>199</v>
      </c>
      <c r="T97" s="119"/>
      <c r="U97" s="116"/>
      <c r="V97" s="116">
        <v>4007</v>
      </c>
      <c r="W97" s="116">
        <v>4373</v>
      </c>
      <c r="X97" s="116">
        <v>4412</v>
      </c>
      <c r="Y97" s="116">
        <v>4537</v>
      </c>
      <c r="Z97" s="116">
        <v>4346</v>
      </c>
    </row>
    <row r="98" spans="1:32" ht="15" customHeight="1" x14ac:dyDescent="0.25">
      <c r="S98" s="119" t="s">
        <v>200</v>
      </c>
      <c r="T98" s="119"/>
      <c r="U98" s="116"/>
      <c r="V98" s="116">
        <v>2038</v>
      </c>
      <c r="W98" s="116">
        <v>2109</v>
      </c>
      <c r="X98" s="116">
        <v>2115</v>
      </c>
      <c r="Y98" s="116">
        <v>2135</v>
      </c>
      <c r="Z98" s="116">
        <v>2146</v>
      </c>
    </row>
    <row r="99" spans="1:32" ht="15" customHeight="1" x14ac:dyDescent="0.25">
      <c r="S99" s="119" t="s">
        <v>201</v>
      </c>
      <c r="T99" s="119"/>
      <c r="U99" s="116"/>
      <c r="V99" s="116">
        <v>97</v>
      </c>
      <c r="W99" s="116">
        <v>118</v>
      </c>
      <c r="X99" s="116">
        <v>102</v>
      </c>
      <c r="Y99" s="116">
        <v>125</v>
      </c>
      <c r="Z99" s="116">
        <v>113</v>
      </c>
    </row>
    <row r="100" spans="1:32" ht="15" customHeight="1" x14ac:dyDescent="0.25">
      <c r="S100" s="119" t="s">
        <v>59</v>
      </c>
      <c r="T100" s="119"/>
      <c r="U100" s="116"/>
      <c r="V100" s="116">
        <v>706</v>
      </c>
      <c r="W100" s="116">
        <v>760</v>
      </c>
      <c r="X100" s="116">
        <v>761</v>
      </c>
      <c r="Y100" s="116">
        <v>755</v>
      </c>
      <c r="Z100" s="116">
        <v>720</v>
      </c>
    </row>
    <row r="101" spans="1:32" x14ac:dyDescent="0.25">
      <c r="A101" s="20"/>
      <c r="S101" s="122" t="s">
        <v>54</v>
      </c>
      <c r="T101" s="122"/>
      <c r="U101" s="116"/>
      <c r="V101" s="116">
        <v>30421</v>
      </c>
      <c r="W101" s="116">
        <v>31527</v>
      </c>
      <c r="X101" s="116">
        <v>32178</v>
      </c>
      <c r="Y101" s="116">
        <v>32998</v>
      </c>
      <c r="Z101" s="116">
        <v>32781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67006</v>
      </c>
      <c r="W104" s="116">
        <v>73291</v>
      </c>
      <c r="X104" s="116">
        <v>74326</v>
      </c>
      <c r="Y104" s="116">
        <v>76384</v>
      </c>
      <c r="Z104" s="116">
        <v>74641</v>
      </c>
      <c r="AB104" s="113" t="str">
        <f>TEXT(Z104,"###,###")</f>
        <v>74,641</v>
      </c>
      <c r="AD104" s="134">
        <f>Z104/($Z$4)*100</f>
        <v>76.286499800701122</v>
      </c>
      <c r="AF104" s="113"/>
    </row>
    <row r="105" spans="1:32" x14ac:dyDescent="0.25">
      <c r="S105" s="119" t="s">
        <v>18</v>
      </c>
      <c r="T105" s="119"/>
      <c r="U105" s="116"/>
      <c r="V105" s="116">
        <v>17284</v>
      </c>
      <c r="W105" s="116">
        <v>17512</v>
      </c>
      <c r="X105" s="116">
        <v>17260</v>
      </c>
      <c r="Y105" s="116">
        <v>18324</v>
      </c>
      <c r="Z105" s="116">
        <v>17486</v>
      </c>
      <c r="AB105" s="113" t="str">
        <f>TEXT(Z105,"###,###")</f>
        <v>17,486</v>
      </c>
      <c r="AD105" s="134">
        <f>Z105/($Z$4)*100</f>
        <v>17.871487996075345</v>
      </c>
      <c r="AF105" s="113"/>
    </row>
    <row r="106" spans="1:32" x14ac:dyDescent="0.25">
      <c r="S106" s="122" t="s">
        <v>54</v>
      </c>
      <c r="T106" s="122"/>
      <c r="U106" s="124"/>
      <c r="V106" s="124">
        <v>84290</v>
      </c>
      <c r="W106" s="124">
        <v>90803</v>
      </c>
      <c r="X106" s="124">
        <v>91586</v>
      </c>
      <c r="Y106" s="124">
        <v>94708</v>
      </c>
      <c r="Z106" s="124">
        <v>92127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12327</v>
      </c>
      <c r="W108" s="116">
        <v>13495</v>
      </c>
      <c r="X108" s="116">
        <v>16107</v>
      </c>
      <c r="Y108" s="116">
        <v>14453</v>
      </c>
      <c r="Z108" s="116">
        <v>14034</v>
      </c>
      <c r="AB108" s="113" t="str">
        <f>TEXT(Z108,"###,###")</f>
        <v>14,034</v>
      </c>
      <c r="AD108" s="134">
        <f>Z108/($Z$4)*100</f>
        <v>14.343386854450497</v>
      </c>
      <c r="AF108" s="113"/>
    </row>
    <row r="109" spans="1:32" x14ac:dyDescent="0.25">
      <c r="S109" s="119" t="s">
        <v>21</v>
      </c>
      <c r="T109" s="119"/>
      <c r="U109" s="116"/>
      <c r="V109" s="116">
        <v>12256</v>
      </c>
      <c r="W109" s="116">
        <v>13063</v>
      </c>
      <c r="X109" s="116">
        <v>12521</v>
      </c>
      <c r="Y109" s="116">
        <v>12418</v>
      </c>
      <c r="Z109" s="116">
        <v>12404</v>
      </c>
      <c r="AB109" s="113" t="str">
        <f>TEXT(Z109,"###,###")</f>
        <v>12,404</v>
      </c>
      <c r="AD109" s="134">
        <f>Z109/($Z$4)*100</f>
        <v>12.677452653741197</v>
      </c>
      <c r="AF109" s="113"/>
    </row>
    <row r="110" spans="1:32" x14ac:dyDescent="0.25">
      <c r="S110" s="119" t="s">
        <v>22</v>
      </c>
      <c r="T110" s="119"/>
      <c r="U110" s="116"/>
      <c r="V110" s="116">
        <v>21400</v>
      </c>
      <c r="W110" s="116">
        <v>23080</v>
      </c>
      <c r="X110" s="116">
        <v>21714</v>
      </c>
      <c r="Y110" s="116">
        <v>24207</v>
      </c>
      <c r="Z110" s="116">
        <v>22024</v>
      </c>
      <c r="AB110" s="113" t="str">
        <f>TEXT(Z110,"###,###")</f>
        <v>22,024</v>
      </c>
      <c r="AD110" s="134">
        <f>Z110/($Z$4)*100</f>
        <v>22.509530574491787</v>
      </c>
      <c r="AF110" s="113"/>
    </row>
    <row r="111" spans="1:32" x14ac:dyDescent="0.25">
      <c r="S111" s="119" t="s">
        <v>23</v>
      </c>
      <c r="T111" s="119"/>
      <c r="U111" s="116"/>
      <c r="V111" s="116">
        <v>38307</v>
      </c>
      <c r="W111" s="116">
        <v>41165</v>
      </c>
      <c r="X111" s="116">
        <v>41244</v>
      </c>
      <c r="Y111" s="116">
        <v>43628</v>
      </c>
      <c r="Z111" s="116">
        <v>43162</v>
      </c>
      <c r="AB111" s="113" t="str">
        <f>TEXT(Z111,"###,###")</f>
        <v>43,162</v>
      </c>
      <c r="AD111" s="134">
        <f>Z111/($Z$4)*100</f>
        <v>44.113528816573492</v>
      </c>
      <c r="AF111" s="113"/>
    </row>
    <row r="112" spans="1:32" x14ac:dyDescent="0.25">
      <c r="S112" s="122" t="s">
        <v>54</v>
      </c>
      <c r="T112" s="122"/>
      <c r="U112" s="116"/>
      <c r="V112" s="116">
        <v>91932</v>
      </c>
      <c r="W112" s="116">
        <v>97236</v>
      </c>
      <c r="X112" s="116">
        <v>98130</v>
      </c>
      <c r="Y112" s="116">
        <v>101091</v>
      </c>
      <c r="Z112" s="116">
        <v>97838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40.119999999999997</v>
      </c>
      <c r="W118" s="135">
        <v>37.159999999999997</v>
      </c>
      <c r="X118" s="135">
        <v>37.42</v>
      </c>
      <c r="Y118" s="135">
        <v>37.49</v>
      </c>
      <c r="Z118" s="135">
        <v>37.78</v>
      </c>
      <c r="AB118" s="113" t="str">
        <f>TEXT(Z118,"##.0")</f>
        <v>37.8</v>
      </c>
    </row>
    <row r="120" spans="19:32" x14ac:dyDescent="0.25">
      <c r="S120" s="105" t="s">
        <v>102</v>
      </c>
      <c r="T120" s="116"/>
      <c r="U120" s="116"/>
      <c r="V120" s="116">
        <v>51525</v>
      </c>
      <c r="W120" s="116">
        <v>53412</v>
      </c>
      <c r="X120" s="116">
        <v>54541</v>
      </c>
      <c r="Y120" s="116">
        <v>55613</v>
      </c>
      <c r="Z120" s="116">
        <v>55342</v>
      </c>
      <c r="AB120" s="113" t="str">
        <f>TEXT(Z120,"###,###")</f>
        <v>55,342</v>
      </c>
    </row>
    <row r="121" spans="19:32" x14ac:dyDescent="0.25">
      <c r="S121" s="105" t="s">
        <v>103</v>
      </c>
      <c r="T121" s="116"/>
      <c r="U121" s="116"/>
      <c r="V121" s="116">
        <v>3464</v>
      </c>
      <c r="W121" s="116">
        <v>3531</v>
      </c>
      <c r="X121" s="116">
        <v>3675</v>
      </c>
      <c r="Y121" s="116">
        <v>3681</v>
      </c>
      <c r="Z121" s="116">
        <v>3685</v>
      </c>
      <c r="AB121" s="113" t="str">
        <f>TEXT(Z121,"###,###")</f>
        <v>3,685</v>
      </c>
    </row>
    <row r="122" spans="19:32" x14ac:dyDescent="0.25">
      <c r="S122" s="105" t="s">
        <v>104</v>
      </c>
      <c r="T122" s="116"/>
      <c r="U122" s="116"/>
      <c r="V122" s="116">
        <v>5820</v>
      </c>
      <c r="W122" s="116">
        <v>6201</v>
      </c>
      <c r="X122" s="116">
        <v>6288</v>
      </c>
      <c r="Y122" s="116">
        <v>6522</v>
      </c>
      <c r="Z122" s="116">
        <v>6435</v>
      </c>
      <c r="AB122" s="113" t="str">
        <f>TEXT(Z122,"###,###")</f>
        <v>6,435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57345</v>
      </c>
      <c r="W124" s="116">
        <v>59613</v>
      </c>
      <c r="X124" s="116">
        <v>60829</v>
      </c>
      <c r="Y124" s="116">
        <v>62135</v>
      </c>
      <c r="Z124" s="116">
        <v>61777</v>
      </c>
      <c r="AB124" s="113" t="str">
        <f>TEXT(Z124,"###,###")</f>
        <v>61,777</v>
      </c>
      <c r="AD124" s="131">
        <f>Z124/$Z$7*100</f>
        <v>94.376546793363687</v>
      </c>
    </row>
    <row r="125" spans="19:32" x14ac:dyDescent="0.25">
      <c r="S125" s="105" t="s">
        <v>106</v>
      </c>
      <c r="T125" s="116"/>
      <c r="U125" s="116"/>
      <c r="V125" s="116">
        <v>9284</v>
      </c>
      <c r="W125" s="116">
        <v>9732</v>
      </c>
      <c r="X125" s="116">
        <v>9963</v>
      </c>
      <c r="Y125" s="116">
        <v>10203</v>
      </c>
      <c r="Z125" s="116">
        <v>10120</v>
      </c>
      <c r="AB125" s="113" t="str">
        <f>TEXT(Z125,"###,###")</f>
        <v>10,120</v>
      </c>
      <c r="AD125" s="131">
        <f>Z125/$Z$7*100</f>
        <v>15.460295151089248</v>
      </c>
    </row>
    <row r="127" spans="19:32" x14ac:dyDescent="0.25">
      <c r="S127" s="105" t="s">
        <v>107</v>
      </c>
      <c r="T127" s="116"/>
      <c r="U127" s="116"/>
      <c r="V127" s="116">
        <v>30384</v>
      </c>
      <c r="W127" s="116">
        <v>31617</v>
      </c>
      <c r="X127" s="116">
        <v>32324</v>
      </c>
      <c r="Y127" s="116">
        <v>32809</v>
      </c>
      <c r="Z127" s="116">
        <v>32675</v>
      </c>
      <c r="AB127" s="113" t="str">
        <f>TEXT(Z127,"###,###")</f>
        <v>32,675</v>
      </c>
      <c r="AD127" s="131">
        <f>Z127/$Z$7*100</f>
        <v>49.917504353936877</v>
      </c>
    </row>
    <row r="128" spans="19:32" x14ac:dyDescent="0.25">
      <c r="S128" s="105" t="s">
        <v>108</v>
      </c>
      <c r="T128" s="116"/>
      <c r="U128" s="116"/>
      <c r="V128" s="116">
        <v>30421</v>
      </c>
      <c r="W128" s="116">
        <v>31527</v>
      </c>
      <c r="X128" s="116">
        <v>32178</v>
      </c>
      <c r="Y128" s="116">
        <v>33000</v>
      </c>
      <c r="Z128" s="116">
        <v>32782</v>
      </c>
      <c r="AB128" s="113" t="str">
        <f>TEXT(Z128,"###,###")</f>
        <v>32,782</v>
      </c>
      <c r="AD128" s="131">
        <f>Z128/$Z$7*100</f>
        <v>50.080967948913809</v>
      </c>
    </row>
    <row r="130" spans="19:20" x14ac:dyDescent="0.25">
      <c r="S130" s="105" t="s">
        <v>286</v>
      </c>
      <c r="T130" s="131">
        <v>84.545815637508014</v>
      </c>
    </row>
    <row r="131" spans="19:20" x14ac:dyDescent="0.25">
      <c r="S131" s="105" t="s">
        <v>287</v>
      </c>
      <c r="T131" s="131">
        <v>5.6295639952335854</v>
      </c>
    </row>
    <row r="132" spans="19:20" x14ac:dyDescent="0.25">
      <c r="S132" s="105" t="s">
        <v>288</v>
      </c>
      <c r="T132" s="131">
        <v>9.8307311558556627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1383B78-D50E-487D-9E76-90CD0FA0CC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51680B3-936C-409C-AD25-920BE40E5F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F5CB8D-F5FA-426F-B16E-0161ED2C80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B9BB1E6-930C-469D-971C-6490280CC8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79FF-504B-4478-AD78-560CB372D73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192</v>
      </c>
      <c r="T1" s="103"/>
      <c r="U1" s="103"/>
      <c r="V1" s="103"/>
      <c r="W1" s="103"/>
      <c r="X1" s="103"/>
      <c r="Y1" s="104" t="s">
        <v>277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192</v>
      </c>
      <c r="Y3" s="109" t="s">
        <v>277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8.78 Yarra Ranges,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118717</v>
      </c>
      <c r="W4" s="112">
        <v>122106</v>
      </c>
      <c r="X4" s="112">
        <v>124768</v>
      </c>
      <c r="Y4" s="112">
        <v>126365</v>
      </c>
      <c r="Z4" s="112">
        <v>124773</v>
      </c>
      <c r="AB4" s="113" t="str">
        <f>TEXT(Z4,"###,###")</f>
        <v>124,773</v>
      </c>
      <c r="AD4" s="114">
        <f>Z4/Y4-1</f>
        <v>-1.2598425196850394E-2</v>
      </c>
      <c r="AF4" s="114">
        <f>Z4/V4-1</f>
        <v>5.1012070722811442E-2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59634</v>
      </c>
      <c r="W5" s="112">
        <v>61102</v>
      </c>
      <c r="X5" s="112">
        <v>62549</v>
      </c>
      <c r="Y5" s="112">
        <v>62724</v>
      </c>
      <c r="Z5" s="112">
        <v>61759</v>
      </c>
      <c r="AB5" s="113" t="str">
        <f>TEXT(Z5,"###,###")</f>
        <v>61,759</v>
      </c>
      <c r="AD5" s="114">
        <f t="shared" ref="AD5:AD9" si="0">Z5/Y5-1</f>
        <v>-1.5384860659396704E-2</v>
      </c>
      <c r="AF5" s="114">
        <f t="shared" ref="AF5:AF9" si="1">Z5/V5-1</f>
        <v>3.5634034275748627E-2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59083</v>
      </c>
      <c r="W6" s="112">
        <v>61004</v>
      </c>
      <c r="X6" s="112">
        <v>62218</v>
      </c>
      <c r="Y6" s="112">
        <v>63646</v>
      </c>
      <c r="Z6" s="112">
        <v>63019</v>
      </c>
      <c r="AB6" s="113" t="str">
        <f>TEXT(Z6,"###,###")</f>
        <v>63,019</v>
      </c>
      <c r="AD6" s="114">
        <f t="shared" si="0"/>
        <v>-9.8513653646733479E-3</v>
      </c>
      <c r="AF6" s="114">
        <f t="shared" si="1"/>
        <v>6.6618147352030199E-2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86686</v>
      </c>
      <c r="W7" s="112">
        <v>88275</v>
      </c>
      <c r="X7" s="112">
        <v>90215</v>
      </c>
      <c r="Y7" s="112">
        <v>90539</v>
      </c>
      <c r="Z7" s="112">
        <v>91457</v>
      </c>
      <c r="AB7" s="113" t="str">
        <f>TEXT(Z7,"###,###")</f>
        <v>91,457</v>
      </c>
      <c r="AD7" s="114">
        <f t="shared" si="0"/>
        <v>1.013927699665329E-2</v>
      </c>
      <c r="AF7" s="114">
        <f t="shared" si="1"/>
        <v>5.5037722354243979E-2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124,773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91,457</v>
      </c>
      <c r="P8" s="71"/>
      <c r="S8" s="111" t="s">
        <v>86</v>
      </c>
      <c r="T8" s="112"/>
      <c r="U8" s="112"/>
      <c r="V8" s="112">
        <v>41457</v>
      </c>
      <c r="W8" s="112">
        <v>42033.4</v>
      </c>
      <c r="X8" s="112">
        <v>43555</v>
      </c>
      <c r="Y8" s="112">
        <v>44527.16</v>
      </c>
      <c r="Z8" s="112">
        <v>45649.2</v>
      </c>
      <c r="AB8" s="113" t="str">
        <f>TEXT(Z8,"$###,###")</f>
        <v>$45,649</v>
      </c>
      <c r="AD8" s="114">
        <f t="shared" si="0"/>
        <v>2.519900213712245E-2</v>
      </c>
      <c r="AF8" s="114">
        <f t="shared" si="1"/>
        <v>0.10112164411317748</v>
      </c>
    </row>
    <row r="9" spans="1:32" x14ac:dyDescent="0.25">
      <c r="A9" s="32" t="s">
        <v>15</v>
      </c>
      <c r="B9" s="75"/>
      <c r="C9" s="76"/>
      <c r="D9" s="77">
        <f>AD104</f>
        <v>78.083399453407381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51.057874192243347</v>
      </c>
      <c r="P9" s="78" t="s">
        <v>87</v>
      </c>
      <c r="S9" s="111" t="s">
        <v>7</v>
      </c>
      <c r="T9" s="112"/>
      <c r="U9" s="112"/>
      <c r="V9" s="112">
        <v>4535586945</v>
      </c>
      <c r="W9" s="112">
        <v>4738850073</v>
      </c>
      <c r="X9" s="112">
        <v>5046667634</v>
      </c>
      <c r="Y9" s="112">
        <v>5269545747</v>
      </c>
      <c r="Z9" s="112">
        <v>5488821294</v>
      </c>
      <c r="AB9" s="113" t="str">
        <f>TEXT(Z9/1000000,"$#,###.0")&amp;" mil"</f>
        <v>$5,488.8 mil</v>
      </c>
      <c r="AD9" s="114">
        <f t="shared" si="0"/>
        <v>4.1611849963506975E-2</v>
      </c>
      <c r="AF9" s="114">
        <f t="shared" si="1"/>
        <v>0.21016780420246128</v>
      </c>
    </row>
    <row r="10" spans="1:32" x14ac:dyDescent="0.25">
      <c r="A10" s="32" t="s">
        <v>18</v>
      </c>
      <c r="B10" s="75"/>
      <c r="C10" s="76"/>
      <c r="D10" s="77">
        <f>AD105</f>
        <v>14.806087855545671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48.945406037810116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84.633215609521415</v>
      </c>
      <c r="P11" s="78" t="s">
        <v>87</v>
      </c>
      <c r="S11" s="111" t="s">
        <v>30</v>
      </c>
      <c r="T11" s="116"/>
      <c r="U11" s="116"/>
      <c r="V11" s="116">
        <v>105111</v>
      </c>
      <c r="W11" s="116">
        <v>108138</v>
      </c>
      <c r="X11" s="116">
        <v>110526</v>
      </c>
      <c r="Y11" s="116">
        <v>112338</v>
      </c>
      <c r="Z11" s="116">
        <v>110718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7.9217555791246159</v>
      </c>
      <c r="P12" s="78" t="s">
        <v>87</v>
      </c>
      <c r="S12" s="111" t="s">
        <v>31</v>
      </c>
      <c r="T12" s="116"/>
      <c r="U12" s="116"/>
      <c r="V12" s="116">
        <v>13606</v>
      </c>
      <c r="W12" s="116">
        <v>13968</v>
      </c>
      <c r="X12" s="116">
        <v>14242</v>
      </c>
      <c r="Y12" s="116">
        <v>14027</v>
      </c>
      <c r="Z12" s="116">
        <v>14058</v>
      </c>
    </row>
    <row r="13" spans="1:32" ht="15" customHeight="1" x14ac:dyDescent="0.25">
      <c r="A13" s="32" t="s">
        <v>20</v>
      </c>
      <c r="B13" s="76"/>
      <c r="C13" s="76"/>
      <c r="D13" s="77">
        <f>AD108</f>
        <v>17.837993796734871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7.4439354013361463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16.682295047806818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42.1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23.37364654212049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15.52532884306286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2382</v>
      </c>
      <c r="Z15" s="116">
        <v>2406</v>
      </c>
      <c r="AB15" s="121">
        <f t="shared" ref="AB15:AB34" si="2">IF(Z15="np",0,Z15/$Z$34)</f>
        <v>1.9282399801245423E-2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34.619669319484181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84.474671156937148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217</v>
      </c>
      <c r="Z16" s="116">
        <v>243</v>
      </c>
      <c r="AB16" s="121">
        <f t="shared" si="2"/>
        <v>1.9474742941407472E-3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9945</v>
      </c>
      <c r="Z17" s="116">
        <v>9122</v>
      </c>
      <c r="AB17" s="121">
        <f t="shared" si="2"/>
        <v>7.3106421856592163E-2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823</v>
      </c>
      <c r="Z18" s="116">
        <v>853</v>
      </c>
      <c r="AB18" s="121">
        <f t="shared" si="2"/>
        <v>6.8361957732594953E-3</v>
      </c>
    </row>
    <row r="19" spans="1:28" x14ac:dyDescent="0.25">
      <c r="A19" s="67" t="str">
        <f>$S$1&amp;" ("&amp;$V$2&amp;" to "&amp;$Z$2&amp;")"</f>
        <v>Yarra Ranges (2015-16 to 2019-20)</v>
      </c>
      <c r="B19" s="67"/>
      <c r="C19" s="67"/>
      <c r="D19" s="67"/>
      <c r="E19" s="67"/>
      <c r="F19" s="67"/>
      <c r="G19" s="67" t="str">
        <f>$S$1&amp;" ("&amp;$V$2&amp;" to "&amp;$Z$2&amp;")"</f>
        <v>Yarra Ranges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14435</v>
      </c>
      <c r="Z19" s="116">
        <v>14169</v>
      </c>
      <c r="AB19" s="121">
        <f t="shared" si="2"/>
        <v>0.11355458137316973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6155</v>
      </c>
      <c r="Z20" s="116">
        <v>5760</v>
      </c>
      <c r="AB20" s="121">
        <f t="shared" si="2"/>
        <v>4.6162353638891783E-2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11016</v>
      </c>
      <c r="Z21" s="116">
        <v>11258</v>
      </c>
      <c r="AB21" s="121">
        <f t="shared" si="2"/>
        <v>9.0224961331014528E-2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6476</v>
      </c>
      <c r="Z22" s="116">
        <v>7204</v>
      </c>
      <c r="AB22" s="121">
        <f t="shared" si="2"/>
        <v>5.7734999238641733E-2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3243</v>
      </c>
      <c r="Z23" s="116">
        <v>3061</v>
      </c>
      <c r="AB23" s="121">
        <f t="shared" si="2"/>
        <v>2.4531764668168012E-2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1799</v>
      </c>
      <c r="Z24" s="116">
        <v>1723</v>
      </c>
      <c r="AB24" s="121">
        <f t="shared" si="2"/>
        <v>1.3808634604133774E-2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4265</v>
      </c>
      <c r="Z25" s="116">
        <v>4256</v>
      </c>
      <c r="AB25" s="121">
        <f t="shared" si="2"/>
        <v>3.4108850188736703E-2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2131</v>
      </c>
      <c r="Z26" s="116">
        <v>2061</v>
      </c>
      <c r="AB26" s="121">
        <f t="shared" si="2"/>
        <v>1.6517467161415965E-2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8924</v>
      </c>
      <c r="Z27" s="116">
        <v>8823</v>
      </c>
      <c r="AB27" s="121">
        <f t="shared" si="2"/>
        <v>7.0710146902073293E-2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9236</v>
      </c>
      <c r="Z28" s="116">
        <v>9220</v>
      </c>
      <c r="AB28" s="121">
        <f t="shared" si="2"/>
        <v>7.389182301225386E-2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9386</v>
      </c>
      <c r="Z29" s="116">
        <v>5519</v>
      </c>
      <c r="AB29" s="121">
        <f t="shared" si="2"/>
        <v>4.4230907939764537E-2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8047</v>
      </c>
      <c r="Z30" s="116">
        <v>11024</v>
      </c>
      <c r="AB30" s="121">
        <f t="shared" si="2"/>
        <v>8.8349615714434546E-2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14291</v>
      </c>
      <c r="Z31" s="116">
        <v>14675</v>
      </c>
      <c r="AB31" s="121">
        <f t="shared" si="2"/>
        <v>0.11760981591158627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2904</v>
      </c>
      <c r="Z32" s="116">
        <v>3090</v>
      </c>
      <c r="AB32" s="121">
        <f t="shared" si="2"/>
        <v>2.476417929586382E-2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5418</v>
      </c>
      <c r="Z33" s="116">
        <v>5710</v>
      </c>
      <c r="AB33" s="121">
        <f t="shared" si="2"/>
        <v>4.5761638763554179E-2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126364</v>
      </c>
      <c r="Z34" s="124">
        <v>124777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77258</v>
      </c>
      <c r="AB37" s="136">
        <f>Z37/Z40*100</f>
        <v>84.474671156937148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14199</v>
      </c>
      <c r="AB38" s="136">
        <f>Z38/Z40*100</f>
        <v>15.52532884306286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91457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27</v>
      </c>
      <c r="W44" s="116">
        <v>30</v>
      </c>
      <c r="X44" s="116">
        <v>31</v>
      </c>
      <c r="Y44" s="116">
        <v>25</v>
      </c>
      <c r="Z44" s="116">
        <v>22</v>
      </c>
    </row>
    <row r="45" spans="19:32" x14ac:dyDescent="0.25">
      <c r="S45" s="119" t="s">
        <v>38</v>
      </c>
      <c r="T45" s="119"/>
      <c r="U45" s="116"/>
      <c r="V45" s="116">
        <v>1088</v>
      </c>
      <c r="W45" s="116">
        <v>1144</v>
      </c>
      <c r="X45" s="116">
        <v>1172</v>
      </c>
      <c r="Y45" s="116">
        <v>1248</v>
      </c>
      <c r="Z45" s="116">
        <v>1254</v>
      </c>
    </row>
    <row r="46" spans="19:32" x14ac:dyDescent="0.25">
      <c r="S46" s="119" t="s">
        <v>39</v>
      </c>
      <c r="T46" s="119"/>
      <c r="U46" s="116"/>
      <c r="V46" s="116">
        <v>3792</v>
      </c>
      <c r="W46" s="116">
        <v>3886</v>
      </c>
      <c r="X46" s="116">
        <v>3839</v>
      </c>
      <c r="Y46" s="116">
        <v>3787</v>
      </c>
      <c r="Z46" s="116">
        <v>3433</v>
      </c>
    </row>
    <row r="47" spans="19:32" x14ac:dyDescent="0.25">
      <c r="S47" s="119" t="s">
        <v>40</v>
      </c>
      <c r="T47" s="119"/>
      <c r="U47" s="116"/>
      <c r="V47" s="116">
        <v>5542</v>
      </c>
      <c r="W47" s="116">
        <v>5732</v>
      </c>
      <c r="X47" s="116">
        <v>5888</v>
      </c>
      <c r="Y47" s="116">
        <v>5863</v>
      </c>
      <c r="Z47" s="116">
        <v>5729</v>
      </c>
    </row>
    <row r="48" spans="19:32" x14ac:dyDescent="0.25">
      <c r="S48" s="119" t="s">
        <v>41</v>
      </c>
      <c r="T48" s="119"/>
      <c r="U48" s="116"/>
      <c r="V48" s="116">
        <v>6750</v>
      </c>
      <c r="W48" s="116">
        <v>6850</v>
      </c>
      <c r="X48" s="116">
        <v>7167</v>
      </c>
      <c r="Y48" s="116">
        <v>7174</v>
      </c>
      <c r="Z48" s="116">
        <v>6830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6075</v>
      </c>
      <c r="W49" s="116">
        <v>6378</v>
      </c>
      <c r="X49" s="116">
        <v>6528</v>
      </c>
      <c r="Y49" s="116">
        <v>6726</v>
      </c>
      <c r="Z49" s="116">
        <v>6826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Yarra Ranges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5680</v>
      </c>
      <c r="W50" s="116">
        <v>5772</v>
      </c>
      <c r="X50" s="116">
        <v>6084</v>
      </c>
      <c r="Y50" s="116">
        <v>6226</v>
      </c>
      <c r="Z50" s="116">
        <v>6194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6111</v>
      </c>
      <c r="W51" s="116">
        <v>6061</v>
      </c>
      <c r="X51" s="116">
        <v>6021</v>
      </c>
      <c r="Y51" s="116">
        <v>5798</v>
      </c>
      <c r="Z51" s="116">
        <v>5766</v>
      </c>
    </row>
    <row r="52" spans="1:26" ht="15" customHeight="1" x14ac:dyDescent="0.25">
      <c r="S52" s="119" t="s">
        <v>45</v>
      </c>
      <c r="T52" s="119"/>
      <c r="U52" s="116"/>
      <c r="V52" s="116">
        <v>6212</v>
      </c>
      <c r="W52" s="116">
        <v>6318</v>
      </c>
      <c r="X52" s="116">
        <v>6416</v>
      </c>
      <c r="Y52" s="116">
        <v>6442</v>
      </c>
      <c r="Z52" s="116">
        <v>6148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5688</v>
      </c>
      <c r="W53" s="116">
        <v>5819</v>
      </c>
      <c r="X53" s="116">
        <v>5811</v>
      </c>
      <c r="Y53" s="116">
        <v>5712</v>
      </c>
      <c r="Z53" s="116">
        <v>5764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5314</v>
      </c>
      <c r="W54" s="116">
        <v>5408</v>
      </c>
      <c r="X54" s="116">
        <v>5543</v>
      </c>
      <c r="Y54" s="116">
        <v>5503</v>
      </c>
      <c r="Z54" s="116">
        <v>5484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3888</v>
      </c>
      <c r="W55" s="116">
        <v>4054</v>
      </c>
      <c r="X55" s="116">
        <v>4189</v>
      </c>
      <c r="Y55" s="116">
        <v>4267</v>
      </c>
      <c r="Z55" s="116">
        <v>4252</v>
      </c>
    </row>
    <row r="56" spans="1:26" ht="15" customHeight="1" x14ac:dyDescent="0.25">
      <c r="S56" s="119" t="s">
        <v>49</v>
      </c>
      <c r="T56" s="119"/>
      <c r="U56" s="116"/>
      <c r="V56" s="116">
        <v>2225</v>
      </c>
      <c r="W56" s="116">
        <v>2226</v>
      </c>
      <c r="X56" s="116">
        <v>2250</v>
      </c>
      <c r="Y56" s="116">
        <v>2297</v>
      </c>
      <c r="Z56" s="116">
        <v>2361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748</v>
      </c>
      <c r="W57" s="116">
        <v>923</v>
      </c>
      <c r="X57" s="116">
        <v>1024</v>
      </c>
      <c r="Y57" s="116">
        <v>1104</v>
      </c>
      <c r="Z57" s="116">
        <v>1066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291</v>
      </c>
      <c r="W58" s="116">
        <v>300</v>
      </c>
      <c r="X58" s="116">
        <v>328</v>
      </c>
      <c r="Y58" s="116">
        <v>341</v>
      </c>
      <c r="Z58" s="116">
        <v>386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114</v>
      </c>
      <c r="W59" s="116">
        <v>127</v>
      </c>
      <c r="X59" s="116">
        <v>150</v>
      </c>
      <c r="Y59" s="116">
        <v>136</v>
      </c>
      <c r="Z59" s="116">
        <v>141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85</v>
      </c>
      <c r="W60" s="116">
        <v>73</v>
      </c>
      <c r="X60" s="116">
        <v>85</v>
      </c>
      <c r="Y60" s="116">
        <v>80</v>
      </c>
      <c r="Z60" s="116">
        <v>95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59634</v>
      </c>
      <c r="W61" s="116">
        <v>61102</v>
      </c>
      <c r="X61" s="116">
        <v>62549</v>
      </c>
      <c r="Y61" s="116">
        <v>62724</v>
      </c>
      <c r="Z61" s="116">
        <v>61756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31</v>
      </c>
      <c r="W63" s="116">
        <v>33</v>
      </c>
      <c r="X63" s="116">
        <v>33</v>
      </c>
      <c r="Y63" s="116">
        <v>27</v>
      </c>
      <c r="Z63" s="116">
        <v>20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1362</v>
      </c>
      <c r="W64" s="116">
        <v>1368</v>
      </c>
      <c r="X64" s="116">
        <v>1328</v>
      </c>
      <c r="Y64" s="116">
        <v>1403</v>
      </c>
      <c r="Z64" s="116">
        <v>1488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Yarra Ranges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3784</v>
      </c>
      <c r="W65" s="116">
        <v>4009</v>
      </c>
      <c r="X65" s="116">
        <v>4022</v>
      </c>
      <c r="Y65" s="116">
        <v>4214</v>
      </c>
      <c r="Z65" s="116">
        <v>3892</v>
      </c>
    </row>
    <row r="66" spans="1:26" x14ac:dyDescent="0.25">
      <c r="S66" s="119" t="s">
        <v>40</v>
      </c>
      <c r="T66" s="119"/>
      <c r="U66" s="116"/>
      <c r="V66" s="116">
        <v>5810</v>
      </c>
      <c r="W66" s="116">
        <v>6082</v>
      </c>
      <c r="X66" s="116">
        <v>6303</v>
      </c>
      <c r="Y66" s="116">
        <v>6130</v>
      </c>
      <c r="Z66" s="116">
        <v>5945</v>
      </c>
    </row>
    <row r="67" spans="1:26" x14ac:dyDescent="0.25">
      <c r="S67" s="119" t="s">
        <v>41</v>
      </c>
      <c r="T67" s="119"/>
      <c r="U67" s="116"/>
      <c r="V67" s="116">
        <v>6360</v>
      </c>
      <c r="W67" s="116">
        <v>6627</v>
      </c>
      <c r="X67" s="116">
        <v>6786</v>
      </c>
      <c r="Y67" s="116">
        <v>6951</v>
      </c>
      <c r="Z67" s="116">
        <v>6927</v>
      </c>
    </row>
    <row r="68" spans="1:26" x14ac:dyDescent="0.25">
      <c r="S68" s="119" t="s">
        <v>42</v>
      </c>
      <c r="T68" s="119"/>
      <c r="U68" s="116"/>
      <c r="V68" s="116">
        <v>5649</v>
      </c>
      <c r="W68" s="116">
        <v>6035</v>
      </c>
      <c r="X68" s="116">
        <v>6410</v>
      </c>
      <c r="Y68" s="116">
        <v>6606</v>
      </c>
      <c r="Z68" s="116">
        <v>6618</v>
      </c>
    </row>
    <row r="69" spans="1:26" x14ac:dyDescent="0.25">
      <c r="S69" s="119" t="s">
        <v>43</v>
      </c>
      <c r="T69" s="119"/>
      <c r="U69" s="116"/>
      <c r="V69" s="116">
        <v>5371</v>
      </c>
      <c r="W69" s="116">
        <v>5564</v>
      </c>
      <c r="X69" s="116">
        <v>5654</v>
      </c>
      <c r="Y69" s="116">
        <v>6046</v>
      </c>
      <c r="Z69" s="116">
        <v>6107</v>
      </c>
    </row>
    <row r="70" spans="1:26" x14ac:dyDescent="0.25">
      <c r="S70" s="119" t="s">
        <v>44</v>
      </c>
      <c r="T70" s="119"/>
      <c r="U70" s="116"/>
      <c r="V70" s="116">
        <v>6156</v>
      </c>
      <c r="W70" s="116">
        <v>6022</v>
      </c>
      <c r="X70" s="116">
        <v>5894</v>
      </c>
      <c r="Y70" s="116">
        <v>6050</v>
      </c>
      <c r="Z70" s="116">
        <v>5916</v>
      </c>
    </row>
    <row r="71" spans="1:26" x14ac:dyDescent="0.25">
      <c r="S71" s="119" t="s">
        <v>45</v>
      </c>
      <c r="T71" s="119"/>
      <c r="U71" s="116"/>
      <c r="V71" s="116">
        <v>6448</v>
      </c>
      <c r="W71" s="116">
        <v>6901</v>
      </c>
      <c r="X71" s="116">
        <v>6883</v>
      </c>
      <c r="Y71" s="116">
        <v>6982</v>
      </c>
      <c r="Z71" s="116">
        <v>6741</v>
      </c>
    </row>
    <row r="72" spans="1:26" x14ac:dyDescent="0.25">
      <c r="S72" s="119" t="s">
        <v>46</v>
      </c>
      <c r="T72" s="119"/>
      <c r="U72" s="116"/>
      <c r="V72" s="116">
        <v>6256</v>
      </c>
      <c r="W72" s="116">
        <v>6169</v>
      </c>
      <c r="X72" s="116">
        <v>6189</v>
      </c>
      <c r="Y72" s="116">
        <v>6150</v>
      </c>
      <c r="Z72" s="116">
        <v>6284</v>
      </c>
    </row>
    <row r="73" spans="1:26" x14ac:dyDescent="0.25">
      <c r="S73" s="119" t="s">
        <v>47</v>
      </c>
      <c r="T73" s="119"/>
      <c r="U73" s="116"/>
      <c r="V73" s="116">
        <v>5501</v>
      </c>
      <c r="W73" s="116">
        <v>5596</v>
      </c>
      <c r="X73" s="116">
        <v>5754</v>
      </c>
      <c r="Y73" s="116">
        <v>5851</v>
      </c>
      <c r="Z73" s="116">
        <v>5727</v>
      </c>
    </row>
    <row r="74" spans="1:26" x14ac:dyDescent="0.25">
      <c r="S74" s="119" t="s">
        <v>48</v>
      </c>
      <c r="T74" s="119"/>
      <c r="U74" s="116"/>
      <c r="V74" s="116">
        <v>3718</v>
      </c>
      <c r="W74" s="116">
        <v>3792</v>
      </c>
      <c r="X74" s="116">
        <v>3931</v>
      </c>
      <c r="Y74" s="116">
        <v>4141</v>
      </c>
      <c r="Z74" s="116">
        <v>4102</v>
      </c>
    </row>
    <row r="75" spans="1:26" x14ac:dyDescent="0.25">
      <c r="S75" s="119" t="s">
        <v>49</v>
      </c>
      <c r="T75" s="119"/>
      <c r="U75" s="116"/>
      <c r="V75" s="116">
        <v>1670</v>
      </c>
      <c r="W75" s="116">
        <v>1739</v>
      </c>
      <c r="X75" s="116">
        <v>1773</v>
      </c>
      <c r="Y75" s="116">
        <v>1883</v>
      </c>
      <c r="Z75" s="116">
        <v>1963</v>
      </c>
    </row>
    <row r="76" spans="1:26" x14ac:dyDescent="0.25">
      <c r="S76" s="119" t="s">
        <v>50</v>
      </c>
      <c r="T76" s="119"/>
      <c r="U76" s="116"/>
      <c r="V76" s="116">
        <v>488</v>
      </c>
      <c r="W76" s="116">
        <v>595</v>
      </c>
      <c r="X76" s="116">
        <v>666</v>
      </c>
      <c r="Y76" s="116">
        <v>696</v>
      </c>
      <c r="Z76" s="116">
        <v>736</v>
      </c>
    </row>
    <row r="77" spans="1:26" x14ac:dyDescent="0.25">
      <c r="S77" s="119" t="s">
        <v>51</v>
      </c>
      <c r="T77" s="119"/>
      <c r="U77" s="116"/>
      <c r="V77" s="116">
        <v>240</v>
      </c>
      <c r="W77" s="116">
        <v>248</v>
      </c>
      <c r="X77" s="116">
        <v>255</v>
      </c>
      <c r="Y77" s="116">
        <v>258</v>
      </c>
      <c r="Z77" s="116">
        <v>268</v>
      </c>
    </row>
    <row r="78" spans="1:26" x14ac:dyDescent="0.25">
      <c r="S78" s="119" t="s">
        <v>52</v>
      </c>
      <c r="T78" s="119"/>
      <c r="U78" s="116"/>
      <c r="V78" s="116">
        <v>118</v>
      </c>
      <c r="W78" s="116">
        <v>106</v>
      </c>
      <c r="X78" s="116">
        <v>140</v>
      </c>
      <c r="Y78" s="116">
        <v>155</v>
      </c>
      <c r="Z78" s="116">
        <v>147</v>
      </c>
    </row>
    <row r="79" spans="1:26" x14ac:dyDescent="0.25">
      <c r="S79" s="119" t="s">
        <v>53</v>
      </c>
      <c r="T79" s="119"/>
      <c r="U79" s="116"/>
      <c r="V79" s="116">
        <v>114</v>
      </c>
      <c r="W79" s="116">
        <v>118</v>
      </c>
      <c r="X79" s="116">
        <v>122</v>
      </c>
      <c r="Y79" s="116">
        <v>105</v>
      </c>
      <c r="Z79" s="116">
        <v>132</v>
      </c>
    </row>
    <row r="80" spans="1:26" x14ac:dyDescent="0.25">
      <c r="S80" s="122" t="s">
        <v>54</v>
      </c>
      <c r="T80" s="122"/>
      <c r="U80" s="116"/>
      <c r="V80" s="116">
        <v>59083</v>
      </c>
      <c r="W80" s="116">
        <v>61004</v>
      </c>
      <c r="X80" s="116">
        <v>62218</v>
      </c>
      <c r="Y80" s="116">
        <v>63641</v>
      </c>
      <c r="Z80" s="116">
        <v>63014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Yarra Ranges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5645</v>
      </c>
      <c r="W83" s="116">
        <v>5665</v>
      </c>
      <c r="X83" s="116">
        <v>5813</v>
      </c>
      <c r="Y83" s="116">
        <v>5896</v>
      </c>
      <c r="Z83" s="116">
        <v>6106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5441</v>
      </c>
      <c r="W84" s="116">
        <v>5595</v>
      </c>
      <c r="X84" s="116">
        <v>5719</v>
      </c>
      <c r="Y84" s="116">
        <v>5905</v>
      </c>
      <c r="Z84" s="116">
        <v>5939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10008</v>
      </c>
      <c r="W85" s="116">
        <v>10313</v>
      </c>
      <c r="X85" s="116">
        <v>10836</v>
      </c>
      <c r="Y85" s="116">
        <v>11023</v>
      </c>
      <c r="Z85" s="116">
        <v>10894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124,773</v>
      </c>
      <c r="D86" s="100">
        <f t="shared" ref="D86:D91" si="4">AD4</f>
        <v>-1.2598425196850394E-2</v>
      </c>
      <c r="E86" s="101">
        <f t="shared" ref="E86:E91" si="5">AD4</f>
        <v>-1.2598425196850394E-2</v>
      </c>
      <c r="F86" s="100">
        <f t="shared" ref="F86:F91" si="6">AF4</f>
        <v>5.1012070722811442E-2</v>
      </c>
      <c r="G86" s="101">
        <f t="shared" ref="G86:G91" si="7">AF4</f>
        <v>5.1012070722811442E-2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2065</v>
      </c>
      <c r="W86" s="116">
        <v>2149</v>
      </c>
      <c r="X86" s="116">
        <v>2333</v>
      </c>
      <c r="Y86" s="116">
        <v>2371</v>
      </c>
      <c r="Z86" s="116">
        <v>2441</v>
      </c>
    </row>
    <row r="87" spans="1:30" ht="15" customHeight="1" x14ac:dyDescent="0.25">
      <c r="A87" s="102" t="s">
        <v>4</v>
      </c>
      <c r="B87" s="51"/>
      <c r="C87" s="61" t="str">
        <f t="shared" si="3"/>
        <v>61,759</v>
      </c>
      <c r="D87" s="100">
        <f t="shared" si="4"/>
        <v>-1.5384860659396704E-2</v>
      </c>
      <c r="E87" s="101">
        <f t="shared" si="5"/>
        <v>-1.5384860659396704E-2</v>
      </c>
      <c r="F87" s="100">
        <f t="shared" si="6"/>
        <v>3.5634034275748627E-2</v>
      </c>
      <c r="G87" s="101">
        <f t="shared" si="7"/>
        <v>3.5634034275748627E-2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1950</v>
      </c>
      <c r="W87" s="116">
        <v>2024</v>
      </c>
      <c r="X87" s="116">
        <v>2015</v>
      </c>
      <c r="Y87" s="116">
        <v>2061</v>
      </c>
      <c r="Z87" s="116">
        <v>2011</v>
      </c>
    </row>
    <row r="88" spans="1:30" ht="15" customHeight="1" x14ac:dyDescent="0.25">
      <c r="A88" s="102" t="s">
        <v>5</v>
      </c>
      <c r="B88" s="51"/>
      <c r="C88" s="61" t="str">
        <f t="shared" si="3"/>
        <v>63,019</v>
      </c>
      <c r="D88" s="100">
        <f t="shared" si="4"/>
        <v>-9.8513653646733479E-3</v>
      </c>
      <c r="E88" s="101">
        <f t="shared" si="5"/>
        <v>-9.8513653646733479E-3</v>
      </c>
      <c r="F88" s="100">
        <f t="shared" si="6"/>
        <v>6.6618147352030199E-2</v>
      </c>
      <c r="G88" s="101">
        <f t="shared" si="7"/>
        <v>6.6618147352030199E-2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2241</v>
      </c>
      <c r="W88" s="116">
        <v>2282</v>
      </c>
      <c r="X88" s="116">
        <v>2382</v>
      </c>
      <c r="Y88" s="116">
        <v>2351</v>
      </c>
      <c r="Z88" s="116">
        <v>2363</v>
      </c>
    </row>
    <row r="89" spans="1:30" ht="15" customHeight="1" x14ac:dyDescent="0.25">
      <c r="A89" s="51" t="s">
        <v>6</v>
      </c>
      <c r="B89" s="51"/>
      <c r="C89" s="61" t="str">
        <f t="shared" si="3"/>
        <v>91,457</v>
      </c>
      <c r="D89" s="100">
        <f t="shared" si="4"/>
        <v>1.013927699665329E-2</v>
      </c>
      <c r="E89" s="101">
        <f t="shared" si="5"/>
        <v>1.013927699665329E-2</v>
      </c>
      <c r="F89" s="100">
        <f t="shared" si="6"/>
        <v>5.5037722354243979E-2</v>
      </c>
      <c r="G89" s="101">
        <f t="shared" si="7"/>
        <v>5.5037722354243979E-2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3144</v>
      </c>
      <c r="W89" s="116">
        <v>3164</v>
      </c>
      <c r="X89" s="116">
        <v>3285</v>
      </c>
      <c r="Y89" s="116">
        <v>3222</v>
      </c>
      <c r="Z89" s="116">
        <v>3151</v>
      </c>
    </row>
    <row r="90" spans="1:30" ht="15" customHeight="1" x14ac:dyDescent="0.25">
      <c r="A90" s="51" t="s">
        <v>100</v>
      </c>
      <c r="B90" s="51"/>
      <c r="C90" s="61" t="str">
        <f t="shared" si="3"/>
        <v>$45,649</v>
      </c>
      <c r="D90" s="100">
        <f t="shared" si="4"/>
        <v>2.519900213712245E-2</v>
      </c>
      <c r="E90" s="101">
        <f t="shared" si="5"/>
        <v>2.519900213712245E-2</v>
      </c>
      <c r="F90" s="100">
        <f t="shared" si="6"/>
        <v>0.10112164411317748</v>
      </c>
      <c r="G90" s="101">
        <f t="shared" si="7"/>
        <v>0.10112164411317748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4182</v>
      </c>
      <c r="W90" s="116">
        <v>4288</v>
      </c>
      <c r="X90" s="116">
        <v>4482</v>
      </c>
      <c r="Y90" s="116">
        <v>4531</v>
      </c>
      <c r="Z90" s="116">
        <v>4587</v>
      </c>
    </row>
    <row r="91" spans="1:30" ht="15" customHeight="1" x14ac:dyDescent="0.25">
      <c r="A91" s="51" t="s">
        <v>7</v>
      </c>
      <c r="B91" s="51"/>
      <c r="C91" s="61" t="str">
        <f t="shared" si="3"/>
        <v>$5,488.8 mil</v>
      </c>
      <c r="D91" s="100">
        <f t="shared" si="4"/>
        <v>4.1611849963506975E-2</v>
      </c>
      <c r="E91" s="101">
        <f t="shared" si="5"/>
        <v>4.1611849963506975E-2</v>
      </c>
      <c r="F91" s="100">
        <f t="shared" si="6"/>
        <v>0.21016780420246128</v>
      </c>
      <c r="G91" s="101">
        <f t="shared" si="7"/>
        <v>0.21016780420246128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44743</v>
      </c>
      <c r="W91" s="116">
        <v>45388</v>
      </c>
      <c r="X91" s="116">
        <v>46453</v>
      </c>
      <c r="Y91" s="116">
        <v>46448</v>
      </c>
      <c r="Z91" s="116">
        <v>46691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3235</v>
      </c>
      <c r="W93" s="116">
        <v>3490</v>
      </c>
      <c r="X93" s="116">
        <v>3636</v>
      </c>
      <c r="Y93" s="116">
        <v>3759</v>
      </c>
      <c r="Z93" s="116">
        <v>3874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7960</v>
      </c>
      <c r="W94" s="116">
        <v>8304</v>
      </c>
      <c r="X94" s="116">
        <v>8574</v>
      </c>
      <c r="Y94" s="116">
        <v>8910</v>
      </c>
      <c r="Z94" s="116">
        <v>9126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1730</v>
      </c>
      <c r="W95" s="116">
        <v>1786</v>
      </c>
      <c r="X95" s="116">
        <v>1829</v>
      </c>
      <c r="Y95" s="116">
        <v>1850</v>
      </c>
      <c r="Z95" s="116">
        <v>1939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5990</v>
      </c>
      <c r="W96" s="116">
        <v>6305</v>
      </c>
      <c r="X96" s="116">
        <v>6719</v>
      </c>
      <c r="Y96" s="116">
        <v>6936</v>
      </c>
      <c r="Z96" s="116">
        <v>7112</v>
      </c>
    </row>
    <row r="97" spans="1:32" ht="15" customHeight="1" x14ac:dyDescent="0.25">
      <c r="S97" s="119" t="s">
        <v>199</v>
      </c>
      <c r="T97" s="119"/>
      <c r="U97" s="116"/>
      <c r="V97" s="116">
        <v>8088</v>
      </c>
      <c r="W97" s="116">
        <v>8493</v>
      </c>
      <c r="X97" s="116">
        <v>8536</v>
      </c>
      <c r="Y97" s="116">
        <v>8522</v>
      </c>
      <c r="Z97" s="116">
        <v>8448</v>
      </c>
    </row>
    <row r="98" spans="1:32" ht="15" customHeight="1" x14ac:dyDescent="0.25">
      <c r="S98" s="119" t="s">
        <v>200</v>
      </c>
      <c r="T98" s="119"/>
      <c r="U98" s="116"/>
      <c r="V98" s="116">
        <v>4126</v>
      </c>
      <c r="W98" s="116">
        <v>4244</v>
      </c>
      <c r="X98" s="116">
        <v>4427</v>
      </c>
      <c r="Y98" s="116">
        <v>4334</v>
      </c>
      <c r="Z98" s="116">
        <v>4314</v>
      </c>
    </row>
    <row r="99" spans="1:32" ht="15" customHeight="1" x14ac:dyDescent="0.25">
      <c r="S99" s="119" t="s">
        <v>201</v>
      </c>
      <c r="T99" s="119"/>
      <c r="U99" s="116"/>
      <c r="V99" s="116">
        <v>415</v>
      </c>
      <c r="W99" s="116">
        <v>426</v>
      </c>
      <c r="X99" s="116">
        <v>433</v>
      </c>
      <c r="Y99" s="116">
        <v>463</v>
      </c>
      <c r="Z99" s="116">
        <v>482</v>
      </c>
    </row>
    <row r="100" spans="1:32" ht="15" customHeight="1" x14ac:dyDescent="0.25">
      <c r="S100" s="119" t="s">
        <v>59</v>
      </c>
      <c r="T100" s="119"/>
      <c r="U100" s="116"/>
      <c r="V100" s="116">
        <v>2173</v>
      </c>
      <c r="W100" s="116">
        <v>2289</v>
      </c>
      <c r="X100" s="116">
        <v>2386</v>
      </c>
      <c r="Y100" s="116">
        <v>2419</v>
      </c>
      <c r="Z100" s="116">
        <v>2480</v>
      </c>
    </row>
    <row r="101" spans="1:32" x14ac:dyDescent="0.25">
      <c r="A101" s="20"/>
      <c r="S101" s="122" t="s">
        <v>54</v>
      </c>
      <c r="T101" s="122"/>
      <c r="U101" s="116"/>
      <c r="V101" s="116">
        <v>41943</v>
      </c>
      <c r="W101" s="116">
        <v>42887</v>
      </c>
      <c r="X101" s="116">
        <v>43761</v>
      </c>
      <c r="Y101" s="116">
        <v>44098</v>
      </c>
      <c r="Z101" s="116">
        <v>44759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88277</v>
      </c>
      <c r="W104" s="116">
        <v>93737</v>
      </c>
      <c r="X104" s="116">
        <v>96552</v>
      </c>
      <c r="Y104" s="116">
        <v>97366</v>
      </c>
      <c r="Z104" s="116">
        <v>97427</v>
      </c>
      <c r="AB104" s="113" t="str">
        <f>TEXT(Z104,"###,###")</f>
        <v>97,427</v>
      </c>
      <c r="AD104" s="134">
        <f>Z104/($Z$4)*100</f>
        <v>78.083399453407381</v>
      </c>
      <c r="AF104" s="113"/>
    </row>
    <row r="105" spans="1:32" x14ac:dyDescent="0.25">
      <c r="S105" s="119" t="s">
        <v>18</v>
      </c>
      <c r="T105" s="119"/>
      <c r="U105" s="116"/>
      <c r="V105" s="116">
        <v>18454</v>
      </c>
      <c r="W105" s="116">
        <v>18303</v>
      </c>
      <c r="X105" s="116">
        <v>18017</v>
      </c>
      <c r="Y105" s="116">
        <v>19446</v>
      </c>
      <c r="Z105" s="116">
        <v>18474</v>
      </c>
      <c r="AB105" s="113" t="str">
        <f>TEXT(Z105,"###,###")</f>
        <v>18,474</v>
      </c>
      <c r="AD105" s="134">
        <f>Z105/($Z$4)*100</f>
        <v>14.806087855545671</v>
      </c>
      <c r="AF105" s="113"/>
    </row>
    <row r="106" spans="1:32" x14ac:dyDescent="0.25">
      <c r="S106" s="122" t="s">
        <v>54</v>
      </c>
      <c r="T106" s="122"/>
      <c r="U106" s="124"/>
      <c r="V106" s="124">
        <v>106731</v>
      </c>
      <c r="W106" s="124">
        <v>112040</v>
      </c>
      <c r="X106" s="124">
        <v>114569</v>
      </c>
      <c r="Y106" s="124">
        <v>116812</v>
      </c>
      <c r="Z106" s="124">
        <v>115901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19491</v>
      </c>
      <c r="W108" s="116">
        <v>21198</v>
      </c>
      <c r="X108" s="116">
        <v>24417</v>
      </c>
      <c r="Y108" s="116">
        <v>22537</v>
      </c>
      <c r="Z108" s="116">
        <v>22257</v>
      </c>
      <c r="AB108" s="113" t="str">
        <f>TEXT(Z108,"###,###")</f>
        <v>22,257</v>
      </c>
      <c r="AD108" s="134">
        <f>Z108/($Z$4)*100</f>
        <v>17.837993796734871</v>
      </c>
      <c r="AF108" s="113"/>
    </row>
    <row r="109" spans="1:32" x14ac:dyDescent="0.25">
      <c r="S109" s="119" t="s">
        <v>21</v>
      </c>
      <c r="T109" s="119"/>
      <c r="U109" s="116"/>
      <c r="V109" s="116">
        <v>19483</v>
      </c>
      <c r="W109" s="116">
        <v>20692</v>
      </c>
      <c r="X109" s="116">
        <v>20454</v>
      </c>
      <c r="Y109" s="116">
        <v>20314</v>
      </c>
      <c r="Z109" s="116">
        <v>20815</v>
      </c>
      <c r="AB109" s="113" t="str">
        <f>TEXT(Z109,"###,###")</f>
        <v>20,815</v>
      </c>
      <c r="AD109" s="134">
        <f>Z109/($Z$4)*100</f>
        <v>16.682295047806818</v>
      </c>
      <c r="AF109" s="113"/>
    </row>
    <row r="110" spans="1:32" x14ac:dyDescent="0.25">
      <c r="S110" s="119" t="s">
        <v>22</v>
      </c>
      <c r="T110" s="119"/>
      <c r="U110" s="116"/>
      <c r="V110" s="116">
        <v>27258</v>
      </c>
      <c r="W110" s="116">
        <v>28142</v>
      </c>
      <c r="X110" s="116">
        <v>27444</v>
      </c>
      <c r="Y110" s="116">
        <v>30471</v>
      </c>
      <c r="Z110" s="116">
        <v>29164</v>
      </c>
      <c r="AB110" s="113" t="str">
        <f>TEXT(Z110,"###,###")</f>
        <v>29,164</v>
      </c>
      <c r="AD110" s="134">
        <f>Z110/($Z$4)*100</f>
        <v>23.37364654212049</v>
      </c>
      <c r="AF110" s="113"/>
    </row>
    <row r="111" spans="1:32" x14ac:dyDescent="0.25">
      <c r="S111" s="119" t="s">
        <v>23</v>
      </c>
      <c r="T111" s="119"/>
      <c r="U111" s="116"/>
      <c r="V111" s="116">
        <v>40499</v>
      </c>
      <c r="W111" s="116">
        <v>42008</v>
      </c>
      <c r="X111" s="116">
        <v>42254</v>
      </c>
      <c r="Y111" s="116">
        <v>43498</v>
      </c>
      <c r="Z111" s="116">
        <v>43196</v>
      </c>
      <c r="AB111" s="113" t="str">
        <f>TEXT(Z111,"###,###")</f>
        <v>43,196</v>
      </c>
      <c r="AD111" s="134">
        <f>Z111/($Z$4)*100</f>
        <v>34.619669319484181</v>
      </c>
      <c r="AF111" s="113"/>
    </row>
    <row r="112" spans="1:32" x14ac:dyDescent="0.25">
      <c r="S112" s="122" t="s">
        <v>54</v>
      </c>
      <c r="T112" s="122"/>
      <c r="U112" s="116"/>
      <c r="V112" s="116">
        <v>118717</v>
      </c>
      <c r="W112" s="116">
        <v>122106</v>
      </c>
      <c r="X112" s="116">
        <v>124768</v>
      </c>
      <c r="Y112" s="116">
        <v>126365</v>
      </c>
      <c r="Z112" s="116">
        <v>124774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42.78</v>
      </c>
      <c r="W118" s="135">
        <v>41.81</v>
      </c>
      <c r="X118" s="135">
        <v>41.89</v>
      </c>
      <c r="Y118" s="135">
        <v>41.83</v>
      </c>
      <c r="Z118" s="135">
        <v>42.05</v>
      </c>
      <c r="AB118" s="113" t="str">
        <f>TEXT(Z118,"##.0")</f>
        <v>42.1</v>
      </c>
    </row>
    <row r="120" spans="19:32" x14ac:dyDescent="0.25">
      <c r="S120" s="105" t="s">
        <v>102</v>
      </c>
      <c r="T120" s="116"/>
      <c r="U120" s="116"/>
      <c r="V120" s="116">
        <v>73080</v>
      </c>
      <c r="W120" s="116">
        <v>74307</v>
      </c>
      <c r="X120" s="116">
        <v>75973</v>
      </c>
      <c r="Y120" s="116">
        <v>76511</v>
      </c>
      <c r="Z120" s="116">
        <v>77403</v>
      </c>
      <c r="AB120" s="113" t="str">
        <f>TEXT(Z120,"###,###")</f>
        <v>77,403</v>
      </c>
    </row>
    <row r="121" spans="19:32" x14ac:dyDescent="0.25">
      <c r="S121" s="105" t="s">
        <v>103</v>
      </c>
      <c r="T121" s="116"/>
      <c r="U121" s="116"/>
      <c r="V121" s="116">
        <v>7374</v>
      </c>
      <c r="W121" s="116">
        <v>7477</v>
      </c>
      <c r="X121" s="116">
        <v>7566</v>
      </c>
      <c r="Y121" s="116">
        <v>7303</v>
      </c>
      <c r="Z121" s="116">
        <v>7245</v>
      </c>
      <c r="AB121" s="113" t="str">
        <f>TEXT(Z121,"###,###")</f>
        <v>7,245</v>
      </c>
    </row>
    <row r="122" spans="19:32" x14ac:dyDescent="0.25">
      <c r="S122" s="105" t="s">
        <v>104</v>
      </c>
      <c r="T122" s="116"/>
      <c r="U122" s="116"/>
      <c r="V122" s="116">
        <v>6232</v>
      </c>
      <c r="W122" s="116">
        <v>6491</v>
      </c>
      <c r="X122" s="116">
        <v>6676</v>
      </c>
      <c r="Y122" s="116">
        <v>6723</v>
      </c>
      <c r="Z122" s="116">
        <v>6808</v>
      </c>
      <c r="AB122" s="113" t="str">
        <f>TEXT(Z122,"###,###")</f>
        <v>6,808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79312</v>
      </c>
      <c r="W124" s="116">
        <v>80798</v>
      </c>
      <c r="X124" s="116">
        <v>82649</v>
      </c>
      <c r="Y124" s="116">
        <v>83234</v>
      </c>
      <c r="Z124" s="116">
        <v>84211</v>
      </c>
      <c r="AB124" s="113" t="str">
        <f>TEXT(Z124,"###,###")</f>
        <v>84,211</v>
      </c>
      <c r="AD124" s="131">
        <f>Z124/$Z$7*100</f>
        <v>92.077151010857563</v>
      </c>
    </row>
    <row r="125" spans="19:32" x14ac:dyDescent="0.25">
      <c r="S125" s="105" t="s">
        <v>106</v>
      </c>
      <c r="T125" s="116"/>
      <c r="U125" s="116"/>
      <c r="V125" s="116">
        <v>13606</v>
      </c>
      <c r="W125" s="116">
        <v>13968</v>
      </c>
      <c r="X125" s="116">
        <v>14242</v>
      </c>
      <c r="Y125" s="116">
        <v>14026</v>
      </c>
      <c r="Z125" s="116">
        <v>14053</v>
      </c>
      <c r="AB125" s="113" t="str">
        <f>TEXT(Z125,"###,###")</f>
        <v>14,053</v>
      </c>
      <c r="AD125" s="131">
        <f>Z125/$Z$7*100</f>
        <v>15.365690980460764</v>
      </c>
    </row>
    <row r="127" spans="19:32" x14ac:dyDescent="0.25">
      <c r="S127" s="105" t="s">
        <v>107</v>
      </c>
      <c r="T127" s="116"/>
      <c r="U127" s="116"/>
      <c r="V127" s="116">
        <v>44743</v>
      </c>
      <c r="W127" s="116">
        <v>45388</v>
      </c>
      <c r="X127" s="116">
        <v>46453</v>
      </c>
      <c r="Y127" s="116">
        <v>46448</v>
      </c>
      <c r="Z127" s="116">
        <v>46696</v>
      </c>
      <c r="AB127" s="113" t="str">
        <f>TEXT(Z127,"###,###")</f>
        <v>46,696</v>
      </c>
      <c r="AD127" s="131">
        <f>Z127/$Z$7*100</f>
        <v>51.057874192243347</v>
      </c>
    </row>
    <row r="128" spans="19:32" x14ac:dyDescent="0.25">
      <c r="S128" s="105" t="s">
        <v>108</v>
      </c>
      <c r="T128" s="116"/>
      <c r="U128" s="116"/>
      <c r="V128" s="116">
        <v>41943</v>
      </c>
      <c r="W128" s="116">
        <v>42887</v>
      </c>
      <c r="X128" s="116">
        <v>43761</v>
      </c>
      <c r="Y128" s="116">
        <v>44098</v>
      </c>
      <c r="Z128" s="116">
        <v>44764</v>
      </c>
      <c r="AB128" s="113" t="str">
        <f>TEXT(Z128,"###,###")</f>
        <v>44,764</v>
      </c>
      <c r="AD128" s="131">
        <f>Z128/$Z$7*100</f>
        <v>48.945406037810116</v>
      </c>
    </row>
    <row r="130" spans="19:20" x14ac:dyDescent="0.25">
      <c r="S130" s="105" t="s">
        <v>286</v>
      </c>
      <c r="T130" s="131">
        <v>84.633215609521415</v>
      </c>
    </row>
    <row r="131" spans="19:20" x14ac:dyDescent="0.25">
      <c r="S131" s="105" t="s">
        <v>287</v>
      </c>
      <c r="T131" s="131">
        <v>7.9217555791246159</v>
      </c>
    </row>
    <row r="132" spans="19:20" x14ac:dyDescent="0.25">
      <c r="S132" s="105" t="s">
        <v>288</v>
      </c>
      <c r="T132" s="131">
        <v>7.4439354013361463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893AB9-FF61-4624-81A6-BF6B55B91C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CA123AD-84A4-4DA1-ADD4-9F9F8C04A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3D977D1-313D-48AD-82CE-75148AD49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02CBED-F99F-4B6E-B0D5-5384F2054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6029-358C-4CE9-B96A-D1E23CEA861D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109</v>
      </c>
      <c r="T1" s="103"/>
      <c r="U1" s="103"/>
      <c r="V1" s="103"/>
      <c r="W1" s="103"/>
      <c r="X1" s="103"/>
      <c r="Y1" s="104" t="s">
        <v>213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109</v>
      </c>
      <c r="Y3" s="109" t="s">
        <v>213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 Bayside,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75688</v>
      </c>
      <c r="W4" s="112">
        <v>78001</v>
      </c>
      <c r="X4" s="112">
        <v>79027</v>
      </c>
      <c r="Y4" s="112">
        <v>81149</v>
      </c>
      <c r="Z4" s="112">
        <v>79528</v>
      </c>
      <c r="AB4" s="113" t="str">
        <f>TEXT(Z4,"###,###")</f>
        <v>79,528</v>
      </c>
      <c r="AD4" s="114">
        <f>Z4/Y4-1</f>
        <v>-1.997560043869917E-2</v>
      </c>
      <c r="AF4" s="114">
        <f>Z4/V4-1</f>
        <v>5.0734594651728138E-2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36923</v>
      </c>
      <c r="W5" s="112">
        <v>37869</v>
      </c>
      <c r="X5" s="112">
        <v>38485</v>
      </c>
      <c r="Y5" s="112">
        <v>39408</v>
      </c>
      <c r="Z5" s="112">
        <v>38624</v>
      </c>
      <c r="AB5" s="113" t="str">
        <f>TEXT(Z5,"###,###")</f>
        <v>38,624</v>
      </c>
      <c r="AD5" s="114">
        <f t="shared" ref="AD5:AD9" si="0">Z5/Y5-1</f>
        <v>-1.9894437677628884E-2</v>
      </c>
      <c r="AF5" s="114">
        <f t="shared" ref="AF5:AF9" si="1">Z5/V5-1</f>
        <v>4.6068845976762418E-2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38765</v>
      </c>
      <c r="W6" s="112">
        <v>40132</v>
      </c>
      <c r="X6" s="112">
        <v>40541</v>
      </c>
      <c r="Y6" s="112">
        <v>41739</v>
      </c>
      <c r="Z6" s="112">
        <v>40900</v>
      </c>
      <c r="AB6" s="113" t="str">
        <f>TEXT(Z6,"###,###")</f>
        <v>40,900</v>
      </c>
      <c r="AD6" s="114">
        <f t="shared" si="0"/>
        <v>-2.0101104482618148E-2</v>
      </c>
      <c r="AF6" s="114">
        <f t="shared" si="1"/>
        <v>5.5075454662711243E-2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54999</v>
      </c>
      <c r="W7" s="112">
        <v>56079</v>
      </c>
      <c r="X7" s="112">
        <v>56881</v>
      </c>
      <c r="Y7" s="112">
        <v>57643</v>
      </c>
      <c r="Z7" s="112">
        <v>57940</v>
      </c>
      <c r="AB7" s="113" t="str">
        <f>TEXT(Z7,"###,###")</f>
        <v>57,940</v>
      </c>
      <c r="AD7" s="114">
        <f t="shared" si="0"/>
        <v>5.1524035875996077E-3</v>
      </c>
      <c r="AF7" s="114">
        <f t="shared" si="1"/>
        <v>5.347369952180947E-2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79,528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57,940</v>
      </c>
      <c r="P8" s="71"/>
      <c r="S8" s="111" t="s">
        <v>86</v>
      </c>
      <c r="T8" s="112"/>
      <c r="U8" s="112"/>
      <c r="V8" s="112">
        <v>48011.28</v>
      </c>
      <c r="W8" s="112">
        <v>49400.14</v>
      </c>
      <c r="X8" s="112">
        <v>50480</v>
      </c>
      <c r="Y8" s="112">
        <v>51100</v>
      </c>
      <c r="Z8" s="112">
        <v>52611.86</v>
      </c>
      <c r="AB8" s="113" t="str">
        <f>TEXT(Z8,"$###,###")</f>
        <v>$52,612</v>
      </c>
      <c r="AD8" s="114">
        <f t="shared" si="0"/>
        <v>2.9586301369862955E-2</v>
      </c>
      <c r="AF8" s="114">
        <f t="shared" si="1"/>
        <v>9.5822898285569558E-2</v>
      </c>
    </row>
    <row r="9" spans="1:32" x14ac:dyDescent="0.25">
      <c r="A9" s="32" t="s">
        <v>15</v>
      </c>
      <c r="B9" s="75"/>
      <c r="C9" s="76"/>
      <c r="D9" s="77">
        <f>AD104</f>
        <v>78.709385373704848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49.820503969623751</v>
      </c>
      <c r="P9" s="78" t="s">
        <v>87</v>
      </c>
      <c r="S9" s="111" t="s">
        <v>7</v>
      </c>
      <c r="T9" s="112"/>
      <c r="U9" s="112"/>
      <c r="V9" s="112">
        <v>4943966326</v>
      </c>
      <c r="W9" s="112">
        <v>5147920638</v>
      </c>
      <c r="X9" s="112">
        <v>5405227113</v>
      </c>
      <c r="Y9" s="112">
        <v>5574144787</v>
      </c>
      <c r="Z9" s="112">
        <v>5761601253</v>
      </c>
      <c r="AB9" s="113" t="str">
        <f>TEXT(Z9/1000000,"$#,###.0")&amp;" mil"</f>
        <v>$5,761.6 mil</v>
      </c>
      <c r="AD9" s="114">
        <f t="shared" si="0"/>
        <v>3.3629637040857974E-2</v>
      </c>
      <c r="AF9" s="114">
        <f t="shared" si="1"/>
        <v>0.16538035922698557</v>
      </c>
    </row>
    <row r="10" spans="1:32" x14ac:dyDescent="0.25">
      <c r="A10" s="32" t="s">
        <v>18</v>
      </c>
      <c r="B10" s="75"/>
      <c r="C10" s="76"/>
      <c r="D10" s="77">
        <f>AD105</f>
        <v>14.129614726888642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50.174318260269246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84.06454953400069</v>
      </c>
      <c r="P11" s="78" t="s">
        <v>87</v>
      </c>
      <c r="S11" s="111" t="s">
        <v>30</v>
      </c>
      <c r="T11" s="116"/>
      <c r="U11" s="116"/>
      <c r="V11" s="116">
        <v>66783</v>
      </c>
      <c r="W11" s="116">
        <v>68960</v>
      </c>
      <c r="X11" s="116">
        <v>69918</v>
      </c>
      <c r="Y11" s="116">
        <v>71871</v>
      </c>
      <c r="Z11" s="116">
        <v>70299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8.0255436658612354</v>
      </c>
      <c r="P12" s="78" t="s">
        <v>87</v>
      </c>
      <c r="S12" s="111" t="s">
        <v>31</v>
      </c>
      <c r="T12" s="116"/>
      <c r="U12" s="116"/>
      <c r="V12" s="116">
        <v>8905</v>
      </c>
      <c r="W12" s="116">
        <v>9041</v>
      </c>
      <c r="X12" s="116">
        <v>9107</v>
      </c>
      <c r="Y12" s="116">
        <v>9276</v>
      </c>
      <c r="Z12" s="116">
        <v>9232</v>
      </c>
    </row>
    <row r="13" spans="1:32" ht="15" customHeight="1" x14ac:dyDescent="0.25">
      <c r="A13" s="32" t="s">
        <v>20</v>
      </c>
      <c r="B13" s="76"/>
      <c r="C13" s="76"/>
      <c r="D13" s="77">
        <f>AD108</f>
        <v>18.567045568856251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7.9099068001380735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13.883160647822152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44.0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20.737350367166282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15.594255928751425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414</v>
      </c>
      <c r="Z15" s="116">
        <v>337</v>
      </c>
      <c r="AB15" s="121">
        <f t="shared" ref="AB15:AB34" si="2">IF(Z15="np",0,Z15/$Z$34)</f>
        <v>4.237341414039808E-3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39.293079167085807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84.405744071248577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199</v>
      </c>
      <c r="Z16" s="116">
        <v>202</v>
      </c>
      <c r="AB16" s="121">
        <f t="shared" si="2"/>
        <v>2.5398901057449297E-3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3258</v>
      </c>
      <c r="Z17" s="116">
        <v>3098</v>
      </c>
      <c r="AB17" s="121">
        <f t="shared" si="2"/>
        <v>3.8953364097018772E-2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465</v>
      </c>
      <c r="Z18" s="116">
        <v>463</v>
      </c>
      <c r="AB18" s="121">
        <f t="shared" si="2"/>
        <v>5.8216293017816952E-3</v>
      </c>
    </row>
    <row r="19" spans="1:28" x14ac:dyDescent="0.25">
      <c r="A19" s="67" t="str">
        <f>$S$1&amp;" ("&amp;$V$2&amp;" to "&amp;$Z$2&amp;")"</f>
        <v>Bayside (2015-16 to 2019-20)</v>
      </c>
      <c r="B19" s="67"/>
      <c r="C19" s="67"/>
      <c r="D19" s="67"/>
      <c r="E19" s="67"/>
      <c r="F19" s="67"/>
      <c r="G19" s="67" t="str">
        <f>$S$1&amp;" ("&amp;$V$2&amp;" to "&amp;$Z$2&amp;")"</f>
        <v>Bayside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4174</v>
      </c>
      <c r="Z19" s="116">
        <v>4055</v>
      </c>
      <c r="AB19" s="121">
        <f t="shared" si="2"/>
        <v>5.0986407815820249E-2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3750</v>
      </c>
      <c r="Z20" s="116">
        <v>3604</v>
      </c>
      <c r="AB20" s="121">
        <f t="shared" si="2"/>
        <v>4.5315663074775872E-2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6717</v>
      </c>
      <c r="Z21" s="116">
        <v>6963</v>
      </c>
      <c r="AB21" s="121">
        <f t="shared" si="2"/>
        <v>8.7550766367831406E-2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4953</v>
      </c>
      <c r="Z22" s="116">
        <v>4896</v>
      </c>
      <c r="AB22" s="121">
        <f t="shared" si="2"/>
        <v>6.1560900780827599E-2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1563</v>
      </c>
      <c r="Z23" s="116">
        <v>1542</v>
      </c>
      <c r="AB23" s="121">
        <f t="shared" si="2"/>
        <v>1.938866605474595E-2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2224</v>
      </c>
      <c r="Z24" s="116">
        <v>2044</v>
      </c>
      <c r="AB24" s="121">
        <f t="shared" si="2"/>
        <v>2.570067017892394E-2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4878</v>
      </c>
      <c r="Z25" s="116">
        <v>5070</v>
      </c>
      <c r="AB25" s="121">
        <f t="shared" si="2"/>
        <v>6.3748726911518783E-2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2021</v>
      </c>
      <c r="Z26" s="116">
        <v>2036</v>
      </c>
      <c r="AB26" s="121">
        <f t="shared" si="2"/>
        <v>2.5600080471765728E-2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12085</v>
      </c>
      <c r="Z27" s="116">
        <v>11884</v>
      </c>
      <c r="AB27" s="121">
        <f t="shared" si="2"/>
        <v>0.14942600998352842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6083</v>
      </c>
      <c r="Z28" s="116">
        <v>6168</v>
      </c>
      <c r="AB28" s="121">
        <f t="shared" si="2"/>
        <v>7.7554664218983799E-2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4863</v>
      </c>
      <c r="Z29" s="116">
        <v>2947</v>
      </c>
      <c r="AB29" s="121">
        <f t="shared" si="2"/>
        <v>3.7054733374407463E-2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6511</v>
      </c>
      <c r="Z30" s="116">
        <v>7537</v>
      </c>
      <c r="AB30" s="121">
        <f t="shared" si="2"/>
        <v>9.4768077856433347E-2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8562</v>
      </c>
      <c r="Z31" s="116">
        <v>8625</v>
      </c>
      <c r="AB31" s="121">
        <f t="shared" si="2"/>
        <v>0.10844827802995058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2602</v>
      </c>
      <c r="Z32" s="116">
        <v>2581</v>
      </c>
      <c r="AB32" s="121">
        <f t="shared" si="2"/>
        <v>3.2452754271919126E-2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2138</v>
      </c>
      <c r="Z33" s="116">
        <v>2260</v>
      </c>
      <c r="AB33" s="121">
        <f t="shared" si="2"/>
        <v>2.8416592272195746E-2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81152</v>
      </c>
      <c r="Z34" s="124">
        <v>79531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48903</v>
      </c>
      <c r="AB37" s="136">
        <f>Z37/Z40*100</f>
        <v>84.405744071248577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9035</v>
      </c>
      <c r="AB38" s="136">
        <f>Z38/Z40*100</f>
        <v>15.594255928751425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57938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24</v>
      </c>
      <c r="W44" s="116">
        <v>30</v>
      </c>
      <c r="X44" s="116">
        <v>23</v>
      </c>
      <c r="Y44" s="116">
        <v>26</v>
      </c>
      <c r="Z44" s="116">
        <v>18</v>
      </c>
    </row>
    <row r="45" spans="19:32" x14ac:dyDescent="0.25">
      <c r="S45" s="119" t="s">
        <v>38</v>
      </c>
      <c r="T45" s="119"/>
      <c r="U45" s="116"/>
      <c r="V45" s="116">
        <v>437</v>
      </c>
      <c r="W45" s="116">
        <v>480</v>
      </c>
      <c r="X45" s="116">
        <v>544</v>
      </c>
      <c r="Y45" s="116">
        <v>612</v>
      </c>
      <c r="Z45" s="116">
        <v>625</v>
      </c>
    </row>
    <row r="46" spans="19:32" x14ac:dyDescent="0.25">
      <c r="S46" s="119" t="s">
        <v>39</v>
      </c>
      <c r="T46" s="119"/>
      <c r="U46" s="116"/>
      <c r="V46" s="116">
        <v>1915</v>
      </c>
      <c r="W46" s="116">
        <v>2138</v>
      </c>
      <c r="X46" s="116">
        <v>2171</v>
      </c>
      <c r="Y46" s="116">
        <v>2638</v>
      </c>
      <c r="Z46" s="116">
        <v>2550</v>
      </c>
    </row>
    <row r="47" spans="19:32" x14ac:dyDescent="0.25">
      <c r="S47" s="119" t="s">
        <v>40</v>
      </c>
      <c r="T47" s="119"/>
      <c r="U47" s="116"/>
      <c r="V47" s="116">
        <v>3547</v>
      </c>
      <c r="W47" s="116">
        <v>3577</v>
      </c>
      <c r="X47" s="116">
        <v>3718</v>
      </c>
      <c r="Y47" s="116">
        <v>3664</v>
      </c>
      <c r="Z47" s="116">
        <v>3492</v>
      </c>
    </row>
    <row r="48" spans="19:32" x14ac:dyDescent="0.25">
      <c r="S48" s="119" t="s">
        <v>41</v>
      </c>
      <c r="T48" s="119"/>
      <c r="U48" s="116"/>
      <c r="V48" s="116">
        <v>3421</v>
      </c>
      <c r="W48" s="116">
        <v>3513</v>
      </c>
      <c r="X48" s="116">
        <v>3632</v>
      </c>
      <c r="Y48" s="116">
        <v>3906</v>
      </c>
      <c r="Z48" s="116">
        <v>3599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2819</v>
      </c>
      <c r="W49" s="116">
        <v>2919</v>
      </c>
      <c r="X49" s="116">
        <v>3104</v>
      </c>
      <c r="Y49" s="116">
        <v>3064</v>
      </c>
      <c r="Z49" s="116">
        <v>3079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Bayside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3101</v>
      </c>
      <c r="W50" s="116">
        <v>3193</v>
      </c>
      <c r="X50" s="116">
        <v>3237</v>
      </c>
      <c r="Y50" s="116">
        <v>3306</v>
      </c>
      <c r="Z50" s="116">
        <v>3285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3981</v>
      </c>
      <c r="W51" s="116">
        <v>3882</v>
      </c>
      <c r="X51" s="116">
        <v>3728</v>
      </c>
      <c r="Y51" s="116">
        <v>3579</v>
      </c>
      <c r="Z51" s="116">
        <v>3490</v>
      </c>
    </row>
    <row r="52" spans="1:26" ht="15" customHeight="1" x14ac:dyDescent="0.25">
      <c r="S52" s="119" t="s">
        <v>45</v>
      </c>
      <c r="T52" s="119"/>
      <c r="U52" s="116"/>
      <c r="V52" s="116">
        <v>4435</v>
      </c>
      <c r="W52" s="116">
        <v>4517</v>
      </c>
      <c r="X52" s="116">
        <v>4440</v>
      </c>
      <c r="Y52" s="116">
        <v>4446</v>
      </c>
      <c r="Z52" s="116">
        <v>4265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3918</v>
      </c>
      <c r="W53" s="116">
        <v>3978</v>
      </c>
      <c r="X53" s="116">
        <v>4077</v>
      </c>
      <c r="Y53" s="116">
        <v>4061</v>
      </c>
      <c r="Z53" s="116">
        <v>4154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3515</v>
      </c>
      <c r="W54" s="116">
        <v>3616</v>
      </c>
      <c r="X54" s="116">
        <v>3658</v>
      </c>
      <c r="Y54" s="116">
        <v>3791</v>
      </c>
      <c r="Z54" s="116">
        <v>3763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2554</v>
      </c>
      <c r="W55" s="116">
        <v>2647</v>
      </c>
      <c r="X55" s="116">
        <v>2654</v>
      </c>
      <c r="Y55" s="116">
        <v>2719</v>
      </c>
      <c r="Z55" s="116">
        <v>2822</v>
      </c>
    </row>
    <row r="56" spans="1:26" ht="15" customHeight="1" x14ac:dyDescent="0.25">
      <c r="S56" s="119" t="s">
        <v>49</v>
      </c>
      <c r="T56" s="119"/>
      <c r="U56" s="116"/>
      <c r="V56" s="116">
        <v>1770</v>
      </c>
      <c r="W56" s="116">
        <v>1704</v>
      </c>
      <c r="X56" s="116">
        <v>1768</v>
      </c>
      <c r="Y56" s="116">
        <v>1841</v>
      </c>
      <c r="Z56" s="116">
        <v>1750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843</v>
      </c>
      <c r="W57" s="116">
        <v>976</v>
      </c>
      <c r="X57" s="116">
        <v>995</v>
      </c>
      <c r="Y57" s="116">
        <v>1035</v>
      </c>
      <c r="Z57" s="116">
        <v>1017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339</v>
      </c>
      <c r="W58" s="116">
        <v>385</v>
      </c>
      <c r="X58" s="116">
        <v>376</v>
      </c>
      <c r="Y58" s="116">
        <v>449</v>
      </c>
      <c r="Z58" s="116">
        <v>442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167</v>
      </c>
      <c r="W59" s="116">
        <v>183</v>
      </c>
      <c r="X59" s="116">
        <v>169</v>
      </c>
      <c r="Y59" s="116">
        <v>157</v>
      </c>
      <c r="Z59" s="116">
        <v>175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137</v>
      </c>
      <c r="W60" s="116">
        <v>129</v>
      </c>
      <c r="X60" s="116">
        <v>130</v>
      </c>
      <c r="Y60" s="116">
        <v>111</v>
      </c>
      <c r="Z60" s="116">
        <v>101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36923</v>
      </c>
      <c r="W61" s="116">
        <v>37869</v>
      </c>
      <c r="X61" s="116">
        <v>38485</v>
      </c>
      <c r="Y61" s="116">
        <v>39412</v>
      </c>
      <c r="Z61" s="116">
        <v>38629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32</v>
      </c>
      <c r="W63" s="116">
        <v>32</v>
      </c>
      <c r="X63" s="116">
        <v>23</v>
      </c>
      <c r="Y63" s="116">
        <v>28</v>
      </c>
      <c r="Z63" s="116">
        <v>27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594</v>
      </c>
      <c r="W64" s="116">
        <v>661</v>
      </c>
      <c r="X64" s="116">
        <v>663</v>
      </c>
      <c r="Y64" s="116">
        <v>754</v>
      </c>
      <c r="Z64" s="116">
        <v>781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Bayside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2200</v>
      </c>
      <c r="W65" s="116">
        <v>2359</v>
      </c>
      <c r="X65" s="116">
        <v>2554</v>
      </c>
      <c r="Y65" s="116">
        <v>2718</v>
      </c>
      <c r="Z65" s="116">
        <v>2547</v>
      </c>
    </row>
    <row r="66" spans="1:26" x14ac:dyDescent="0.25">
      <c r="S66" s="119" t="s">
        <v>40</v>
      </c>
      <c r="T66" s="119"/>
      <c r="U66" s="116"/>
      <c r="V66" s="116">
        <v>3705</v>
      </c>
      <c r="W66" s="116">
        <v>3848</v>
      </c>
      <c r="X66" s="116">
        <v>3787</v>
      </c>
      <c r="Y66" s="116">
        <v>4091</v>
      </c>
      <c r="Z66" s="116">
        <v>3930</v>
      </c>
    </row>
    <row r="67" spans="1:26" x14ac:dyDescent="0.25">
      <c r="S67" s="119" t="s">
        <v>41</v>
      </c>
      <c r="T67" s="119"/>
      <c r="U67" s="116"/>
      <c r="V67" s="116">
        <v>3639</v>
      </c>
      <c r="W67" s="116">
        <v>3817</v>
      </c>
      <c r="X67" s="116">
        <v>3937</v>
      </c>
      <c r="Y67" s="116">
        <v>3977</v>
      </c>
      <c r="Z67" s="116">
        <v>3692</v>
      </c>
    </row>
    <row r="68" spans="1:26" x14ac:dyDescent="0.25">
      <c r="S68" s="119" t="s">
        <v>42</v>
      </c>
      <c r="T68" s="119"/>
      <c r="U68" s="116"/>
      <c r="V68" s="116">
        <v>3205</v>
      </c>
      <c r="W68" s="116">
        <v>3253</v>
      </c>
      <c r="X68" s="116">
        <v>3279</v>
      </c>
      <c r="Y68" s="116">
        <v>3379</v>
      </c>
      <c r="Z68" s="116">
        <v>3358</v>
      </c>
    </row>
    <row r="69" spans="1:26" x14ac:dyDescent="0.25">
      <c r="S69" s="119" t="s">
        <v>43</v>
      </c>
      <c r="T69" s="119"/>
      <c r="U69" s="116"/>
      <c r="V69" s="116">
        <v>3283</v>
      </c>
      <c r="W69" s="116">
        <v>3423</v>
      </c>
      <c r="X69" s="116">
        <v>3589</v>
      </c>
      <c r="Y69" s="116">
        <v>3672</v>
      </c>
      <c r="Z69" s="116">
        <v>3572</v>
      </c>
    </row>
    <row r="70" spans="1:26" x14ac:dyDescent="0.25">
      <c r="S70" s="119" t="s">
        <v>44</v>
      </c>
      <c r="T70" s="119"/>
      <c r="U70" s="116"/>
      <c r="V70" s="116">
        <v>4198</v>
      </c>
      <c r="W70" s="116">
        <v>4175</v>
      </c>
      <c r="X70" s="116">
        <v>3991</v>
      </c>
      <c r="Y70" s="116">
        <v>3855</v>
      </c>
      <c r="Z70" s="116">
        <v>3769</v>
      </c>
    </row>
    <row r="71" spans="1:26" x14ac:dyDescent="0.25">
      <c r="S71" s="119" t="s">
        <v>45</v>
      </c>
      <c r="T71" s="119"/>
      <c r="U71" s="116"/>
      <c r="V71" s="116">
        <v>4742</v>
      </c>
      <c r="W71" s="116">
        <v>4973</v>
      </c>
      <c r="X71" s="116">
        <v>4971</v>
      </c>
      <c r="Y71" s="116">
        <v>5011</v>
      </c>
      <c r="Z71" s="116">
        <v>4901</v>
      </c>
    </row>
    <row r="72" spans="1:26" x14ac:dyDescent="0.25">
      <c r="S72" s="119" t="s">
        <v>46</v>
      </c>
      <c r="T72" s="119"/>
      <c r="U72" s="116"/>
      <c r="V72" s="116">
        <v>4432</v>
      </c>
      <c r="W72" s="116">
        <v>4430</v>
      </c>
      <c r="X72" s="116">
        <v>4320</v>
      </c>
      <c r="Y72" s="116">
        <v>4493</v>
      </c>
      <c r="Z72" s="116">
        <v>4572</v>
      </c>
    </row>
    <row r="73" spans="1:26" x14ac:dyDescent="0.25">
      <c r="S73" s="119" t="s">
        <v>47</v>
      </c>
      <c r="T73" s="119"/>
      <c r="U73" s="116"/>
      <c r="V73" s="116">
        <v>3655</v>
      </c>
      <c r="W73" s="116">
        <v>3967</v>
      </c>
      <c r="X73" s="116">
        <v>3953</v>
      </c>
      <c r="Y73" s="116">
        <v>4073</v>
      </c>
      <c r="Z73" s="116">
        <v>4069</v>
      </c>
    </row>
    <row r="74" spans="1:26" x14ac:dyDescent="0.25">
      <c r="S74" s="119" t="s">
        <v>48</v>
      </c>
      <c r="T74" s="119"/>
      <c r="U74" s="116"/>
      <c r="V74" s="116">
        <v>2432</v>
      </c>
      <c r="W74" s="116">
        <v>2446</v>
      </c>
      <c r="X74" s="116">
        <v>2577</v>
      </c>
      <c r="Y74" s="116">
        <v>2722</v>
      </c>
      <c r="Z74" s="116">
        <v>2736</v>
      </c>
    </row>
    <row r="75" spans="1:26" x14ac:dyDescent="0.25">
      <c r="S75" s="119" t="s">
        <v>49</v>
      </c>
      <c r="T75" s="119"/>
      <c r="U75" s="116"/>
      <c r="V75" s="116">
        <v>1454</v>
      </c>
      <c r="W75" s="116">
        <v>1477</v>
      </c>
      <c r="X75" s="116">
        <v>1574</v>
      </c>
      <c r="Y75" s="116">
        <v>1644</v>
      </c>
      <c r="Z75" s="116">
        <v>1628</v>
      </c>
    </row>
    <row r="76" spans="1:26" x14ac:dyDescent="0.25">
      <c r="S76" s="119" t="s">
        <v>50</v>
      </c>
      <c r="T76" s="119"/>
      <c r="U76" s="116"/>
      <c r="V76" s="116">
        <v>582</v>
      </c>
      <c r="W76" s="116">
        <v>688</v>
      </c>
      <c r="X76" s="116">
        <v>705</v>
      </c>
      <c r="Y76" s="116">
        <v>749</v>
      </c>
      <c r="Z76" s="116">
        <v>735</v>
      </c>
    </row>
    <row r="77" spans="1:26" x14ac:dyDescent="0.25">
      <c r="S77" s="119" t="s">
        <v>51</v>
      </c>
      <c r="T77" s="119"/>
      <c r="U77" s="116"/>
      <c r="V77" s="116">
        <v>244</v>
      </c>
      <c r="W77" s="116">
        <v>246</v>
      </c>
      <c r="X77" s="116">
        <v>232</v>
      </c>
      <c r="Y77" s="116">
        <v>250</v>
      </c>
      <c r="Z77" s="116">
        <v>265</v>
      </c>
    </row>
    <row r="78" spans="1:26" x14ac:dyDescent="0.25">
      <c r="S78" s="119" t="s">
        <v>52</v>
      </c>
      <c r="T78" s="119"/>
      <c r="U78" s="116"/>
      <c r="V78" s="116">
        <v>143</v>
      </c>
      <c r="W78" s="116">
        <v>129</v>
      </c>
      <c r="X78" s="116">
        <v>135</v>
      </c>
      <c r="Y78" s="116">
        <v>130</v>
      </c>
      <c r="Z78" s="116">
        <v>120</v>
      </c>
    </row>
    <row r="79" spans="1:26" x14ac:dyDescent="0.25">
      <c r="S79" s="119" t="s">
        <v>53</v>
      </c>
      <c r="T79" s="119"/>
      <c r="U79" s="116"/>
      <c r="V79" s="116">
        <v>239</v>
      </c>
      <c r="W79" s="116">
        <v>208</v>
      </c>
      <c r="X79" s="116">
        <v>217</v>
      </c>
      <c r="Y79" s="116">
        <v>191</v>
      </c>
      <c r="Z79" s="116">
        <v>200</v>
      </c>
    </row>
    <row r="80" spans="1:26" x14ac:dyDescent="0.25">
      <c r="S80" s="122" t="s">
        <v>54</v>
      </c>
      <c r="T80" s="122"/>
      <c r="U80" s="116"/>
      <c r="V80" s="116">
        <v>38765</v>
      </c>
      <c r="W80" s="116">
        <v>40132</v>
      </c>
      <c r="X80" s="116">
        <v>40541</v>
      </c>
      <c r="Y80" s="116">
        <v>41738</v>
      </c>
      <c r="Z80" s="116">
        <v>40905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Bayside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6618</v>
      </c>
      <c r="W83" s="116">
        <v>6869</v>
      </c>
      <c r="X83" s="116">
        <v>6977</v>
      </c>
      <c r="Y83" s="116">
        <v>7068</v>
      </c>
      <c r="Z83" s="116">
        <v>7235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6513</v>
      </c>
      <c r="W84" s="116">
        <v>6757</v>
      </c>
      <c r="X84" s="116">
        <v>6965</v>
      </c>
      <c r="Y84" s="116">
        <v>7112</v>
      </c>
      <c r="Z84" s="116">
        <v>7065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2013</v>
      </c>
      <c r="W85" s="116">
        <v>2117</v>
      </c>
      <c r="X85" s="116">
        <v>2250</v>
      </c>
      <c r="Y85" s="116">
        <v>2248</v>
      </c>
      <c r="Z85" s="116">
        <v>2254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79,528</v>
      </c>
      <c r="D86" s="100">
        <f t="shared" ref="D86:D91" si="4">AD4</f>
        <v>-1.997560043869917E-2</v>
      </c>
      <c r="E86" s="101">
        <f t="shared" ref="E86:E91" si="5">AD4</f>
        <v>-1.997560043869917E-2</v>
      </c>
      <c r="F86" s="100">
        <f t="shared" ref="F86:F91" si="6">AF4</f>
        <v>5.0734594651728138E-2</v>
      </c>
      <c r="G86" s="101">
        <f t="shared" ref="G86:G91" si="7">AF4</f>
        <v>5.0734594651728138E-2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1335</v>
      </c>
      <c r="W86" s="116">
        <v>1424</v>
      </c>
      <c r="X86" s="116">
        <v>1472</v>
      </c>
      <c r="Y86" s="116">
        <v>1492</v>
      </c>
      <c r="Z86" s="116">
        <v>1508</v>
      </c>
    </row>
    <row r="87" spans="1:30" ht="15" customHeight="1" x14ac:dyDescent="0.25">
      <c r="A87" s="102" t="s">
        <v>4</v>
      </c>
      <c r="B87" s="51"/>
      <c r="C87" s="61" t="str">
        <f t="shared" si="3"/>
        <v>38,624</v>
      </c>
      <c r="D87" s="100">
        <f t="shared" si="4"/>
        <v>-1.9894437677628884E-2</v>
      </c>
      <c r="E87" s="101">
        <f t="shared" si="5"/>
        <v>-1.9894437677628884E-2</v>
      </c>
      <c r="F87" s="100">
        <f t="shared" si="6"/>
        <v>4.6068845976762418E-2</v>
      </c>
      <c r="G87" s="101">
        <f t="shared" si="7"/>
        <v>4.6068845976762418E-2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1772</v>
      </c>
      <c r="W87" s="116">
        <v>1819</v>
      </c>
      <c r="X87" s="116">
        <v>1860</v>
      </c>
      <c r="Y87" s="116">
        <v>1858</v>
      </c>
      <c r="Z87" s="116">
        <v>1789</v>
      </c>
    </row>
    <row r="88" spans="1:30" ht="15" customHeight="1" x14ac:dyDescent="0.25">
      <c r="A88" s="102" t="s">
        <v>5</v>
      </c>
      <c r="B88" s="51"/>
      <c r="C88" s="61" t="str">
        <f t="shared" si="3"/>
        <v>40,900</v>
      </c>
      <c r="D88" s="100">
        <f t="shared" si="4"/>
        <v>-2.0101104482618148E-2</v>
      </c>
      <c r="E88" s="101">
        <f t="shared" si="5"/>
        <v>-2.0101104482618148E-2</v>
      </c>
      <c r="F88" s="100">
        <f t="shared" si="6"/>
        <v>5.5075454662711243E-2</v>
      </c>
      <c r="G88" s="101">
        <f t="shared" si="7"/>
        <v>5.5075454662711243E-2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1666</v>
      </c>
      <c r="W88" s="116">
        <v>1659</v>
      </c>
      <c r="X88" s="116">
        <v>1739</v>
      </c>
      <c r="Y88" s="116">
        <v>1747</v>
      </c>
      <c r="Z88" s="116">
        <v>1769</v>
      </c>
    </row>
    <row r="89" spans="1:30" ht="15" customHeight="1" x14ac:dyDescent="0.25">
      <c r="A89" s="51" t="s">
        <v>6</v>
      </c>
      <c r="B89" s="51"/>
      <c r="C89" s="61" t="str">
        <f t="shared" si="3"/>
        <v>57,940</v>
      </c>
      <c r="D89" s="100">
        <f t="shared" si="4"/>
        <v>5.1524035875996077E-3</v>
      </c>
      <c r="E89" s="101">
        <f t="shared" si="5"/>
        <v>5.1524035875996077E-3</v>
      </c>
      <c r="F89" s="100">
        <f t="shared" si="6"/>
        <v>5.347369952180947E-2</v>
      </c>
      <c r="G89" s="101">
        <f t="shared" si="7"/>
        <v>5.347369952180947E-2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462</v>
      </c>
      <c r="W89" s="116">
        <v>481</v>
      </c>
      <c r="X89" s="116">
        <v>507</v>
      </c>
      <c r="Y89" s="116">
        <v>498</v>
      </c>
      <c r="Z89" s="116">
        <v>505</v>
      </c>
    </row>
    <row r="90" spans="1:30" ht="15" customHeight="1" x14ac:dyDescent="0.25">
      <c r="A90" s="51" t="s">
        <v>100</v>
      </c>
      <c r="B90" s="51"/>
      <c r="C90" s="61" t="str">
        <f t="shared" si="3"/>
        <v>$52,612</v>
      </c>
      <c r="D90" s="100">
        <f t="shared" si="4"/>
        <v>2.9586301369862955E-2</v>
      </c>
      <c r="E90" s="101">
        <f t="shared" si="5"/>
        <v>2.9586301369862955E-2</v>
      </c>
      <c r="F90" s="100">
        <f t="shared" si="6"/>
        <v>9.5822898285569558E-2</v>
      </c>
      <c r="G90" s="101">
        <f t="shared" si="7"/>
        <v>9.5822898285569558E-2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911</v>
      </c>
      <c r="W90" s="116">
        <v>904</v>
      </c>
      <c r="X90" s="116">
        <v>982</v>
      </c>
      <c r="Y90" s="116">
        <v>980</v>
      </c>
      <c r="Z90" s="116">
        <v>1025</v>
      </c>
    </row>
    <row r="91" spans="1:30" ht="15" customHeight="1" x14ac:dyDescent="0.25">
      <c r="A91" s="51" t="s">
        <v>7</v>
      </c>
      <c r="B91" s="51"/>
      <c r="C91" s="61" t="str">
        <f t="shared" si="3"/>
        <v>$5,761.6 mil</v>
      </c>
      <c r="D91" s="100">
        <f t="shared" si="4"/>
        <v>3.3629637040857974E-2</v>
      </c>
      <c r="E91" s="101">
        <f t="shared" si="5"/>
        <v>3.3629637040857974E-2</v>
      </c>
      <c r="F91" s="100">
        <f t="shared" si="6"/>
        <v>0.16538035922698557</v>
      </c>
      <c r="G91" s="101">
        <f t="shared" si="7"/>
        <v>0.16538035922698557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27574</v>
      </c>
      <c r="W91" s="116">
        <v>28035</v>
      </c>
      <c r="X91" s="116">
        <v>28499</v>
      </c>
      <c r="Y91" s="116">
        <v>28814</v>
      </c>
      <c r="Z91" s="116">
        <v>28866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3581</v>
      </c>
      <c r="W93" s="116">
        <v>3793</v>
      </c>
      <c r="X93" s="116">
        <v>4029</v>
      </c>
      <c r="Y93" s="116">
        <v>4168</v>
      </c>
      <c r="Z93" s="116">
        <v>4411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7621</v>
      </c>
      <c r="W94" s="116">
        <v>7859</v>
      </c>
      <c r="X94" s="116">
        <v>8058</v>
      </c>
      <c r="Y94" s="116">
        <v>8162</v>
      </c>
      <c r="Z94" s="116">
        <v>8297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484</v>
      </c>
      <c r="W95" s="116">
        <v>490</v>
      </c>
      <c r="X95" s="116">
        <v>497</v>
      </c>
      <c r="Y95" s="116">
        <v>515</v>
      </c>
      <c r="Z95" s="116">
        <v>510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2064</v>
      </c>
      <c r="W96" s="116">
        <v>2176</v>
      </c>
      <c r="X96" s="116">
        <v>2225</v>
      </c>
      <c r="Y96" s="116">
        <v>2369</v>
      </c>
      <c r="Z96" s="116">
        <v>2404</v>
      </c>
    </row>
    <row r="97" spans="1:32" ht="15" customHeight="1" x14ac:dyDescent="0.25">
      <c r="S97" s="119" t="s">
        <v>199</v>
      </c>
      <c r="T97" s="119"/>
      <c r="U97" s="116"/>
      <c r="V97" s="116">
        <v>5137</v>
      </c>
      <c r="W97" s="116">
        <v>5346</v>
      </c>
      <c r="X97" s="116">
        <v>5259</v>
      </c>
      <c r="Y97" s="116">
        <v>5261</v>
      </c>
      <c r="Z97" s="116">
        <v>5125</v>
      </c>
    </row>
    <row r="98" spans="1:32" ht="15" customHeight="1" x14ac:dyDescent="0.25">
      <c r="S98" s="119" t="s">
        <v>200</v>
      </c>
      <c r="T98" s="119"/>
      <c r="U98" s="116"/>
      <c r="V98" s="116">
        <v>2336</v>
      </c>
      <c r="W98" s="116">
        <v>2424</v>
      </c>
      <c r="X98" s="116">
        <v>2538</v>
      </c>
      <c r="Y98" s="116">
        <v>2523</v>
      </c>
      <c r="Z98" s="116">
        <v>2569</v>
      </c>
    </row>
    <row r="99" spans="1:32" ht="15" customHeight="1" x14ac:dyDescent="0.25">
      <c r="S99" s="119" t="s">
        <v>201</v>
      </c>
      <c r="T99" s="119"/>
      <c r="U99" s="116"/>
      <c r="V99" s="116">
        <v>46</v>
      </c>
      <c r="W99" s="116">
        <v>50</v>
      </c>
      <c r="X99" s="116">
        <v>46</v>
      </c>
      <c r="Y99" s="116">
        <v>66</v>
      </c>
      <c r="Z99" s="116">
        <v>72</v>
      </c>
    </row>
    <row r="100" spans="1:32" ht="15" customHeight="1" x14ac:dyDescent="0.25">
      <c r="S100" s="119" t="s">
        <v>59</v>
      </c>
      <c r="T100" s="119"/>
      <c r="U100" s="116"/>
      <c r="V100" s="116">
        <v>313</v>
      </c>
      <c r="W100" s="116">
        <v>341</v>
      </c>
      <c r="X100" s="116">
        <v>359</v>
      </c>
      <c r="Y100" s="116">
        <v>386</v>
      </c>
      <c r="Z100" s="116">
        <v>376</v>
      </c>
    </row>
    <row r="101" spans="1:32" x14ac:dyDescent="0.25">
      <c r="A101" s="20"/>
      <c r="S101" s="122" t="s">
        <v>54</v>
      </c>
      <c r="T101" s="122"/>
      <c r="U101" s="116"/>
      <c r="V101" s="116">
        <v>27425</v>
      </c>
      <c r="W101" s="116">
        <v>28044</v>
      </c>
      <c r="X101" s="116">
        <v>28381</v>
      </c>
      <c r="Y101" s="116">
        <v>28828</v>
      </c>
      <c r="Z101" s="116">
        <v>29076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56115</v>
      </c>
      <c r="W104" s="116">
        <v>60091</v>
      </c>
      <c r="X104" s="116">
        <v>61339</v>
      </c>
      <c r="Y104" s="116">
        <v>62657</v>
      </c>
      <c r="Z104" s="116">
        <v>62596</v>
      </c>
      <c r="AB104" s="113" t="str">
        <f>TEXT(Z104,"###,###")</f>
        <v>62,596</v>
      </c>
      <c r="AD104" s="134">
        <f>Z104/($Z$4)*100</f>
        <v>78.709385373704848</v>
      </c>
      <c r="AF104" s="113"/>
    </row>
    <row r="105" spans="1:32" x14ac:dyDescent="0.25">
      <c r="S105" s="119" t="s">
        <v>18</v>
      </c>
      <c r="T105" s="119"/>
      <c r="U105" s="116"/>
      <c r="V105" s="116">
        <v>11843</v>
      </c>
      <c r="W105" s="116">
        <v>11703</v>
      </c>
      <c r="X105" s="116">
        <v>11248</v>
      </c>
      <c r="Y105" s="116">
        <v>12221</v>
      </c>
      <c r="Z105" s="116">
        <v>11237</v>
      </c>
      <c r="AB105" s="113" t="str">
        <f>TEXT(Z105,"###,###")</f>
        <v>11,237</v>
      </c>
      <c r="AD105" s="134">
        <f>Z105/($Z$4)*100</f>
        <v>14.129614726888642</v>
      </c>
      <c r="AF105" s="113"/>
    </row>
    <row r="106" spans="1:32" x14ac:dyDescent="0.25">
      <c r="S106" s="122" t="s">
        <v>54</v>
      </c>
      <c r="T106" s="122"/>
      <c r="U106" s="124"/>
      <c r="V106" s="124">
        <v>67958</v>
      </c>
      <c r="W106" s="124">
        <v>71794</v>
      </c>
      <c r="X106" s="124">
        <v>72587</v>
      </c>
      <c r="Y106" s="124">
        <v>74878</v>
      </c>
      <c r="Z106" s="124">
        <v>73833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12893</v>
      </c>
      <c r="W108" s="116">
        <v>14316</v>
      </c>
      <c r="X108" s="116">
        <v>15967</v>
      </c>
      <c r="Y108" s="116">
        <v>14325</v>
      </c>
      <c r="Z108" s="116">
        <v>14766</v>
      </c>
      <c r="AB108" s="113" t="str">
        <f>TEXT(Z108,"###,###")</f>
        <v>14,766</v>
      </c>
      <c r="AD108" s="134">
        <f>Z108/($Z$4)*100</f>
        <v>18.567045568856251</v>
      </c>
      <c r="AF108" s="113"/>
    </row>
    <row r="109" spans="1:32" x14ac:dyDescent="0.25">
      <c r="S109" s="119" t="s">
        <v>21</v>
      </c>
      <c r="T109" s="119"/>
      <c r="U109" s="116"/>
      <c r="V109" s="116">
        <v>10474</v>
      </c>
      <c r="W109" s="116">
        <v>11130</v>
      </c>
      <c r="X109" s="116">
        <v>10783</v>
      </c>
      <c r="Y109" s="116">
        <v>11204</v>
      </c>
      <c r="Z109" s="116">
        <v>11041</v>
      </c>
      <c r="AB109" s="113" t="str">
        <f>TEXT(Z109,"###,###")</f>
        <v>11,041</v>
      </c>
      <c r="AD109" s="134">
        <f>Z109/($Z$4)*100</f>
        <v>13.883160647822152</v>
      </c>
      <c r="AF109" s="113"/>
    </row>
    <row r="110" spans="1:32" x14ac:dyDescent="0.25">
      <c r="S110" s="119" t="s">
        <v>22</v>
      </c>
      <c r="T110" s="119"/>
      <c r="U110" s="116"/>
      <c r="V110" s="116">
        <v>15942</v>
      </c>
      <c r="W110" s="116">
        <v>16474</v>
      </c>
      <c r="X110" s="116">
        <v>15717</v>
      </c>
      <c r="Y110" s="116">
        <v>17614</v>
      </c>
      <c r="Z110" s="116">
        <v>16492</v>
      </c>
      <c r="AB110" s="113" t="str">
        <f>TEXT(Z110,"###,###")</f>
        <v>16,492</v>
      </c>
      <c r="AD110" s="134">
        <f>Z110/($Z$4)*100</f>
        <v>20.737350367166282</v>
      </c>
      <c r="AF110" s="113"/>
    </row>
    <row r="111" spans="1:32" x14ac:dyDescent="0.25">
      <c r="S111" s="119" t="s">
        <v>23</v>
      </c>
      <c r="T111" s="119"/>
      <c r="U111" s="116"/>
      <c r="V111" s="116">
        <v>28649</v>
      </c>
      <c r="W111" s="116">
        <v>29874</v>
      </c>
      <c r="X111" s="116">
        <v>30120</v>
      </c>
      <c r="Y111" s="116">
        <v>31737</v>
      </c>
      <c r="Z111" s="116">
        <v>31249</v>
      </c>
      <c r="AB111" s="113" t="str">
        <f>TEXT(Z111,"###,###")</f>
        <v>31,249</v>
      </c>
      <c r="AD111" s="134">
        <f>Z111/($Z$4)*100</f>
        <v>39.293079167085807</v>
      </c>
      <c r="AF111" s="113"/>
    </row>
    <row r="112" spans="1:32" x14ac:dyDescent="0.25">
      <c r="S112" s="122" t="s">
        <v>54</v>
      </c>
      <c r="T112" s="122"/>
      <c r="U112" s="116"/>
      <c r="V112" s="116">
        <v>75688</v>
      </c>
      <c r="W112" s="116">
        <v>78001</v>
      </c>
      <c r="X112" s="116">
        <v>79027</v>
      </c>
      <c r="Y112" s="116">
        <v>81152</v>
      </c>
      <c r="Z112" s="116">
        <v>79528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42</v>
      </c>
      <c r="W118" s="135">
        <v>43.95</v>
      </c>
      <c r="X118" s="135">
        <v>43.92</v>
      </c>
      <c r="Y118" s="135">
        <v>43.83</v>
      </c>
      <c r="Z118" s="135">
        <v>44.01</v>
      </c>
      <c r="AB118" s="113" t="str">
        <f>TEXT(Z118,"##.0")</f>
        <v>44.0</v>
      </c>
    </row>
    <row r="120" spans="19:32" x14ac:dyDescent="0.25">
      <c r="S120" s="105" t="s">
        <v>102</v>
      </c>
      <c r="T120" s="116"/>
      <c r="U120" s="116"/>
      <c r="V120" s="116">
        <v>46094</v>
      </c>
      <c r="W120" s="116">
        <v>47038</v>
      </c>
      <c r="X120" s="116">
        <v>47772</v>
      </c>
      <c r="Y120" s="116">
        <v>48365</v>
      </c>
      <c r="Z120" s="116">
        <v>48707</v>
      </c>
      <c r="AB120" s="113" t="str">
        <f>TEXT(Z120,"###,###")</f>
        <v>48,707</v>
      </c>
    </row>
    <row r="121" spans="19:32" x14ac:dyDescent="0.25">
      <c r="S121" s="105" t="s">
        <v>103</v>
      </c>
      <c r="T121" s="116"/>
      <c r="U121" s="116"/>
      <c r="V121" s="116">
        <v>4698</v>
      </c>
      <c r="W121" s="116">
        <v>4676</v>
      </c>
      <c r="X121" s="116">
        <v>4654</v>
      </c>
      <c r="Y121" s="116">
        <v>4617</v>
      </c>
      <c r="Z121" s="116">
        <v>4650</v>
      </c>
      <c r="AB121" s="113" t="str">
        <f>TEXT(Z121,"###,###")</f>
        <v>4,650</v>
      </c>
    </row>
    <row r="122" spans="19:32" x14ac:dyDescent="0.25">
      <c r="S122" s="105" t="s">
        <v>104</v>
      </c>
      <c r="T122" s="116"/>
      <c r="U122" s="116"/>
      <c r="V122" s="116">
        <v>4208</v>
      </c>
      <c r="W122" s="116">
        <v>4365</v>
      </c>
      <c r="X122" s="116">
        <v>4453</v>
      </c>
      <c r="Y122" s="116">
        <v>4660</v>
      </c>
      <c r="Z122" s="116">
        <v>4583</v>
      </c>
      <c r="AB122" s="113" t="str">
        <f>TEXT(Z122,"###,###")</f>
        <v>4,583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50302</v>
      </c>
      <c r="W124" s="116">
        <v>51403</v>
      </c>
      <c r="X124" s="116">
        <v>52225</v>
      </c>
      <c r="Y124" s="116">
        <v>53025</v>
      </c>
      <c r="Z124" s="116">
        <v>53290</v>
      </c>
      <c r="AB124" s="113" t="str">
        <f>TEXT(Z124,"###,###")</f>
        <v>53,290</v>
      </c>
      <c r="AD124" s="131">
        <f>Z124/$Z$7*100</f>
        <v>91.974456334138765</v>
      </c>
    </row>
    <row r="125" spans="19:32" x14ac:dyDescent="0.25">
      <c r="S125" s="105" t="s">
        <v>106</v>
      </c>
      <c r="T125" s="116"/>
      <c r="U125" s="116"/>
      <c r="V125" s="116">
        <v>8906</v>
      </c>
      <c r="W125" s="116">
        <v>9041</v>
      </c>
      <c r="X125" s="116">
        <v>9107</v>
      </c>
      <c r="Y125" s="116">
        <v>9277</v>
      </c>
      <c r="Z125" s="116">
        <v>9233</v>
      </c>
      <c r="AB125" s="113" t="str">
        <f>TEXT(Z125,"###,###")</f>
        <v>9,233</v>
      </c>
      <c r="AD125" s="131">
        <f>Z125/$Z$7*100</f>
        <v>15.93545046599931</v>
      </c>
    </row>
    <row r="127" spans="19:32" x14ac:dyDescent="0.25">
      <c r="S127" s="105" t="s">
        <v>107</v>
      </c>
      <c r="T127" s="116"/>
      <c r="U127" s="116"/>
      <c r="V127" s="116">
        <v>27574</v>
      </c>
      <c r="W127" s="116">
        <v>28035</v>
      </c>
      <c r="X127" s="116">
        <v>28499</v>
      </c>
      <c r="Y127" s="116">
        <v>28814</v>
      </c>
      <c r="Z127" s="116">
        <v>28866</v>
      </c>
      <c r="AB127" s="113" t="str">
        <f>TEXT(Z127,"###,###")</f>
        <v>28,866</v>
      </c>
      <c r="AD127" s="131">
        <f>Z127/$Z$7*100</f>
        <v>49.820503969623751</v>
      </c>
    </row>
    <row r="128" spans="19:32" x14ac:dyDescent="0.25">
      <c r="S128" s="105" t="s">
        <v>108</v>
      </c>
      <c r="T128" s="116"/>
      <c r="U128" s="116"/>
      <c r="V128" s="116">
        <v>27425</v>
      </c>
      <c r="W128" s="116">
        <v>28044</v>
      </c>
      <c r="X128" s="116">
        <v>28381</v>
      </c>
      <c r="Y128" s="116">
        <v>28825</v>
      </c>
      <c r="Z128" s="116">
        <v>29071</v>
      </c>
      <c r="AB128" s="113" t="str">
        <f>TEXT(Z128,"###,###")</f>
        <v>29,071</v>
      </c>
      <c r="AD128" s="131">
        <f>Z128/$Z$7*100</f>
        <v>50.174318260269246</v>
      </c>
    </row>
    <row r="130" spans="19:20" x14ac:dyDescent="0.25">
      <c r="S130" s="105" t="s">
        <v>286</v>
      </c>
      <c r="T130" s="131">
        <v>84.06454953400069</v>
      </c>
    </row>
    <row r="131" spans="19:20" x14ac:dyDescent="0.25">
      <c r="S131" s="105" t="s">
        <v>287</v>
      </c>
      <c r="T131" s="131">
        <v>8.0255436658612354</v>
      </c>
    </row>
    <row r="132" spans="19:20" x14ac:dyDescent="0.25">
      <c r="S132" s="105" t="s">
        <v>288</v>
      </c>
      <c r="T132" s="131">
        <v>7.9099068001380735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6D269D9-F6D3-46E1-842A-450872F39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AA1FF18-C01A-45C9-B140-256CA8E8B7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E5A054-720C-4F1A-AB69-E1CF78B26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21B9161-A8D6-4F80-8747-7BBE3FCBAE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E2F5E-2171-4D6B-8C39-4E6E43BEE633}">
  <sheetPr codeName="Sheet14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193</v>
      </c>
      <c r="T1" s="103"/>
      <c r="U1" s="103"/>
      <c r="V1" s="103"/>
      <c r="W1" s="103"/>
      <c r="X1" s="103"/>
      <c r="Y1" s="104" t="s">
        <v>278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193</v>
      </c>
      <c r="Y3" s="109" t="s">
        <v>278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8.79 Yarriambiack,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4525</v>
      </c>
      <c r="W4" s="112">
        <v>4751</v>
      </c>
      <c r="X4" s="112">
        <v>5212</v>
      </c>
      <c r="Y4" s="112">
        <v>4866</v>
      </c>
      <c r="Z4" s="112">
        <v>5143</v>
      </c>
      <c r="AB4" s="113" t="str">
        <f>TEXT(Z4,"###,###")</f>
        <v>5,143</v>
      </c>
      <c r="AD4" s="114">
        <f>Z4/Y4-1</f>
        <v>5.692560624743126E-2</v>
      </c>
      <c r="AF4" s="114">
        <f>Z4/V4-1</f>
        <v>0.13657458563535907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2281</v>
      </c>
      <c r="W5" s="112">
        <v>2465</v>
      </c>
      <c r="X5" s="112">
        <v>2639</v>
      </c>
      <c r="Y5" s="112">
        <v>2372</v>
      </c>
      <c r="Z5" s="112">
        <v>2571</v>
      </c>
      <c r="AB5" s="113" t="str">
        <f>TEXT(Z5,"###,###")</f>
        <v>2,571</v>
      </c>
      <c r="AD5" s="114">
        <f t="shared" ref="AD5:AD9" si="0">Z5/Y5-1</f>
        <v>8.3895446880269731E-2</v>
      </c>
      <c r="AF5" s="114">
        <f t="shared" ref="AF5:AF9" si="1">Z5/V5-1</f>
        <v>0.12713722051731691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2243</v>
      </c>
      <c r="W6" s="112">
        <v>2286</v>
      </c>
      <c r="X6" s="112">
        <v>2581</v>
      </c>
      <c r="Y6" s="112">
        <v>2495</v>
      </c>
      <c r="Z6" s="112">
        <v>2569</v>
      </c>
      <c r="AB6" s="113" t="str">
        <f>TEXT(Z6,"###,###")</f>
        <v>2,569</v>
      </c>
      <c r="AD6" s="114">
        <f t="shared" si="0"/>
        <v>2.9659318637274446E-2</v>
      </c>
      <c r="AF6" s="114">
        <f t="shared" si="1"/>
        <v>0.14534106107891209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3112</v>
      </c>
      <c r="W7" s="112">
        <v>3275</v>
      </c>
      <c r="X7" s="112">
        <v>3550</v>
      </c>
      <c r="Y7" s="112">
        <v>3315</v>
      </c>
      <c r="Z7" s="112">
        <v>3517</v>
      </c>
      <c r="AB7" s="113" t="str">
        <f>TEXT(Z7,"###,###")</f>
        <v>3,517</v>
      </c>
      <c r="AD7" s="114">
        <f t="shared" si="0"/>
        <v>6.093514328808447E-2</v>
      </c>
      <c r="AF7" s="114">
        <f t="shared" si="1"/>
        <v>0.13014138817480725</v>
      </c>
    </row>
    <row r="8" spans="1:32" ht="17.25" customHeight="1" x14ac:dyDescent="0.25">
      <c r="A8" s="68" t="s">
        <v>13</v>
      </c>
      <c r="B8" s="69"/>
      <c r="C8" s="31"/>
      <c r="D8" s="70" t="str">
        <f>AB4</f>
        <v>5,143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3,517</v>
      </c>
      <c r="P8" s="71"/>
      <c r="S8" s="111" t="s">
        <v>86</v>
      </c>
      <c r="T8" s="112"/>
      <c r="U8" s="112"/>
      <c r="V8" s="112">
        <v>26694.32</v>
      </c>
      <c r="W8" s="112">
        <v>25756</v>
      </c>
      <c r="X8" s="112">
        <v>28634</v>
      </c>
      <c r="Y8" s="112">
        <v>30750</v>
      </c>
      <c r="Z8" s="112">
        <v>32037.23</v>
      </c>
      <c r="AB8" s="113" t="str">
        <f>TEXT(Z8,"$###,###")</f>
        <v>$32,037</v>
      </c>
      <c r="AD8" s="114">
        <f t="shared" si="0"/>
        <v>4.1861138211382043E-2</v>
      </c>
      <c r="AF8" s="114">
        <f t="shared" si="1"/>
        <v>0.20015156782416632</v>
      </c>
    </row>
    <row r="9" spans="1:32" x14ac:dyDescent="0.25">
      <c r="A9" s="32" t="s">
        <v>15</v>
      </c>
      <c r="B9" s="75"/>
      <c r="C9" s="76"/>
      <c r="D9" s="77">
        <f>AD104</f>
        <v>54.967917557845617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52.089849303383559</v>
      </c>
      <c r="P9" s="78" t="s">
        <v>87</v>
      </c>
      <c r="S9" s="111" t="s">
        <v>7</v>
      </c>
      <c r="T9" s="112"/>
      <c r="U9" s="112"/>
      <c r="V9" s="112">
        <v>109982864</v>
      </c>
      <c r="W9" s="112">
        <v>150322470</v>
      </c>
      <c r="X9" s="112">
        <v>190933755</v>
      </c>
      <c r="Y9" s="112">
        <v>160926144</v>
      </c>
      <c r="Z9" s="112">
        <v>218012938</v>
      </c>
      <c r="AB9" s="113" t="str">
        <f>TEXT(Z9/1000000,"$#,###.0")&amp;" mil"</f>
        <v>$218.0 mil</v>
      </c>
      <c r="AD9" s="114">
        <f t="shared" si="0"/>
        <v>0.35473909074711929</v>
      </c>
      <c r="AF9" s="114">
        <f t="shared" si="1"/>
        <v>0.98224459766750583</v>
      </c>
    </row>
    <row r="10" spans="1:32" x14ac:dyDescent="0.25">
      <c r="A10" s="32" t="s">
        <v>18</v>
      </c>
      <c r="B10" s="75"/>
      <c r="C10" s="76"/>
      <c r="D10" s="77">
        <f>AD105</f>
        <v>22.652148551429129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47.824850725049757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64.20244526585158</v>
      </c>
      <c r="P11" s="78" t="s">
        <v>87</v>
      </c>
      <c r="S11" s="111" t="s">
        <v>30</v>
      </c>
      <c r="T11" s="116"/>
      <c r="U11" s="116"/>
      <c r="V11" s="116">
        <v>3520</v>
      </c>
      <c r="W11" s="116">
        <v>3652</v>
      </c>
      <c r="X11" s="116">
        <v>3920</v>
      </c>
      <c r="Y11" s="116">
        <v>3758</v>
      </c>
      <c r="Z11" s="116">
        <v>3881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20.898493033835656</v>
      </c>
      <c r="P12" s="78" t="s">
        <v>87</v>
      </c>
      <c r="S12" s="111" t="s">
        <v>31</v>
      </c>
      <c r="T12" s="116"/>
      <c r="U12" s="116"/>
      <c r="V12" s="116">
        <v>1000</v>
      </c>
      <c r="W12" s="116">
        <v>1099</v>
      </c>
      <c r="X12" s="116">
        <v>1296</v>
      </c>
      <c r="Y12" s="116">
        <v>1104</v>
      </c>
      <c r="Z12" s="116">
        <v>1255</v>
      </c>
    </row>
    <row r="13" spans="1:32" ht="15" customHeight="1" x14ac:dyDescent="0.25">
      <c r="A13" s="32" t="s">
        <v>20</v>
      </c>
      <c r="B13" s="76"/>
      <c r="C13" s="76"/>
      <c r="D13" s="77">
        <f>AD108</f>
        <v>18.024499319463349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14.870628376457207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16.099552790200271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46.1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18.355045693175189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16.296928327645052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592</v>
      </c>
      <c r="Z15" s="116">
        <v>745</v>
      </c>
      <c r="AB15" s="121">
        <f t="shared" ref="AB15:AB34" si="2">IF(Z15="np",0,Z15/$Z$34)</f>
        <v>0.14502627992992018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24.888197550068053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83.703071672354952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30</v>
      </c>
      <c r="Z16" s="116">
        <v>19</v>
      </c>
      <c r="AB16" s="121">
        <f t="shared" si="2"/>
        <v>3.6986568035818571E-3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115</v>
      </c>
      <c r="Z17" s="116">
        <v>126</v>
      </c>
      <c r="AB17" s="121">
        <f t="shared" si="2"/>
        <v>2.4527934592174422E-2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46</v>
      </c>
      <c r="Z18" s="116">
        <v>39</v>
      </c>
      <c r="AB18" s="121">
        <f t="shared" si="2"/>
        <v>7.5919797547206545E-3</v>
      </c>
    </row>
    <row r="19" spans="1:28" x14ac:dyDescent="0.25">
      <c r="A19" s="67" t="str">
        <f>$S$1&amp;" ("&amp;$V$2&amp;" to "&amp;$Z$2&amp;")"</f>
        <v>Yarriambiack (2015-16 to 2019-20)</v>
      </c>
      <c r="B19" s="67"/>
      <c r="C19" s="67"/>
      <c r="D19" s="67"/>
      <c r="E19" s="67"/>
      <c r="F19" s="67"/>
      <c r="G19" s="67" t="str">
        <f>$S$1&amp;" ("&amp;$V$2&amp;" to "&amp;$Z$2&amp;")"</f>
        <v>Yarriambiack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174</v>
      </c>
      <c r="Z19" s="116">
        <v>179</v>
      </c>
      <c r="AB19" s="121">
        <f t="shared" si="2"/>
        <v>3.4845240412692234E-2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171</v>
      </c>
      <c r="Z20" s="116">
        <v>193</v>
      </c>
      <c r="AB20" s="121">
        <f t="shared" si="2"/>
        <v>3.7570566478489394E-2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353</v>
      </c>
      <c r="Z21" s="116">
        <v>342</v>
      </c>
      <c r="AB21" s="121">
        <f t="shared" si="2"/>
        <v>6.6575822464473425E-2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169</v>
      </c>
      <c r="Z22" s="116">
        <v>208</v>
      </c>
      <c r="AB22" s="121">
        <f t="shared" si="2"/>
        <v>4.0490558691843488E-2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230</v>
      </c>
      <c r="Z23" s="116">
        <v>235</v>
      </c>
      <c r="AB23" s="121">
        <f t="shared" si="2"/>
        <v>4.5746544675880865E-2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21</v>
      </c>
      <c r="Z24" s="116">
        <v>16</v>
      </c>
      <c r="AB24" s="121">
        <f t="shared" si="2"/>
        <v>3.1146583609110378E-3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93</v>
      </c>
      <c r="Z25" s="116">
        <v>100</v>
      </c>
      <c r="AB25" s="121">
        <f t="shared" si="2"/>
        <v>1.9466614755693983E-2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48</v>
      </c>
      <c r="Z26" s="116">
        <v>64</v>
      </c>
      <c r="AB26" s="121">
        <f t="shared" si="2"/>
        <v>1.2458633443644151E-2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108</v>
      </c>
      <c r="Z27" s="116">
        <v>131</v>
      </c>
      <c r="AB27" s="121">
        <f t="shared" si="2"/>
        <v>2.5501265329959121E-2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204</v>
      </c>
      <c r="Z28" s="116">
        <v>222</v>
      </c>
      <c r="AB28" s="121">
        <f t="shared" si="2"/>
        <v>4.3215884757640648E-2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467</v>
      </c>
      <c r="Z29" s="116">
        <v>243</v>
      </c>
      <c r="AB29" s="121">
        <f t="shared" si="2"/>
        <v>4.730387385633638E-2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227</v>
      </c>
      <c r="Z30" s="116">
        <v>374</v>
      </c>
      <c r="AB30" s="121">
        <f t="shared" si="2"/>
        <v>7.2805139186295498E-2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867</v>
      </c>
      <c r="Z31" s="116">
        <v>845</v>
      </c>
      <c r="AB31" s="121">
        <f t="shared" si="2"/>
        <v>0.16449289468561418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72</v>
      </c>
      <c r="Z32" s="116">
        <v>71</v>
      </c>
      <c r="AB32" s="121">
        <f t="shared" si="2"/>
        <v>1.3821296476542729E-2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107</v>
      </c>
      <c r="Z33" s="116">
        <v>143</v>
      </c>
      <c r="AB33" s="121">
        <f t="shared" si="2"/>
        <v>2.7837259100642397E-2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4866</v>
      </c>
      <c r="Z34" s="124">
        <v>5137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2943</v>
      </c>
      <c r="AB37" s="136">
        <f>Z37/Z40*100</f>
        <v>83.703071672354952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573</v>
      </c>
      <c r="AB38" s="136">
        <f>Z38/Z40*100</f>
        <v>16.296928327645052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3516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7</v>
      </c>
      <c r="Z44" s="116">
        <v>9</v>
      </c>
    </row>
    <row r="45" spans="19:32" x14ac:dyDescent="0.25">
      <c r="S45" s="119" t="s">
        <v>38</v>
      </c>
      <c r="T45" s="119"/>
      <c r="U45" s="116"/>
      <c r="V45" s="116">
        <v>60</v>
      </c>
      <c r="W45" s="116">
        <v>58</v>
      </c>
      <c r="X45" s="116">
        <v>69</v>
      </c>
      <c r="Y45" s="116">
        <v>53</v>
      </c>
      <c r="Z45" s="116">
        <v>62</v>
      </c>
    </row>
    <row r="46" spans="19:32" x14ac:dyDescent="0.25">
      <c r="S46" s="119" t="s">
        <v>39</v>
      </c>
      <c r="T46" s="119"/>
      <c r="U46" s="116"/>
      <c r="V46" s="116">
        <v>147</v>
      </c>
      <c r="W46" s="116">
        <v>159</v>
      </c>
      <c r="X46" s="116">
        <v>170</v>
      </c>
      <c r="Y46" s="116">
        <v>152</v>
      </c>
      <c r="Z46" s="116">
        <v>160</v>
      </c>
    </row>
    <row r="47" spans="19:32" x14ac:dyDescent="0.25">
      <c r="S47" s="119" t="s">
        <v>40</v>
      </c>
      <c r="T47" s="119"/>
      <c r="U47" s="116"/>
      <c r="V47" s="116">
        <v>218</v>
      </c>
      <c r="W47" s="116">
        <v>244</v>
      </c>
      <c r="X47" s="116">
        <v>259</v>
      </c>
      <c r="Y47" s="116">
        <v>197</v>
      </c>
      <c r="Z47" s="116">
        <v>234</v>
      </c>
    </row>
    <row r="48" spans="19:32" x14ac:dyDescent="0.25">
      <c r="S48" s="119" t="s">
        <v>41</v>
      </c>
      <c r="T48" s="119"/>
      <c r="U48" s="116"/>
      <c r="V48" s="116">
        <v>225</v>
      </c>
      <c r="W48" s="116">
        <v>240</v>
      </c>
      <c r="X48" s="116">
        <v>271</v>
      </c>
      <c r="Y48" s="116">
        <v>225</v>
      </c>
      <c r="Z48" s="116">
        <v>250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163</v>
      </c>
      <c r="W49" s="116">
        <v>170</v>
      </c>
      <c r="X49" s="116">
        <v>179</v>
      </c>
      <c r="Y49" s="116">
        <v>189</v>
      </c>
      <c r="Z49" s="116">
        <v>169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Yarriambiack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135</v>
      </c>
      <c r="W50" s="116">
        <v>160</v>
      </c>
      <c r="X50" s="116">
        <v>153</v>
      </c>
      <c r="Y50" s="116">
        <v>168</v>
      </c>
      <c r="Z50" s="116">
        <v>221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141</v>
      </c>
      <c r="W51" s="116">
        <v>131</v>
      </c>
      <c r="X51" s="116">
        <v>148</v>
      </c>
      <c r="Y51" s="116">
        <v>160</v>
      </c>
      <c r="Z51" s="116">
        <v>170</v>
      </c>
    </row>
    <row r="52" spans="1:26" ht="15" customHeight="1" x14ac:dyDescent="0.25">
      <c r="S52" s="119" t="s">
        <v>45</v>
      </c>
      <c r="T52" s="119"/>
      <c r="U52" s="116"/>
      <c r="V52" s="116">
        <v>210</v>
      </c>
      <c r="W52" s="116">
        <v>227</v>
      </c>
      <c r="X52" s="116">
        <v>195</v>
      </c>
      <c r="Y52" s="116">
        <v>177</v>
      </c>
      <c r="Z52" s="116">
        <v>170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221</v>
      </c>
      <c r="W53" s="116">
        <v>240</v>
      </c>
      <c r="X53" s="116">
        <v>258</v>
      </c>
      <c r="Y53" s="116">
        <v>233</v>
      </c>
      <c r="Z53" s="116">
        <v>238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275</v>
      </c>
      <c r="W54" s="116">
        <v>295</v>
      </c>
      <c r="X54" s="116">
        <v>298</v>
      </c>
      <c r="Y54" s="116">
        <v>273</v>
      </c>
      <c r="Z54" s="116">
        <v>283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220</v>
      </c>
      <c r="W55" s="116">
        <v>256</v>
      </c>
      <c r="X55" s="116">
        <v>242</v>
      </c>
      <c r="Y55" s="116">
        <v>258</v>
      </c>
      <c r="Z55" s="116">
        <v>283</v>
      </c>
    </row>
    <row r="56" spans="1:26" ht="15" customHeight="1" x14ac:dyDescent="0.25">
      <c r="S56" s="119" t="s">
        <v>49</v>
      </c>
      <c r="T56" s="119"/>
      <c r="U56" s="116"/>
      <c r="V56" s="116">
        <v>125</v>
      </c>
      <c r="W56" s="116">
        <v>127</v>
      </c>
      <c r="X56" s="116">
        <v>145</v>
      </c>
      <c r="Y56" s="116">
        <v>138</v>
      </c>
      <c r="Z56" s="116">
        <v>149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57</v>
      </c>
      <c r="W57" s="116">
        <v>64</v>
      </c>
      <c r="X57" s="116">
        <v>81</v>
      </c>
      <c r="Y57" s="116">
        <v>61</v>
      </c>
      <c r="Z57" s="116">
        <v>72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35</v>
      </c>
      <c r="W58" s="116">
        <v>40</v>
      </c>
      <c r="X58" s="116">
        <v>39</v>
      </c>
      <c r="Y58" s="116">
        <v>38</v>
      </c>
      <c r="Z58" s="116">
        <v>50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26</v>
      </c>
      <c r="W59" s="116">
        <v>34</v>
      </c>
      <c r="X59" s="116">
        <v>39</v>
      </c>
      <c r="Y59" s="116">
        <v>28</v>
      </c>
      <c r="Z59" s="116">
        <v>31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19</v>
      </c>
      <c r="W60" s="116">
        <v>18</v>
      </c>
      <c r="X60" s="116">
        <v>22</v>
      </c>
      <c r="Y60" s="116">
        <v>23</v>
      </c>
      <c r="Z60" s="116">
        <v>24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2282</v>
      </c>
      <c r="W61" s="116">
        <v>2465</v>
      </c>
      <c r="X61" s="116">
        <v>2637</v>
      </c>
      <c r="Y61" s="116">
        <v>2373</v>
      </c>
      <c r="Z61" s="116">
        <v>2571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3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66</v>
      </c>
      <c r="W64" s="116">
        <v>62</v>
      </c>
      <c r="X64" s="116">
        <v>49</v>
      </c>
      <c r="Y64" s="116">
        <v>56</v>
      </c>
      <c r="Z64" s="116">
        <v>58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Yarriambiack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155</v>
      </c>
      <c r="W65" s="116">
        <v>161</v>
      </c>
      <c r="X65" s="116">
        <v>205</v>
      </c>
      <c r="Y65" s="116">
        <v>155</v>
      </c>
      <c r="Z65" s="116">
        <v>152</v>
      </c>
    </row>
    <row r="66" spans="1:26" x14ac:dyDescent="0.25">
      <c r="S66" s="119" t="s">
        <v>40</v>
      </c>
      <c r="T66" s="119"/>
      <c r="U66" s="116"/>
      <c r="V66" s="116">
        <v>212</v>
      </c>
      <c r="W66" s="116">
        <v>215</v>
      </c>
      <c r="X66" s="116">
        <v>252</v>
      </c>
      <c r="Y66" s="116">
        <v>233</v>
      </c>
      <c r="Z66" s="116">
        <v>227</v>
      </c>
    </row>
    <row r="67" spans="1:26" x14ac:dyDescent="0.25">
      <c r="S67" s="119" t="s">
        <v>41</v>
      </c>
      <c r="T67" s="119"/>
      <c r="U67" s="116"/>
      <c r="V67" s="116">
        <v>207</v>
      </c>
      <c r="W67" s="116">
        <v>182</v>
      </c>
      <c r="X67" s="116">
        <v>219</v>
      </c>
      <c r="Y67" s="116">
        <v>213</v>
      </c>
      <c r="Z67" s="116">
        <v>251</v>
      </c>
    </row>
    <row r="68" spans="1:26" x14ac:dyDescent="0.25">
      <c r="S68" s="119" t="s">
        <v>42</v>
      </c>
      <c r="T68" s="119"/>
      <c r="U68" s="116"/>
      <c r="V68" s="116">
        <v>152</v>
      </c>
      <c r="W68" s="116">
        <v>164</v>
      </c>
      <c r="X68" s="116">
        <v>178</v>
      </c>
      <c r="Y68" s="116">
        <v>190</v>
      </c>
      <c r="Z68" s="116">
        <v>207</v>
      </c>
    </row>
    <row r="69" spans="1:26" x14ac:dyDescent="0.25">
      <c r="S69" s="119" t="s">
        <v>43</v>
      </c>
      <c r="T69" s="119"/>
      <c r="U69" s="116"/>
      <c r="V69" s="116">
        <v>155</v>
      </c>
      <c r="W69" s="116">
        <v>144</v>
      </c>
      <c r="X69" s="116">
        <v>184</v>
      </c>
      <c r="Y69" s="116">
        <v>206</v>
      </c>
      <c r="Z69" s="116">
        <v>217</v>
      </c>
    </row>
    <row r="70" spans="1:26" x14ac:dyDescent="0.25">
      <c r="S70" s="119" t="s">
        <v>44</v>
      </c>
      <c r="T70" s="119"/>
      <c r="U70" s="116"/>
      <c r="V70" s="116">
        <v>148</v>
      </c>
      <c r="W70" s="116">
        <v>184</v>
      </c>
      <c r="X70" s="116">
        <v>192</v>
      </c>
      <c r="Y70" s="116">
        <v>189</v>
      </c>
      <c r="Z70" s="116">
        <v>194</v>
      </c>
    </row>
    <row r="71" spans="1:26" x14ac:dyDescent="0.25">
      <c r="S71" s="119" t="s">
        <v>45</v>
      </c>
      <c r="T71" s="119"/>
      <c r="U71" s="116"/>
      <c r="V71" s="116">
        <v>205</v>
      </c>
      <c r="W71" s="116">
        <v>209</v>
      </c>
      <c r="X71" s="116">
        <v>251</v>
      </c>
      <c r="Y71" s="116">
        <v>219</v>
      </c>
      <c r="Z71" s="116">
        <v>189</v>
      </c>
    </row>
    <row r="72" spans="1:26" x14ac:dyDescent="0.25">
      <c r="S72" s="119" t="s">
        <v>46</v>
      </c>
      <c r="T72" s="119"/>
      <c r="U72" s="116"/>
      <c r="V72" s="116">
        <v>265</v>
      </c>
      <c r="W72" s="116">
        <v>253</v>
      </c>
      <c r="X72" s="116">
        <v>262</v>
      </c>
      <c r="Y72" s="116">
        <v>263</v>
      </c>
      <c r="Z72" s="116">
        <v>275</v>
      </c>
    </row>
    <row r="73" spans="1:26" x14ac:dyDescent="0.25">
      <c r="S73" s="119" t="s">
        <v>47</v>
      </c>
      <c r="T73" s="119"/>
      <c r="U73" s="116"/>
      <c r="V73" s="116">
        <v>276</v>
      </c>
      <c r="W73" s="116">
        <v>302</v>
      </c>
      <c r="X73" s="116">
        <v>313</v>
      </c>
      <c r="Y73" s="116">
        <v>291</v>
      </c>
      <c r="Z73" s="116">
        <v>283</v>
      </c>
    </row>
    <row r="74" spans="1:26" x14ac:dyDescent="0.25">
      <c r="S74" s="119" t="s">
        <v>48</v>
      </c>
      <c r="T74" s="119"/>
      <c r="U74" s="116"/>
      <c r="V74" s="116">
        <v>182</v>
      </c>
      <c r="W74" s="116">
        <v>194</v>
      </c>
      <c r="X74" s="116">
        <v>237</v>
      </c>
      <c r="Y74" s="116">
        <v>248</v>
      </c>
      <c r="Z74" s="116">
        <v>263</v>
      </c>
    </row>
    <row r="75" spans="1:26" x14ac:dyDescent="0.25">
      <c r="S75" s="119" t="s">
        <v>49</v>
      </c>
      <c r="T75" s="119"/>
      <c r="U75" s="116"/>
      <c r="V75" s="116">
        <v>105</v>
      </c>
      <c r="W75" s="116">
        <v>87</v>
      </c>
      <c r="X75" s="116">
        <v>97</v>
      </c>
      <c r="Y75" s="116">
        <v>110</v>
      </c>
      <c r="Z75" s="116">
        <v>119</v>
      </c>
    </row>
    <row r="76" spans="1:26" x14ac:dyDescent="0.25">
      <c r="S76" s="119" t="s">
        <v>50</v>
      </c>
      <c r="T76" s="119"/>
      <c r="U76" s="116"/>
      <c r="V76" s="116">
        <v>45</v>
      </c>
      <c r="W76" s="116">
        <v>53</v>
      </c>
      <c r="X76" s="116">
        <v>56</v>
      </c>
      <c r="Y76" s="116">
        <v>44</v>
      </c>
      <c r="Z76" s="116">
        <v>47</v>
      </c>
    </row>
    <row r="77" spans="1:26" x14ac:dyDescent="0.25">
      <c r="S77" s="119" t="s">
        <v>51</v>
      </c>
      <c r="T77" s="119"/>
      <c r="U77" s="116"/>
      <c r="V77" s="116">
        <v>32</v>
      </c>
      <c r="W77" s="116">
        <v>38</v>
      </c>
      <c r="X77" s="116">
        <v>34</v>
      </c>
      <c r="Y77" s="116">
        <v>29</v>
      </c>
      <c r="Z77" s="116">
        <v>35</v>
      </c>
    </row>
    <row r="78" spans="1:26" x14ac:dyDescent="0.25">
      <c r="S78" s="119" t="s">
        <v>52</v>
      </c>
      <c r="T78" s="119"/>
      <c r="U78" s="116"/>
      <c r="V78" s="116">
        <v>13</v>
      </c>
      <c r="W78" s="116">
        <v>13</v>
      </c>
      <c r="X78" s="116">
        <v>25</v>
      </c>
      <c r="Y78" s="116">
        <v>23</v>
      </c>
      <c r="Z78" s="116">
        <v>25</v>
      </c>
    </row>
    <row r="79" spans="1:26" x14ac:dyDescent="0.25">
      <c r="S79" s="119" t="s">
        <v>53</v>
      </c>
      <c r="T79" s="119"/>
      <c r="U79" s="116"/>
      <c r="V79" s="116">
        <v>19</v>
      </c>
      <c r="W79" s="116">
        <v>24</v>
      </c>
      <c r="X79" s="116">
        <v>16</v>
      </c>
      <c r="Y79" s="116">
        <v>18</v>
      </c>
      <c r="Z79" s="116">
        <v>16</v>
      </c>
    </row>
    <row r="80" spans="1:26" x14ac:dyDescent="0.25">
      <c r="S80" s="122" t="s">
        <v>54</v>
      </c>
      <c r="T80" s="122"/>
      <c r="U80" s="116"/>
      <c r="V80" s="116">
        <v>2239</v>
      </c>
      <c r="W80" s="116">
        <v>2286</v>
      </c>
      <c r="X80" s="116">
        <v>2576</v>
      </c>
      <c r="Y80" s="116">
        <v>2494</v>
      </c>
      <c r="Z80" s="116">
        <v>2568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Yarriambiack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155</v>
      </c>
      <c r="W83" s="116">
        <v>174</v>
      </c>
      <c r="X83" s="116">
        <v>176</v>
      </c>
      <c r="Y83" s="116">
        <v>161</v>
      </c>
      <c r="Z83" s="116">
        <v>155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114</v>
      </c>
      <c r="W84" s="116">
        <v>110</v>
      </c>
      <c r="X84" s="116">
        <v>110</v>
      </c>
      <c r="Y84" s="116">
        <v>102</v>
      </c>
      <c r="Z84" s="116">
        <v>98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197</v>
      </c>
      <c r="W85" s="116">
        <v>192</v>
      </c>
      <c r="X85" s="116">
        <v>222</v>
      </c>
      <c r="Y85" s="116">
        <v>212</v>
      </c>
      <c r="Z85" s="116">
        <v>217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5,143</v>
      </c>
      <c r="D86" s="100">
        <f t="shared" ref="D86:D91" si="4">AD4</f>
        <v>5.692560624743126E-2</v>
      </c>
      <c r="E86" s="101">
        <f t="shared" ref="E86:E91" si="5">AD4</f>
        <v>5.692560624743126E-2</v>
      </c>
      <c r="F86" s="100">
        <f t="shared" ref="F86:F91" si="6">AF4</f>
        <v>0.13657458563535907</v>
      </c>
      <c r="G86" s="101">
        <f t="shared" ref="G86:G91" si="7">AF4</f>
        <v>0.13657458563535907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63</v>
      </c>
      <c r="W86" s="116">
        <v>59</v>
      </c>
      <c r="X86" s="116">
        <v>58</v>
      </c>
      <c r="Y86" s="116">
        <v>64</v>
      </c>
      <c r="Z86" s="116">
        <v>78</v>
      </c>
    </row>
    <row r="87" spans="1:30" ht="15" customHeight="1" x14ac:dyDescent="0.25">
      <c r="A87" s="102" t="s">
        <v>4</v>
      </c>
      <c r="B87" s="51"/>
      <c r="C87" s="61" t="str">
        <f t="shared" si="3"/>
        <v>2,571</v>
      </c>
      <c r="D87" s="100">
        <f t="shared" si="4"/>
        <v>8.3895446880269731E-2</v>
      </c>
      <c r="E87" s="101">
        <f t="shared" si="5"/>
        <v>8.3895446880269731E-2</v>
      </c>
      <c r="F87" s="100">
        <f t="shared" si="6"/>
        <v>0.12713722051731691</v>
      </c>
      <c r="G87" s="101">
        <f t="shared" si="7"/>
        <v>0.12713722051731691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43</v>
      </c>
      <c r="W87" s="116">
        <v>55</v>
      </c>
      <c r="X87" s="116">
        <v>50</v>
      </c>
      <c r="Y87" s="116">
        <v>46</v>
      </c>
      <c r="Z87" s="116">
        <v>47</v>
      </c>
    </row>
    <row r="88" spans="1:30" ht="15" customHeight="1" x14ac:dyDescent="0.25">
      <c r="A88" s="102" t="s">
        <v>5</v>
      </c>
      <c r="B88" s="51"/>
      <c r="C88" s="61" t="str">
        <f t="shared" si="3"/>
        <v>2,569</v>
      </c>
      <c r="D88" s="100">
        <f t="shared" si="4"/>
        <v>2.9659318637274446E-2</v>
      </c>
      <c r="E88" s="101">
        <f t="shared" si="5"/>
        <v>2.9659318637274446E-2</v>
      </c>
      <c r="F88" s="100">
        <f t="shared" si="6"/>
        <v>0.14534106107891209</v>
      </c>
      <c r="G88" s="101">
        <f t="shared" si="7"/>
        <v>0.14534106107891209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57</v>
      </c>
      <c r="W88" s="116">
        <v>64</v>
      </c>
      <c r="X88" s="116">
        <v>66</v>
      </c>
      <c r="Y88" s="116">
        <v>59</v>
      </c>
      <c r="Z88" s="116">
        <v>79</v>
      </c>
    </row>
    <row r="89" spans="1:30" ht="15" customHeight="1" x14ac:dyDescent="0.25">
      <c r="A89" s="51" t="s">
        <v>6</v>
      </c>
      <c r="B89" s="51"/>
      <c r="C89" s="61" t="str">
        <f t="shared" si="3"/>
        <v>3,517</v>
      </c>
      <c r="D89" s="100">
        <f t="shared" si="4"/>
        <v>6.093514328808447E-2</v>
      </c>
      <c r="E89" s="101">
        <f t="shared" si="5"/>
        <v>6.093514328808447E-2</v>
      </c>
      <c r="F89" s="100">
        <f t="shared" si="6"/>
        <v>0.13014138817480725</v>
      </c>
      <c r="G89" s="101">
        <f t="shared" si="7"/>
        <v>0.13014138817480725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158</v>
      </c>
      <c r="W89" s="116">
        <v>182</v>
      </c>
      <c r="X89" s="116">
        <v>175</v>
      </c>
      <c r="Y89" s="116">
        <v>167</v>
      </c>
      <c r="Z89" s="116">
        <v>174</v>
      </c>
    </row>
    <row r="90" spans="1:30" ht="15" customHeight="1" x14ac:dyDescent="0.25">
      <c r="A90" s="51" t="s">
        <v>100</v>
      </c>
      <c r="B90" s="51"/>
      <c r="C90" s="61" t="str">
        <f t="shared" si="3"/>
        <v>$32,037</v>
      </c>
      <c r="D90" s="100">
        <f t="shared" si="4"/>
        <v>4.1861138211382043E-2</v>
      </c>
      <c r="E90" s="101">
        <f t="shared" si="5"/>
        <v>4.1861138211382043E-2</v>
      </c>
      <c r="F90" s="100">
        <f t="shared" si="6"/>
        <v>0.20015156782416632</v>
      </c>
      <c r="G90" s="101">
        <f t="shared" si="7"/>
        <v>0.20015156782416632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262</v>
      </c>
      <c r="W90" s="116">
        <v>296</v>
      </c>
      <c r="X90" s="116">
        <v>316</v>
      </c>
      <c r="Y90" s="116">
        <v>303</v>
      </c>
      <c r="Z90" s="116">
        <v>312</v>
      </c>
    </row>
    <row r="91" spans="1:30" ht="15" customHeight="1" x14ac:dyDescent="0.25">
      <c r="A91" s="51" t="s">
        <v>7</v>
      </c>
      <c r="B91" s="51"/>
      <c r="C91" s="61" t="str">
        <f t="shared" si="3"/>
        <v>$218.0 mil</v>
      </c>
      <c r="D91" s="100">
        <f t="shared" si="4"/>
        <v>0.35473909074711929</v>
      </c>
      <c r="E91" s="101">
        <f t="shared" si="5"/>
        <v>0.35473909074711929</v>
      </c>
      <c r="F91" s="100">
        <f t="shared" si="6"/>
        <v>0.98224459766750583</v>
      </c>
      <c r="G91" s="101">
        <f t="shared" si="7"/>
        <v>0.98224459766750583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1624</v>
      </c>
      <c r="W91" s="116">
        <v>1733</v>
      </c>
      <c r="X91" s="116">
        <v>1869</v>
      </c>
      <c r="Y91" s="116">
        <v>1708</v>
      </c>
      <c r="Z91" s="116">
        <v>1832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75</v>
      </c>
      <c r="W93" s="116">
        <v>80</v>
      </c>
      <c r="X93" s="116">
        <v>95</v>
      </c>
      <c r="Y93" s="116">
        <v>96</v>
      </c>
      <c r="Z93" s="116">
        <v>108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302</v>
      </c>
      <c r="W94" s="116">
        <v>321</v>
      </c>
      <c r="X94" s="116">
        <v>331</v>
      </c>
      <c r="Y94" s="116">
        <v>339</v>
      </c>
      <c r="Z94" s="116">
        <v>347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38</v>
      </c>
      <c r="W95" s="116">
        <v>28</v>
      </c>
      <c r="X95" s="116">
        <v>33</v>
      </c>
      <c r="Y95" s="116">
        <v>31</v>
      </c>
      <c r="Z95" s="116">
        <v>35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230</v>
      </c>
      <c r="W96" s="116">
        <v>256</v>
      </c>
      <c r="X96" s="116">
        <v>276</v>
      </c>
      <c r="Y96" s="116">
        <v>307</v>
      </c>
      <c r="Z96" s="116">
        <v>299</v>
      </c>
    </row>
    <row r="97" spans="1:32" ht="15" customHeight="1" x14ac:dyDescent="0.25">
      <c r="S97" s="119" t="s">
        <v>199</v>
      </c>
      <c r="T97" s="119"/>
      <c r="U97" s="116"/>
      <c r="V97" s="116">
        <v>207</v>
      </c>
      <c r="W97" s="116">
        <v>210</v>
      </c>
      <c r="X97" s="116">
        <v>217</v>
      </c>
      <c r="Y97" s="116">
        <v>211</v>
      </c>
      <c r="Z97" s="116">
        <v>224</v>
      </c>
    </row>
    <row r="98" spans="1:32" ht="15" customHeight="1" x14ac:dyDescent="0.25">
      <c r="S98" s="119" t="s">
        <v>200</v>
      </c>
      <c r="T98" s="119"/>
      <c r="U98" s="116"/>
      <c r="V98" s="116">
        <v>116</v>
      </c>
      <c r="W98" s="116">
        <v>114</v>
      </c>
      <c r="X98" s="116">
        <v>115</v>
      </c>
      <c r="Y98" s="116">
        <v>121</v>
      </c>
      <c r="Z98" s="116">
        <v>128</v>
      </c>
    </row>
    <row r="99" spans="1:32" ht="15" customHeight="1" x14ac:dyDescent="0.25">
      <c r="S99" s="119" t="s">
        <v>201</v>
      </c>
      <c r="T99" s="119"/>
      <c r="U99" s="116"/>
      <c r="V99" s="116">
        <v>19</v>
      </c>
      <c r="W99" s="116">
        <v>24</v>
      </c>
      <c r="X99" s="116">
        <v>23</v>
      </c>
      <c r="Y99" s="116">
        <v>18</v>
      </c>
      <c r="Z99" s="116">
        <v>17</v>
      </c>
    </row>
    <row r="100" spans="1:32" ht="15" customHeight="1" x14ac:dyDescent="0.25">
      <c r="S100" s="119" t="s">
        <v>59</v>
      </c>
      <c r="T100" s="119"/>
      <c r="U100" s="116"/>
      <c r="V100" s="116">
        <v>102</v>
      </c>
      <c r="W100" s="116">
        <v>119</v>
      </c>
      <c r="X100" s="116">
        <v>130</v>
      </c>
      <c r="Y100" s="116">
        <v>113</v>
      </c>
      <c r="Z100" s="116">
        <v>128</v>
      </c>
    </row>
    <row r="101" spans="1:32" x14ac:dyDescent="0.25">
      <c r="A101" s="20"/>
      <c r="S101" s="122" t="s">
        <v>54</v>
      </c>
      <c r="T101" s="122"/>
      <c r="U101" s="116"/>
      <c r="V101" s="116">
        <v>1486</v>
      </c>
      <c r="W101" s="116">
        <v>1542</v>
      </c>
      <c r="X101" s="116">
        <v>1673</v>
      </c>
      <c r="Y101" s="116">
        <v>1608</v>
      </c>
      <c r="Z101" s="116">
        <v>1688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2363</v>
      </c>
      <c r="W104" s="116">
        <v>2707</v>
      </c>
      <c r="X104" s="116">
        <v>2869</v>
      </c>
      <c r="Y104" s="116">
        <v>2578</v>
      </c>
      <c r="Z104" s="116">
        <v>2827</v>
      </c>
      <c r="AB104" s="113" t="str">
        <f>TEXT(Z104,"###,###")</f>
        <v>2,827</v>
      </c>
      <c r="AD104" s="134">
        <f>Z104/($Z$4)*100</f>
        <v>54.967917557845617</v>
      </c>
      <c r="AF104" s="113"/>
    </row>
    <row r="105" spans="1:32" x14ac:dyDescent="0.25">
      <c r="S105" s="119" t="s">
        <v>18</v>
      </c>
      <c r="T105" s="119"/>
      <c r="U105" s="116"/>
      <c r="V105" s="116">
        <v>1207</v>
      </c>
      <c r="W105" s="116">
        <v>920</v>
      </c>
      <c r="X105" s="116">
        <v>1150</v>
      </c>
      <c r="Y105" s="116">
        <v>1266</v>
      </c>
      <c r="Z105" s="116">
        <v>1165</v>
      </c>
      <c r="AB105" s="113" t="str">
        <f>TEXT(Z105,"###,###")</f>
        <v>1,165</v>
      </c>
      <c r="AD105" s="134">
        <f>Z105/($Z$4)*100</f>
        <v>22.652148551429129</v>
      </c>
      <c r="AF105" s="113"/>
    </row>
    <row r="106" spans="1:32" x14ac:dyDescent="0.25">
      <c r="S106" s="122" t="s">
        <v>54</v>
      </c>
      <c r="T106" s="122"/>
      <c r="U106" s="124"/>
      <c r="V106" s="124">
        <v>3570</v>
      </c>
      <c r="W106" s="124">
        <v>3627</v>
      </c>
      <c r="X106" s="124">
        <v>4019</v>
      </c>
      <c r="Y106" s="124">
        <v>3844</v>
      </c>
      <c r="Z106" s="124">
        <v>3992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773</v>
      </c>
      <c r="W108" s="116">
        <v>941</v>
      </c>
      <c r="X108" s="116">
        <v>971</v>
      </c>
      <c r="Y108" s="116">
        <v>761</v>
      </c>
      <c r="Z108" s="116">
        <v>927</v>
      </c>
      <c r="AB108" s="113" t="str">
        <f>TEXT(Z108,"###,###")</f>
        <v>927</v>
      </c>
      <c r="AD108" s="134">
        <f>Z108/($Z$4)*100</f>
        <v>18.024499319463349</v>
      </c>
      <c r="AF108" s="113"/>
    </row>
    <row r="109" spans="1:32" x14ac:dyDescent="0.25">
      <c r="S109" s="119" t="s">
        <v>21</v>
      </c>
      <c r="T109" s="119"/>
      <c r="U109" s="116"/>
      <c r="V109" s="116">
        <v>701</v>
      </c>
      <c r="W109" s="116">
        <v>746</v>
      </c>
      <c r="X109" s="116">
        <v>787</v>
      </c>
      <c r="Y109" s="116">
        <v>766</v>
      </c>
      <c r="Z109" s="116">
        <v>828</v>
      </c>
      <c r="AB109" s="113" t="str">
        <f>TEXT(Z109,"###,###")</f>
        <v>828</v>
      </c>
      <c r="AD109" s="134">
        <f>Z109/($Z$4)*100</f>
        <v>16.099552790200271</v>
      </c>
      <c r="AF109" s="113"/>
    </row>
    <row r="110" spans="1:32" x14ac:dyDescent="0.25">
      <c r="S110" s="119" t="s">
        <v>22</v>
      </c>
      <c r="T110" s="119"/>
      <c r="U110" s="116"/>
      <c r="V110" s="116">
        <v>962</v>
      </c>
      <c r="W110" s="116">
        <v>868</v>
      </c>
      <c r="X110" s="116">
        <v>1072</v>
      </c>
      <c r="Y110" s="116">
        <v>989</v>
      </c>
      <c r="Z110" s="116">
        <v>944</v>
      </c>
      <c r="AB110" s="113" t="str">
        <f>TEXT(Z110,"###,###")</f>
        <v>944</v>
      </c>
      <c r="AD110" s="134">
        <f>Z110/($Z$4)*100</f>
        <v>18.355045693175189</v>
      </c>
      <c r="AF110" s="113"/>
    </row>
    <row r="111" spans="1:32" x14ac:dyDescent="0.25">
      <c r="S111" s="119" t="s">
        <v>23</v>
      </c>
      <c r="T111" s="119"/>
      <c r="U111" s="116"/>
      <c r="V111" s="116">
        <v>1140</v>
      </c>
      <c r="W111" s="116">
        <v>1072</v>
      </c>
      <c r="X111" s="116">
        <v>1190</v>
      </c>
      <c r="Y111" s="116">
        <v>1323</v>
      </c>
      <c r="Z111" s="116">
        <v>1280</v>
      </c>
      <c r="AB111" s="113" t="str">
        <f>TEXT(Z111,"###,###")</f>
        <v>1,280</v>
      </c>
      <c r="AD111" s="134">
        <f>Z111/($Z$4)*100</f>
        <v>24.888197550068053</v>
      </c>
      <c r="AF111" s="113"/>
    </row>
    <row r="112" spans="1:32" x14ac:dyDescent="0.25">
      <c r="S112" s="122" t="s">
        <v>54</v>
      </c>
      <c r="T112" s="122"/>
      <c r="U112" s="116"/>
      <c r="V112" s="116">
        <v>4521</v>
      </c>
      <c r="W112" s="116">
        <v>4751</v>
      </c>
      <c r="X112" s="116">
        <v>5211</v>
      </c>
      <c r="Y112" s="116">
        <v>4865</v>
      </c>
      <c r="Z112" s="116">
        <v>5139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44.78</v>
      </c>
      <c r="W118" s="135">
        <v>46.02</v>
      </c>
      <c r="X118" s="135">
        <v>45.79</v>
      </c>
      <c r="Y118" s="135">
        <v>45.96</v>
      </c>
      <c r="Z118" s="135">
        <v>46.11</v>
      </c>
      <c r="AB118" s="113" t="str">
        <f>TEXT(Z118,"##.0")</f>
        <v>46.1</v>
      </c>
    </row>
    <row r="120" spans="19:32" x14ac:dyDescent="0.25">
      <c r="S120" s="105" t="s">
        <v>102</v>
      </c>
      <c r="T120" s="116"/>
      <c r="U120" s="116"/>
      <c r="V120" s="116">
        <v>2111</v>
      </c>
      <c r="W120" s="116">
        <v>2176</v>
      </c>
      <c r="X120" s="116">
        <v>2250</v>
      </c>
      <c r="Y120" s="116">
        <v>2206</v>
      </c>
      <c r="Z120" s="116">
        <v>2258</v>
      </c>
      <c r="AB120" s="113" t="str">
        <f>TEXT(Z120,"###,###")</f>
        <v>2,258</v>
      </c>
    </row>
    <row r="121" spans="19:32" x14ac:dyDescent="0.25">
      <c r="S121" s="105" t="s">
        <v>103</v>
      </c>
      <c r="T121" s="116"/>
      <c r="U121" s="116"/>
      <c r="V121" s="116">
        <v>588</v>
      </c>
      <c r="W121" s="116">
        <v>659</v>
      </c>
      <c r="X121" s="116">
        <v>782</v>
      </c>
      <c r="Y121" s="116">
        <v>658</v>
      </c>
      <c r="Z121" s="116">
        <v>735</v>
      </c>
      <c r="AB121" s="113" t="str">
        <f>TEXT(Z121,"###,###")</f>
        <v>735</v>
      </c>
    </row>
    <row r="122" spans="19:32" x14ac:dyDescent="0.25">
      <c r="S122" s="105" t="s">
        <v>104</v>
      </c>
      <c r="T122" s="116"/>
      <c r="U122" s="116"/>
      <c r="V122" s="116">
        <v>412</v>
      </c>
      <c r="W122" s="116">
        <v>440</v>
      </c>
      <c r="X122" s="116">
        <v>514</v>
      </c>
      <c r="Y122" s="116">
        <v>452</v>
      </c>
      <c r="Z122" s="116">
        <v>523</v>
      </c>
      <c r="AB122" s="113" t="str">
        <f>TEXT(Z122,"###,###")</f>
        <v>523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2523</v>
      </c>
      <c r="W124" s="116">
        <v>2616</v>
      </c>
      <c r="X124" s="116">
        <v>2764</v>
      </c>
      <c r="Y124" s="116">
        <v>2658</v>
      </c>
      <c r="Z124" s="116">
        <v>2781</v>
      </c>
      <c r="AB124" s="113" t="str">
        <f>TEXT(Z124,"###,###")</f>
        <v>2,781</v>
      </c>
      <c r="AD124" s="131">
        <f>Z124/$Z$7*100</f>
        <v>79.073073642308785</v>
      </c>
    </row>
    <row r="125" spans="19:32" x14ac:dyDescent="0.25">
      <c r="S125" s="105" t="s">
        <v>106</v>
      </c>
      <c r="T125" s="116"/>
      <c r="U125" s="116"/>
      <c r="V125" s="116">
        <v>1000</v>
      </c>
      <c r="W125" s="116">
        <v>1099</v>
      </c>
      <c r="X125" s="116">
        <v>1296</v>
      </c>
      <c r="Y125" s="116">
        <v>1110</v>
      </c>
      <c r="Z125" s="116">
        <v>1258</v>
      </c>
      <c r="AB125" s="113" t="str">
        <f>TEXT(Z125,"###,###")</f>
        <v>1,258</v>
      </c>
      <c r="AD125" s="131">
        <f>Z125/$Z$7*100</f>
        <v>35.769121410292861</v>
      </c>
    </row>
    <row r="127" spans="19:32" x14ac:dyDescent="0.25">
      <c r="S127" s="105" t="s">
        <v>107</v>
      </c>
      <c r="T127" s="116"/>
      <c r="U127" s="116"/>
      <c r="V127" s="116">
        <v>1627</v>
      </c>
      <c r="W127" s="116">
        <v>1733</v>
      </c>
      <c r="X127" s="116">
        <v>1870</v>
      </c>
      <c r="Y127" s="116">
        <v>1710</v>
      </c>
      <c r="Z127" s="116">
        <v>1832</v>
      </c>
      <c r="AB127" s="113" t="str">
        <f>TEXT(Z127,"###,###")</f>
        <v>1,832</v>
      </c>
      <c r="AD127" s="131">
        <f>Z127/$Z$7*100</f>
        <v>52.089849303383559</v>
      </c>
    </row>
    <row r="128" spans="19:32" x14ac:dyDescent="0.25">
      <c r="S128" s="105" t="s">
        <v>108</v>
      </c>
      <c r="T128" s="116"/>
      <c r="U128" s="116"/>
      <c r="V128" s="116">
        <v>1482</v>
      </c>
      <c r="W128" s="116">
        <v>1542</v>
      </c>
      <c r="X128" s="116">
        <v>1675</v>
      </c>
      <c r="Y128" s="116">
        <v>1608</v>
      </c>
      <c r="Z128" s="116">
        <v>1682</v>
      </c>
      <c r="AB128" s="113" t="str">
        <f>TEXT(Z128,"###,###")</f>
        <v>1,682</v>
      </c>
      <c r="AD128" s="131">
        <f>Z128/$Z$7*100</f>
        <v>47.824850725049757</v>
      </c>
    </row>
    <row r="130" spans="19:20" x14ac:dyDescent="0.25">
      <c r="S130" s="105" t="s">
        <v>286</v>
      </c>
      <c r="T130" s="131">
        <v>64.20244526585158</v>
      </c>
    </row>
    <row r="131" spans="19:20" x14ac:dyDescent="0.25">
      <c r="S131" s="105" t="s">
        <v>287</v>
      </c>
      <c r="T131" s="131">
        <v>20.898493033835656</v>
      </c>
    </row>
    <row r="132" spans="19:20" x14ac:dyDescent="0.25">
      <c r="S132" s="105" t="s">
        <v>288</v>
      </c>
      <c r="T132" s="131">
        <v>14.870628376457207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36FF608-B574-42FA-9E28-D7C50344B9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07A437B-D0ED-402C-90A7-23DEC6041D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0EF4FA-4ECF-4A12-9385-37D9156DB1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772718-3CBC-4DED-A999-D5557105D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58" bestFit="1" customWidth="1"/>
    <col min="2" max="2" width="14.85546875" style="58" bestFit="1" customWidth="1"/>
    <col min="3" max="3" width="16.7109375" style="58" bestFit="1" customWidth="1"/>
    <col min="4" max="8" width="14.85546875" style="58" bestFit="1" customWidth="1"/>
    <col min="9" max="9" width="7.85546875" style="58" customWidth="1"/>
    <col min="10" max="10" width="11.5703125" style="58" bestFit="1" customWidth="1"/>
    <col min="11" max="11" width="5.28515625" style="58" customWidth="1"/>
    <col min="12" max="12" width="9.140625" style="58"/>
    <col min="13" max="13" width="4.28515625" style="58" customWidth="1"/>
    <col min="14" max="16384" width="9.140625" style="58"/>
  </cols>
  <sheetData>
    <row r="1" spans="1:14" ht="18" thickBot="1" x14ac:dyDescent="0.35">
      <c r="A1" s="52" t="str">
        <f>C3</f>
        <v>Victoria</v>
      </c>
      <c r="B1" s="52"/>
      <c r="C1" s="52"/>
      <c r="D1" s="52"/>
      <c r="E1" s="52"/>
      <c r="F1" s="52"/>
      <c r="G1" s="53">
        <f>G3</f>
        <v>2</v>
      </c>
      <c r="H1" s="53"/>
      <c r="J1" s="149" t="s">
        <v>24</v>
      </c>
      <c r="K1" s="149"/>
      <c r="L1" s="149"/>
      <c r="M1" s="149"/>
      <c r="N1" s="149"/>
    </row>
    <row r="2" spans="1:14" ht="18.75" thickTop="1" thickBot="1" x14ac:dyDescent="0.35">
      <c r="A2" s="52"/>
      <c r="B2" s="54" t="s">
        <v>61</v>
      </c>
      <c r="C2" s="54" t="s">
        <v>62</v>
      </c>
      <c r="D2" s="54" t="s">
        <v>60</v>
      </c>
      <c r="E2" s="54" t="s">
        <v>92</v>
      </c>
      <c r="F2" s="54" t="s">
        <v>196</v>
      </c>
      <c r="G2" s="54" t="s">
        <v>206</v>
      </c>
      <c r="H2" s="54" t="s">
        <v>284</v>
      </c>
      <c r="J2" s="149" t="str">
        <f>$H$2</f>
        <v>2019-20</v>
      </c>
      <c r="K2" s="149"/>
      <c r="L2" s="149"/>
      <c r="M2" s="149"/>
      <c r="N2" s="149"/>
    </row>
    <row r="3" spans="1:14" ht="16.5" thickTop="1" thickBot="1" x14ac:dyDescent="0.3">
      <c r="C3" s="58" t="s">
        <v>279</v>
      </c>
      <c r="G3" s="4">
        <v>2</v>
      </c>
      <c r="H3" s="4"/>
      <c r="J3" s="23" t="s">
        <v>25</v>
      </c>
      <c r="L3" s="24" t="s">
        <v>26</v>
      </c>
      <c r="N3" s="24" t="s">
        <v>27</v>
      </c>
    </row>
    <row r="4" spans="1:14" x14ac:dyDescent="0.25">
      <c r="A4" s="27" t="s">
        <v>28</v>
      </c>
      <c r="B4" s="34"/>
      <c r="C4" s="34"/>
      <c r="D4" s="34">
        <v>4652227</v>
      </c>
      <c r="E4" s="34">
        <v>4864254</v>
      </c>
      <c r="F4" s="34">
        <v>5015308</v>
      </c>
      <c r="G4" s="34">
        <v>5219873</v>
      </c>
      <c r="H4" s="34">
        <v>5199719</v>
      </c>
      <c r="J4" s="28" t="str">
        <f>TEXT(H4,"#,###,###")</f>
        <v>5,199,719</v>
      </c>
      <c r="L4" s="29">
        <f>H4/G4-1</f>
        <v>-3.8610134767647075E-3</v>
      </c>
      <c r="N4" s="29">
        <f>H4/D4-1</f>
        <v>0.11768385334593523</v>
      </c>
    </row>
    <row r="5" spans="1:14" x14ac:dyDescent="0.25">
      <c r="A5" s="30" t="s">
        <v>4</v>
      </c>
      <c r="B5" s="34"/>
      <c r="C5" s="34"/>
      <c r="D5" s="34">
        <v>2388686</v>
      </c>
      <c r="E5" s="34">
        <v>2500569</v>
      </c>
      <c r="F5" s="34">
        <v>2582697</v>
      </c>
      <c r="G5" s="34">
        <v>2664616</v>
      </c>
      <c r="H5" s="34">
        <v>2658100</v>
      </c>
      <c r="J5" s="28" t="str">
        <f>TEXT(H5,"#,###,###")</f>
        <v>2,658,100</v>
      </c>
      <c r="L5" s="29">
        <f t="shared" ref="L5:L9" si="0">H5/G5-1</f>
        <v>-2.4453804976026783E-3</v>
      </c>
      <c r="N5" s="29">
        <f t="shared" ref="N5:N8" si="1">H5/D5-1</f>
        <v>0.11278753255974205</v>
      </c>
    </row>
    <row r="6" spans="1:14" x14ac:dyDescent="0.25">
      <c r="A6" s="30" t="s">
        <v>5</v>
      </c>
      <c r="B6" s="34"/>
      <c r="C6" s="34"/>
      <c r="D6" s="34">
        <v>2263536</v>
      </c>
      <c r="E6" s="34">
        <v>2363685</v>
      </c>
      <c r="F6" s="34">
        <v>2432566</v>
      </c>
      <c r="G6" s="34">
        <v>2555261</v>
      </c>
      <c r="H6" s="34">
        <v>2541622</v>
      </c>
      <c r="J6" s="28" t="str">
        <f>TEXT(H6,"#,###,###")</f>
        <v>2,541,622</v>
      </c>
      <c r="L6" s="29">
        <f t="shared" si="0"/>
        <v>-5.3376152181714431E-3</v>
      </c>
      <c r="N6" s="29">
        <f t="shared" si="1"/>
        <v>0.1228546839988407</v>
      </c>
    </row>
    <row r="7" spans="1:14" x14ac:dyDescent="0.25">
      <c r="A7" s="27" t="s">
        <v>6</v>
      </c>
      <c r="B7" s="34"/>
      <c r="C7" s="34"/>
      <c r="D7" s="34">
        <v>3340094</v>
      </c>
      <c r="E7" s="34">
        <v>3433844</v>
      </c>
      <c r="F7" s="34">
        <v>3527089</v>
      </c>
      <c r="G7" s="34">
        <v>3639192</v>
      </c>
      <c r="H7" s="34">
        <v>3692485</v>
      </c>
      <c r="J7" s="28" t="str">
        <f>TEXT(H7,"#,###,###")</f>
        <v>3,692,485</v>
      </c>
      <c r="L7" s="29">
        <f t="shared" si="0"/>
        <v>1.4644184753099143E-2</v>
      </c>
      <c r="N7" s="29">
        <f t="shared" si="1"/>
        <v>0.10550331817008751</v>
      </c>
    </row>
    <row r="8" spans="1:14" x14ac:dyDescent="0.25">
      <c r="A8" s="27" t="s">
        <v>29</v>
      </c>
      <c r="B8" s="34"/>
      <c r="C8" s="34"/>
      <c r="D8" s="34">
        <v>41785</v>
      </c>
      <c r="E8" s="34">
        <v>42133.59</v>
      </c>
      <c r="F8" s="34">
        <v>43611</v>
      </c>
      <c r="G8" s="34">
        <v>44152</v>
      </c>
      <c r="H8" s="34">
        <v>44744.79</v>
      </c>
      <c r="J8" s="28" t="str">
        <f>TEXT(H8,"$###,###")</f>
        <v>$44,745</v>
      </c>
      <c r="L8" s="29">
        <f t="shared" si="0"/>
        <v>1.3426118862112757E-2</v>
      </c>
      <c r="N8" s="29">
        <f t="shared" si="1"/>
        <v>7.0833792030633003E-2</v>
      </c>
    </row>
    <row r="9" spans="1:14" x14ac:dyDescent="0.25">
      <c r="A9" s="27" t="s">
        <v>7</v>
      </c>
      <c r="B9" s="34"/>
      <c r="C9" s="34"/>
      <c r="D9" s="34">
        <v>187626643956</v>
      </c>
      <c r="E9" s="34">
        <v>197549552712</v>
      </c>
      <c r="F9" s="34">
        <v>210677544000</v>
      </c>
      <c r="G9" s="34">
        <v>223671673419</v>
      </c>
      <c r="H9" s="34">
        <v>234312749157</v>
      </c>
      <c r="J9" s="28" t="str">
        <f>TEXT(H9/1000000000,"$#,###.0")&amp;" bil"</f>
        <v>$234.3 bil</v>
      </c>
      <c r="L9" s="29">
        <f t="shared" si="0"/>
        <v>4.7574534474315255E-2</v>
      </c>
      <c r="N9" s="29">
        <f>H9/D9-1</f>
        <v>0.2488244964395796</v>
      </c>
    </row>
    <row r="10" spans="1:14" x14ac:dyDescent="0.25">
      <c r="A10" s="27"/>
    </row>
    <row r="11" spans="1:14" x14ac:dyDescent="0.25">
      <c r="A11" s="27" t="s">
        <v>30</v>
      </c>
      <c r="B11" s="34"/>
      <c r="C11" s="34"/>
      <c r="D11" s="34">
        <v>4149390</v>
      </c>
      <c r="E11" s="34">
        <v>4341063</v>
      </c>
      <c r="F11" s="34">
        <v>4475665</v>
      </c>
      <c r="G11" s="34">
        <v>4660356</v>
      </c>
      <c r="H11" s="34">
        <v>4630952</v>
      </c>
    </row>
    <row r="12" spans="1:14" x14ac:dyDescent="0.25">
      <c r="A12" s="27" t="s">
        <v>31</v>
      </c>
      <c r="B12" s="34"/>
      <c r="C12" s="34"/>
      <c r="D12" s="34">
        <v>502837</v>
      </c>
      <c r="E12" s="34">
        <v>523191</v>
      </c>
      <c r="F12" s="34">
        <v>539643</v>
      </c>
      <c r="G12" s="34">
        <v>559515</v>
      </c>
      <c r="H12" s="34">
        <v>568768</v>
      </c>
    </row>
    <row r="13" spans="1:14" x14ac:dyDescent="0.25">
      <c r="A13" s="27"/>
      <c r="B13" s="27"/>
    </row>
    <row r="14" spans="1:14" ht="15.75" thickBot="1" x14ac:dyDescent="0.3">
      <c r="A14" s="36" t="s">
        <v>32</v>
      </c>
      <c r="B14" s="36"/>
      <c r="C14" s="23"/>
      <c r="D14" s="23"/>
      <c r="E14" s="23"/>
      <c r="F14" s="23"/>
      <c r="G14" s="23"/>
      <c r="H14" s="23"/>
      <c r="J14" s="36" t="s">
        <v>33</v>
      </c>
    </row>
    <row r="15" spans="1:14" x14ac:dyDescent="0.25">
      <c r="A15" s="40" t="s">
        <v>63</v>
      </c>
      <c r="B15" s="40"/>
      <c r="C15" s="41"/>
      <c r="D15" s="41"/>
      <c r="E15" s="41"/>
      <c r="F15" s="41"/>
      <c r="G15" s="34">
        <v>95651</v>
      </c>
      <c r="H15" s="34">
        <v>94880</v>
      </c>
      <c r="J15" s="55">
        <f t="shared" ref="J15:J34" si="2">IF(H15="np",0,H15/$H$34)</f>
        <v>1.8247136384266845E-2</v>
      </c>
    </row>
    <row r="16" spans="1:14" x14ac:dyDescent="0.25">
      <c r="A16" s="40" t="s">
        <v>64</v>
      </c>
      <c r="B16" s="40"/>
      <c r="C16" s="41"/>
      <c r="D16" s="41"/>
      <c r="E16" s="41"/>
      <c r="F16" s="41"/>
      <c r="G16" s="34">
        <v>12014</v>
      </c>
      <c r="H16" s="34">
        <v>12995</v>
      </c>
      <c r="J16" s="55">
        <f t="shared" si="2"/>
        <v>2.4991730323940518E-3</v>
      </c>
    </row>
    <row r="17" spans="1:10" x14ac:dyDescent="0.25">
      <c r="A17" s="40" t="s">
        <v>65</v>
      </c>
      <c r="B17" s="40"/>
      <c r="C17" s="41"/>
      <c r="D17" s="41"/>
      <c r="E17" s="41"/>
      <c r="F17" s="41"/>
      <c r="G17" s="34">
        <v>314957</v>
      </c>
      <c r="H17" s="34">
        <v>299034</v>
      </c>
      <c r="J17" s="55">
        <f t="shared" si="2"/>
        <v>5.7509635134199537E-2</v>
      </c>
    </row>
    <row r="18" spans="1:10" x14ac:dyDescent="0.25">
      <c r="A18" s="40" t="s">
        <v>66</v>
      </c>
      <c r="B18" s="40"/>
      <c r="C18" s="41"/>
      <c r="D18" s="41"/>
      <c r="E18" s="41"/>
      <c r="F18" s="41"/>
      <c r="G18" s="34">
        <v>37405</v>
      </c>
      <c r="H18" s="34">
        <v>38349</v>
      </c>
      <c r="J18" s="55">
        <f t="shared" si="2"/>
        <v>7.3752048187210083E-3</v>
      </c>
    </row>
    <row r="19" spans="1:10" x14ac:dyDescent="0.25">
      <c r="A19" s="40" t="s">
        <v>67</v>
      </c>
      <c r="B19" s="40"/>
      <c r="C19" s="41"/>
      <c r="D19" s="41"/>
      <c r="E19" s="41"/>
      <c r="F19" s="41"/>
      <c r="G19" s="34">
        <v>351785</v>
      </c>
      <c r="H19" s="34">
        <v>350681</v>
      </c>
      <c r="J19" s="55">
        <f t="shared" si="2"/>
        <v>6.744228535382675E-2</v>
      </c>
    </row>
    <row r="20" spans="1:10" x14ac:dyDescent="0.25">
      <c r="A20" s="40" t="s">
        <v>68</v>
      </c>
      <c r="B20" s="40"/>
      <c r="C20" s="41"/>
      <c r="D20" s="41"/>
      <c r="E20" s="41"/>
      <c r="F20" s="41"/>
      <c r="G20" s="34">
        <v>209156</v>
      </c>
      <c r="H20" s="34">
        <v>201559</v>
      </c>
      <c r="J20" s="55">
        <f t="shared" si="2"/>
        <v>3.8763433415645455E-2</v>
      </c>
    </row>
    <row r="21" spans="1:10" x14ac:dyDescent="0.25">
      <c r="A21" s="40" t="s">
        <v>69</v>
      </c>
      <c r="B21" s="40"/>
      <c r="C21" s="41"/>
      <c r="D21" s="41"/>
      <c r="E21" s="41"/>
      <c r="F21" s="41"/>
      <c r="G21" s="34">
        <v>460659</v>
      </c>
      <c r="H21" s="34">
        <v>470982</v>
      </c>
      <c r="J21" s="55">
        <f t="shared" si="2"/>
        <v>9.0578338833629507E-2</v>
      </c>
    </row>
    <row r="22" spans="1:10" x14ac:dyDescent="0.25">
      <c r="A22" s="40" t="s">
        <v>70</v>
      </c>
      <c r="B22" s="40"/>
      <c r="C22" s="41"/>
      <c r="D22" s="41"/>
      <c r="E22" s="41"/>
      <c r="F22" s="41"/>
      <c r="G22" s="34">
        <v>378927</v>
      </c>
      <c r="H22" s="34">
        <v>393005</v>
      </c>
      <c r="J22" s="55">
        <f t="shared" si="2"/>
        <v>7.5581954412929933E-2</v>
      </c>
    </row>
    <row r="23" spans="1:10" x14ac:dyDescent="0.25">
      <c r="A23" s="40" t="s">
        <v>71</v>
      </c>
      <c r="B23" s="40"/>
      <c r="C23" s="41"/>
      <c r="D23" s="41"/>
      <c r="E23" s="41"/>
      <c r="F23" s="41"/>
      <c r="G23" s="34">
        <v>202228</v>
      </c>
      <c r="H23" s="34">
        <v>204328</v>
      </c>
      <c r="J23" s="55">
        <f t="shared" si="2"/>
        <v>3.9295962090266402E-2</v>
      </c>
    </row>
    <row r="24" spans="1:10" x14ac:dyDescent="0.25">
      <c r="A24" s="40" t="s">
        <v>72</v>
      </c>
      <c r="B24" s="40"/>
      <c r="C24" s="41"/>
      <c r="D24" s="41"/>
      <c r="E24" s="41"/>
      <c r="F24" s="41"/>
      <c r="G24" s="34">
        <v>90158</v>
      </c>
      <c r="H24" s="34">
        <v>86332</v>
      </c>
      <c r="J24" s="55">
        <f t="shared" si="2"/>
        <v>1.6603201710861354E-2</v>
      </c>
    </row>
    <row r="25" spans="1:10" x14ac:dyDescent="0.25">
      <c r="A25" s="40" t="s">
        <v>73</v>
      </c>
      <c r="B25" s="40"/>
      <c r="C25" s="41"/>
      <c r="D25" s="41"/>
      <c r="E25" s="41"/>
      <c r="F25" s="41"/>
      <c r="G25" s="34">
        <v>218606</v>
      </c>
      <c r="H25" s="34">
        <v>224498</v>
      </c>
      <c r="J25" s="55">
        <f t="shared" si="2"/>
        <v>4.3175017116306259E-2</v>
      </c>
    </row>
    <row r="26" spans="1:10" x14ac:dyDescent="0.25">
      <c r="A26" s="40" t="s">
        <v>74</v>
      </c>
      <c r="B26" s="40"/>
      <c r="C26" s="41"/>
      <c r="D26" s="41"/>
      <c r="E26" s="41"/>
      <c r="F26" s="41"/>
      <c r="G26" s="34">
        <v>92139</v>
      </c>
      <c r="H26" s="34">
        <v>89450</v>
      </c>
      <c r="J26" s="55">
        <f t="shared" si="2"/>
        <v>1.720284938419761E-2</v>
      </c>
    </row>
    <row r="27" spans="1:10" x14ac:dyDescent="0.25">
      <c r="A27" s="40" t="s">
        <v>75</v>
      </c>
      <c r="B27" s="40"/>
      <c r="C27" s="41"/>
      <c r="D27" s="41"/>
      <c r="E27" s="41"/>
      <c r="F27" s="41"/>
      <c r="G27" s="34">
        <v>442468</v>
      </c>
      <c r="H27" s="34">
        <v>436392</v>
      </c>
      <c r="J27" s="55">
        <f t="shared" si="2"/>
        <v>8.3926057556945377E-2</v>
      </c>
    </row>
    <row r="28" spans="1:10" x14ac:dyDescent="0.25">
      <c r="A28" s="40" t="s">
        <v>76</v>
      </c>
      <c r="B28" s="40"/>
      <c r="C28" s="41"/>
      <c r="D28" s="41"/>
      <c r="E28" s="41"/>
      <c r="F28" s="41"/>
      <c r="G28" s="34">
        <v>526107</v>
      </c>
      <c r="H28" s="34">
        <v>528434</v>
      </c>
      <c r="J28" s="55">
        <f t="shared" si="2"/>
        <v>0.10162739532128653</v>
      </c>
    </row>
    <row r="29" spans="1:10" x14ac:dyDescent="0.25">
      <c r="A29" s="40" t="s">
        <v>77</v>
      </c>
      <c r="B29" s="40"/>
      <c r="C29" s="41"/>
      <c r="D29" s="41"/>
      <c r="E29" s="41"/>
      <c r="F29" s="41"/>
      <c r="G29" s="34">
        <v>356840</v>
      </c>
      <c r="H29" s="34">
        <v>237720</v>
      </c>
      <c r="J29" s="55">
        <f t="shared" si="2"/>
        <v>4.5717846345572452E-2</v>
      </c>
    </row>
    <row r="30" spans="1:10" x14ac:dyDescent="0.25">
      <c r="A30" s="40" t="s">
        <v>78</v>
      </c>
      <c r="B30" s="40"/>
      <c r="C30" s="41"/>
      <c r="D30" s="41"/>
      <c r="E30" s="41"/>
      <c r="F30" s="41"/>
      <c r="G30" s="34">
        <v>322472</v>
      </c>
      <c r="H30" s="34">
        <v>408720</v>
      </c>
      <c r="J30" s="55">
        <f t="shared" si="2"/>
        <v>7.8604232535598076E-2</v>
      </c>
    </row>
    <row r="31" spans="1:10" x14ac:dyDescent="0.25">
      <c r="A31" s="40" t="s">
        <v>79</v>
      </c>
      <c r="B31" s="40"/>
      <c r="C31" s="41"/>
      <c r="D31" s="41"/>
      <c r="E31" s="41"/>
      <c r="F31" s="41"/>
      <c r="G31" s="34">
        <v>593502</v>
      </c>
      <c r="H31" s="34">
        <v>621254</v>
      </c>
      <c r="J31" s="55">
        <f t="shared" si="2"/>
        <v>0.11947835652688991</v>
      </c>
    </row>
    <row r="32" spans="1:10" x14ac:dyDescent="0.25">
      <c r="A32" s="40" t="s">
        <v>80</v>
      </c>
      <c r="B32" s="40"/>
      <c r="C32" s="41"/>
      <c r="D32" s="41"/>
      <c r="E32" s="41"/>
      <c r="F32" s="41"/>
      <c r="G32" s="34">
        <v>121777</v>
      </c>
      <c r="H32" s="34">
        <v>125416</v>
      </c>
      <c r="J32" s="55">
        <f t="shared" si="2"/>
        <v>2.4119760294785103E-2</v>
      </c>
    </row>
    <row r="33" spans="1:14" x14ac:dyDescent="0.25">
      <c r="A33" s="40" t="s">
        <v>81</v>
      </c>
      <c r="B33" s="40"/>
      <c r="C33" s="41"/>
      <c r="D33" s="41"/>
      <c r="E33" s="41"/>
      <c r="F33" s="41"/>
      <c r="G33" s="34">
        <v>173784</v>
      </c>
      <c r="H33" s="34">
        <v>181299</v>
      </c>
      <c r="J33" s="55">
        <f t="shared" si="2"/>
        <v>3.4867069765295057E-2</v>
      </c>
    </row>
    <row r="34" spans="1:14" ht="15.75" thickBot="1" x14ac:dyDescent="0.3">
      <c r="A34" s="42" t="s">
        <v>82</v>
      </c>
      <c r="B34" s="42"/>
      <c r="C34" s="43"/>
      <c r="D34" s="43"/>
      <c r="E34" s="43"/>
      <c r="F34" s="43"/>
      <c r="G34" s="44">
        <v>5219875</v>
      </c>
      <c r="H34" s="44">
        <v>5199720</v>
      </c>
      <c r="J34" s="45">
        <f t="shared" si="2"/>
        <v>1</v>
      </c>
    </row>
    <row r="35" spans="1:14" ht="15.75" thickTop="1" x14ac:dyDescent="0.25">
      <c r="G35" s="46"/>
      <c r="H35" s="46"/>
    </row>
    <row r="36" spans="1:14" x14ac:dyDescent="0.25">
      <c r="J36" s="93"/>
      <c r="L36" s="94"/>
      <c r="N36" s="94"/>
    </row>
    <row r="37" spans="1:14" x14ac:dyDescent="0.25">
      <c r="A37" s="27" t="s">
        <v>10</v>
      </c>
      <c r="B37" s="34"/>
      <c r="C37" s="34"/>
      <c r="D37" s="34"/>
      <c r="E37" s="34"/>
      <c r="F37" s="34"/>
      <c r="G37" s="34"/>
      <c r="H37" s="34"/>
      <c r="J37" s="28"/>
      <c r="L37" s="95"/>
      <c r="N37" s="95"/>
    </row>
    <row r="38" spans="1:14" x14ac:dyDescent="0.25">
      <c r="A38" s="27" t="s">
        <v>11</v>
      </c>
      <c r="B38" s="34"/>
      <c r="C38" s="34"/>
      <c r="D38" s="34"/>
      <c r="E38" s="34"/>
      <c r="F38" s="34"/>
      <c r="G38" s="34"/>
      <c r="H38" s="34"/>
      <c r="J38" s="28"/>
      <c r="L38" s="95"/>
      <c r="N38" s="95"/>
    </row>
    <row r="39" spans="1:14" x14ac:dyDescent="0.25">
      <c r="A39" s="27" t="s">
        <v>12</v>
      </c>
      <c r="B39" s="27"/>
      <c r="G39" s="34"/>
      <c r="H39" s="34"/>
      <c r="J39" s="28"/>
      <c r="L39" s="96"/>
      <c r="N39" s="28"/>
    </row>
    <row r="40" spans="1:14" x14ac:dyDescent="0.25">
      <c r="A40" s="27" t="s">
        <v>34</v>
      </c>
      <c r="B40" s="34"/>
      <c r="C40" s="34"/>
      <c r="D40" s="34"/>
      <c r="E40" s="34"/>
      <c r="F40" s="34"/>
      <c r="G40" s="34"/>
      <c r="H40" s="34"/>
      <c r="J40" s="28"/>
    </row>
    <row r="42" spans="1:14" x14ac:dyDescent="0.25">
      <c r="A42" s="40"/>
      <c r="B42" s="40"/>
      <c r="G42" s="46"/>
      <c r="H42" s="46"/>
    </row>
    <row r="43" spans="1:14" ht="15.75" thickBot="1" x14ac:dyDescent="0.3">
      <c r="A43" s="47" t="s">
        <v>14</v>
      </c>
      <c r="B43" s="47"/>
      <c r="J43" s="92"/>
      <c r="K43" s="93"/>
      <c r="L43" s="93"/>
      <c r="M43" s="93"/>
      <c r="N43" s="93"/>
    </row>
    <row r="44" spans="1:14" x14ac:dyDescent="0.25">
      <c r="A44" s="40" t="s">
        <v>15</v>
      </c>
      <c r="B44" s="40"/>
      <c r="C44" s="34"/>
      <c r="D44" s="34"/>
      <c r="E44" s="34"/>
      <c r="F44" s="34"/>
      <c r="G44" s="34"/>
      <c r="H44" s="34"/>
      <c r="J44" s="28"/>
      <c r="L44" s="96"/>
      <c r="N44" s="28"/>
    </row>
    <row r="45" spans="1:14" x14ac:dyDescent="0.25">
      <c r="A45" s="56" t="s">
        <v>16</v>
      </c>
      <c r="B45" s="56"/>
      <c r="C45" s="34"/>
      <c r="D45" s="34"/>
      <c r="E45" s="34"/>
      <c r="F45" s="34"/>
      <c r="G45" s="34"/>
      <c r="H45" s="34"/>
      <c r="J45" s="28"/>
      <c r="L45" s="96"/>
      <c r="N45" s="28"/>
    </row>
    <row r="46" spans="1:14" x14ac:dyDescent="0.25">
      <c r="A46" s="56" t="s">
        <v>17</v>
      </c>
      <c r="B46" s="56"/>
      <c r="C46" s="34"/>
      <c r="D46" s="34"/>
      <c r="E46" s="34"/>
      <c r="F46" s="34"/>
      <c r="G46" s="34"/>
      <c r="H46" s="34"/>
      <c r="J46" s="28"/>
      <c r="L46" s="96"/>
      <c r="N46" s="28"/>
    </row>
    <row r="47" spans="1:14" x14ac:dyDescent="0.25">
      <c r="A47" s="40" t="s">
        <v>18</v>
      </c>
      <c r="B47" s="40"/>
      <c r="C47" s="34"/>
      <c r="D47" s="34"/>
      <c r="E47" s="34"/>
      <c r="F47" s="34"/>
      <c r="G47" s="34"/>
      <c r="H47" s="34"/>
      <c r="J47" s="28"/>
      <c r="L47" s="96"/>
      <c r="N47" s="28"/>
    </row>
    <row r="48" spans="1:14" ht="15.75" thickBot="1" x14ac:dyDescent="0.3">
      <c r="A48" s="47" t="s">
        <v>19</v>
      </c>
      <c r="B48" s="47"/>
      <c r="C48" s="34"/>
      <c r="D48" s="34"/>
      <c r="E48" s="34"/>
      <c r="F48" s="34"/>
      <c r="G48" s="34"/>
      <c r="H48" s="34"/>
    </row>
    <row r="49" spans="1:14" x14ac:dyDescent="0.25">
      <c r="A49" s="40" t="s">
        <v>20</v>
      </c>
      <c r="B49" s="40"/>
      <c r="C49" s="34"/>
      <c r="D49" s="34"/>
      <c r="E49" s="34"/>
      <c r="F49" s="34"/>
      <c r="G49" s="34"/>
      <c r="H49" s="34"/>
      <c r="J49" s="28"/>
      <c r="L49" s="96"/>
      <c r="N49" s="28"/>
    </row>
    <row r="50" spans="1:14" x14ac:dyDescent="0.25">
      <c r="A50" s="40" t="s">
        <v>21</v>
      </c>
      <c r="B50" s="40"/>
      <c r="C50" s="34"/>
      <c r="D50" s="34"/>
      <c r="E50" s="34"/>
      <c r="F50" s="34"/>
      <c r="G50" s="34"/>
      <c r="H50" s="34"/>
      <c r="J50" s="28"/>
      <c r="L50" s="96"/>
      <c r="N50" s="28"/>
    </row>
    <row r="51" spans="1:14" x14ac:dyDescent="0.25">
      <c r="A51" s="40" t="s">
        <v>22</v>
      </c>
      <c r="B51" s="40"/>
      <c r="C51" s="34"/>
      <c r="D51" s="34"/>
      <c r="E51" s="34"/>
      <c r="F51" s="34"/>
      <c r="G51" s="34"/>
      <c r="H51" s="34"/>
      <c r="J51" s="28"/>
      <c r="L51" s="96"/>
      <c r="N51" s="28"/>
    </row>
    <row r="52" spans="1:14" x14ac:dyDescent="0.25">
      <c r="A52" s="40" t="s">
        <v>23</v>
      </c>
      <c r="B52" s="40"/>
      <c r="C52" s="34"/>
      <c r="D52" s="34"/>
      <c r="E52" s="34"/>
      <c r="F52" s="34"/>
      <c r="G52" s="34"/>
      <c r="H52" s="34"/>
      <c r="J52" s="28"/>
      <c r="L52" s="96"/>
      <c r="N52" s="28"/>
    </row>
    <row r="54" spans="1:14" x14ac:dyDescent="0.25">
      <c r="J54" s="93"/>
      <c r="L54" s="94"/>
      <c r="N54" s="94"/>
    </row>
    <row r="55" spans="1:14" x14ac:dyDescent="0.25">
      <c r="A55" s="40" t="s">
        <v>90</v>
      </c>
      <c r="B55" s="34"/>
      <c r="C55" s="34"/>
      <c r="D55" s="34"/>
      <c r="E55" s="34"/>
      <c r="F55" s="34"/>
      <c r="G55" s="34"/>
      <c r="H55" s="34"/>
      <c r="J55" s="28"/>
      <c r="L55" s="29"/>
      <c r="N55" s="29"/>
    </row>
    <row r="56" spans="1:14" x14ac:dyDescent="0.25">
      <c r="A56" s="40" t="s">
        <v>91</v>
      </c>
      <c r="B56" s="34"/>
      <c r="C56" s="34"/>
      <c r="D56" s="34"/>
      <c r="E56" s="34"/>
      <c r="F56" s="34"/>
      <c r="G56" s="34"/>
      <c r="H56" s="34"/>
      <c r="J56" s="28"/>
      <c r="L56" s="29"/>
      <c r="N56" s="29"/>
    </row>
    <row r="57" spans="1:14" ht="15.75" thickBot="1" x14ac:dyDescent="0.3">
      <c r="A57" s="42" t="s">
        <v>54</v>
      </c>
      <c r="B57" s="44"/>
      <c r="C57" s="44"/>
      <c r="D57" s="44"/>
      <c r="E57" s="44"/>
      <c r="F57" s="44"/>
      <c r="G57" s="44"/>
      <c r="H57" s="44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89C8-2BFC-4D1B-8A97-6A359F9AB83C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8.7109375" style="58" customWidth="1"/>
    <col min="4" max="4" width="7.42578125" style="58" bestFit="1" customWidth="1"/>
    <col min="5" max="5" width="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">
        <v>116</v>
      </c>
      <c r="T1" s="103"/>
      <c r="U1" s="103"/>
      <c r="V1" s="103"/>
      <c r="W1" s="103"/>
      <c r="X1" s="103"/>
      <c r="Y1" s="104" t="s">
        <v>214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Victoria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60</v>
      </c>
      <c r="W2" s="107" t="s">
        <v>92</v>
      </c>
      <c r="X2" s="107" t="s">
        <v>196</v>
      </c>
      <c r="Y2" s="107" t="s">
        <v>206</v>
      </c>
      <c r="Z2" s="107" t="s">
        <v>284</v>
      </c>
      <c r="AB2" s="144" t="str">
        <f>$Z$2</f>
        <v>2019-20</v>
      </c>
      <c r="AC2" s="144"/>
      <c r="AD2" s="144"/>
      <c r="AE2" s="144"/>
      <c r="AF2" s="144"/>
    </row>
    <row r="3" spans="1:32" ht="15" customHeight="1" x14ac:dyDescent="0.25">
      <c r="A3" s="64" t="s">
        <v>283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116</v>
      </c>
      <c r="Y3" s="109" t="s">
        <v>214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8.8 Benalla, Victoria, 2019-20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9904</v>
      </c>
      <c r="W4" s="112">
        <v>9907</v>
      </c>
      <c r="X4" s="112">
        <v>10399</v>
      </c>
      <c r="Y4" s="112">
        <v>10606</v>
      </c>
      <c r="Z4" s="112">
        <v>10734</v>
      </c>
      <c r="AB4" s="113" t="str">
        <f>TEXT(Z4,"###,###")</f>
        <v>10,734</v>
      </c>
      <c r="AD4" s="114">
        <f>Z4/Y4-1</f>
        <v>1.2068640392230767E-2</v>
      </c>
      <c r="AF4" s="114">
        <f>Z4/V4-1</f>
        <v>8.3804523424878763E-2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84</v>
      </c>
      <c r="T5" s="112"/>
      <c r="U5" s="112"/>
      <c r="V5" s="112">
        <v>4981</v>
      </c>
      <c r="W5" s="112">
        <v>5003</v>
      </c>
      <c r="X5" s="112">
        <v>5337</v>
      </c>
      <c r="Y5" s="112">
        <v>5319</v>
      </c>
      <c r="Z5" s="112">
        <v>5395</v>
      </c>
      <c r="AB5" s="113" t="str">
        <f>TEXT(Z5,"###,###")</f>
        <v>5,395</v>
      </c>
      <c r="AD5" s="114">
        <f t="shared" ref="AD5:AD9" si="0">Z5/Y5-1</f>
        <v>1.4288400075202157E-2</v>
      </c>
      <c r="AF5" s="114">
        <f t="shared" ref="AF5:AF9" si="1">Z5/V5-1</f>
        <v>8.3115840192732326E-2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85</v>
      </c>
      <c r="T6" s="112"/>
      <c r="U6" s="112"/>
      <c r="V6" s="112">
        <v>4922</v>
      </c>
      <c r="W6" s="112">
        <v>4904</v>
      </c>
      <c r="X6" s="112">
        <v>5059</v>
      </c>
      <c r="Y6" s="112">
        <v>5287</v>
      </c>
      <c r="Z6" s="112">
        <v>5336</v>
      </c>
      <c r="AB6" s="113" t="str">
        <f>TEXT(Z6,"###,###")</f>
        <v>5,336</v>
      </c>
      <c r="AD6" s="114">
        <f t="shared" si="0"/>
        <v>9.2680158880271701E-3</v>
      </c>
      <c r="AF6" s="114">
        <f t="shared" si="1"/>
        <v>8.4112149532710179E-2</v>
      </c>
    </row>
    <row r="7" spans="1:32" ht="16.5" customHeight="1" thickBot="1" x14ac:dyDescent="0.3">
      <c r="A7" s="67" t="str">
        <f>"QUICK STATS for "&amp;Z2&amp;" *"</f>
        <v>QUICK STATS for 2019-20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6910</v>
      </c>
      <c r="W7" s="112">
        <v>6995</v>
      </c>
      <c r="X7" s="112">
        <v>7307</v>
      </c>
      <c r="Y7" s="112">
        <v>7369</v>
      </c>
      <c r="Z7" s="112">
        <v>7567</v>
      </c>
      <c r="AB7" s="113" t="str">
        <f>TEXT(Z7,"###,###")</f>
        <v>7,567</v>
      </c>
      <c r="AD7" s="114">
        <f t="shared" si="0"/>
        <v>2.6869317410774807E-2</v>
      </c>
      <c r="AF7" s="114">
        <f t="shared" si="1"/>
        <v>9.5079594790159261E-2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10,734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7,567</v>
      </c>
      <c r="P8" s="71"/>
      <c r="S8" s="111" t="s">
        <v>86</v>
      </c>
      <c r="T8" s="112"/>
      <c r="U8" s="112"/>
      <c r="V8" s="112">
        <v>34150.300000000003</v>
      </c>
      <c r="W8" s="112">
        <v>35908</v>
      </c>
      <c r="X8" s="112">
        <v>38571</v>
      </c>
      <c r="Y8" s="112">
        <v>38676</v>
      </c>
      <c r="Z8" s="112">
        <v>40510.47</v>
      </c>
      <c r="AB8" s="113" t="str">
        <f>TEXT(Z8,"$###,###")</f>
        <v>$40,510</v>
      </c>
      <c r="AD8" s="114">
        <f t="shared" si="0"/>
        <v>4.7431740614334528E-2</v>
      </c>
      <c r="AF8" s="114">
        <f t="shared" si="1"/>
        <v>0.18624053082989023</v>
      </c>
    </row>
    <row r="9" spans="1:32" x14ac:dyDescent="0.25">
      <c r="A9" s="32" t="s">
        <v>15</v>
      </c>
      <c r="B9" s="75"/>
      <c r="C9" s="76"/>
      <c r="D9" s="77">
        <f>AD104</f>
        <v>68.800074529532324</v>
      </c>
      <c r="E9" s="78" t="s">
        <v>87</v>
      </c>
      <c r="F9" s="26"/>
      <c r="G9" s="79" t="s">
        <v>84</v>
      </c>
      <c r="H9" s="76"/>
      <c r="I9" s="75"/>
      <c r="J9" s="76"/>
      <c r="K9" s="75"/>
      <c r="L9" s="75"/>
      <c r="M9" s="80"/>
      <c r="N9" s="76"/>
      <c r="O9" s="77">
        <f>AD127</f>
        <v>51.486718646755648</v>
      </c>
      <c r="P9" s="78" t="s">
        <v>87</v>
      </c>
      <c r="S9" s="111" t="s">
        <v>7</v>
      </c>
      <c r="T9" s="112"/>
      <c r="U9" s="112"/>
      <c r="V9" s="112">
        <v>294637704</v>
      </c>
      <c r="W9" s="112">
        <v>308086427</v>
      </c>
      <c r="X9" s="112">
        <v>330913566</v>
      </c>
      <c r="Y9" s="112">
        <v>341672467</v>
      </c>
      <c r="Z9" s="112">
        <v>369130832</v>
      </c>
      <c r="AB9" s="113" t="str">
        <f>TEXT(Z9/1000000,"$#,###.0")&amp;" mil"</f>
        <v>$369.1 mil</v>
      </c>
      <c r="AD9" s="114">
        <f t="shared" si="0"/>
        <v>8.0364582025276299E-2</v>
      </c>
      <c r="AF9" s="114">
        <f t="shared" si="1"/>
        <v>0.25282958354847884</v>
      </c>
    </row>
    <row r="10" spans="1:32" x14ac:dyDescent="0.25">
      <c r="A10" s="32" t="s">
        <v>18</v>
      </c>
      <c r="B10" s="75"/>
      <c r="C10" s="76"/>
      <c r="D10" s="77">
        <f>AD105</f>
        <v>18.949133594186694</v>
      </c>
      <c r="E10" s="78" t="s">
        <v>87</v>
      </c>
      <c r="F10" s="26"/>
      <c r="G10" s="79" t="s">
        <v>85</v>
      </c>
      <c r="H10" s="76"/>
      <c r="I10" s="75"/>
      <c r="J10" s="76"/>
      <c r="K10" s="75"/>
      <c r="L10" s="75"/>
      <c r="M10" s="80"/>
      <c r="N10" s="76"/>
      <c r="O10" s="77">
        <f>AD128</f>
        <v>48.579357737544605</v>
      </c>
      <c r="P10" s="78" t="s">
        <v>87</v>
      </c>
      <c r="S10" s="111"/>
    </row>
    <row r="11" spans="1:32" x14ac:dyDescent="0.25">
      <c r="A11" s="33"/>
      <c r="B11" s="75"/>
      <c r="C11" s="76"/>
      <c r="D11" s="81"/>
      <c r="E11" s="78"/>
      <c r="F11" s="26"/>
      <c r="G11" s="82" t="s">
        <v>88</v>
      </c>
      <c r="H11" s="83"/>
      <c r="I11" s="84"/>
      <c r="J11" s="84"/>
      <c r="K11" s="84"/>
      <c r="L11" s="84"/>
      <c r="M11" s="75"/>
      <c r="N11" s="76"/>
      <c r="O11" s="77">
        <f>T130</f>
        <v>76.384300251090266</v>
      </c>
      <c r="P11" s="78" t="s">
        <v>87</v>
      </c>
      <c r="S11" s="111" t="s">
        <v>30</v>
      </c>
      <c r="T11" s="116"/>
      <c r="U11" s="116"/>
      <c r="V11" s="116">
        <v>8245</v>
      </c>
      <c r="W11" s="116">
        <v>8246</v>
      </c>
      <c r="X11" s="116">
        <v>8635</v>
      </c>
      <c r="Y11" s="116">
        <v>8881</v>
      </c>
      <c r="Z11" s="116">
        <v>8946</v>
      </c>
    </row>
    <row r="12" spans="1:32" x14ac:dyDescent="0.25">
      <c r="A12" s="33" t="s">
        <v>19</v>
      </c>
      <c r="B12" s="75"/>
      <c r="C12" s="76"/>
      <c r="D12" s="81"/>
      <c r="E12" s="78"/>
      <c r="F12" s="26"/>
      <c r="G12" s="82" t="s">
        <v>12</v>
      </c>
      <c r="H12" s="83"/>
      <c r="I12" s="84"/>
      <c r="J12" s="84"/>
      <c r="K12" s="84"/>
      <c r="L12" s="84"/>
      <c r="M12" s="75"/>
      <c r="N12" s="76"/>
      <c r="O12" s="77">
        <f>T131</f>
        <v>12.898110215409012</v>
      </c>
      <c r="P12" s="78" t="s">
        <v>87</v>
      </c>
      <c r="S12" s="111" t="s">
        <v>31</v>
      </c>
      <c r="T12" s="116"/>
      <c r="U12" s="116"/>
      <c r="V12" s="116">
        <v>1659</v>
      </c>
      <c r="W12" s="116">
        <v>1661</v>
      </c>
      <c r="X12" s="116">
        <v>1766</v>
      </c>
      <c r="Y12" s="116">
        <v>1723</v>
      </c>
      <c r="Z12" s="116">
        <v>1788</v>
      </c>
    </row>
    <row r="13" spans="1:32" ht="15" customHeight="1" x14ac:dyDescent="0.25">
      <c r="A13" s="32" t="s">
        <v>20</v>
      </c>
      <c r="B13" s="76"/>
      <c r="C13" s="76"/>
      <c r="D13" s="77">
        <f>AD108</f>
        <v>16.294019005030744</v>
      </c>
      <c r="E13" s="78" t="s">
        <v>87</v>
      </c>
      <c r="F13" s="26"/>
      <c r="G13" s="145" t="s">
        <v>289</v>
      </c>
      <c r="H13" s="146"/>
      <c r="I13" s="146"/>
      <c r="J13" s="146"/>
      <c r="K13" s="146"/>
      <c r="L13" s="146"/>
      <c r="M13" s="85"/>
      <c r="N13" s="76"/>
      <c r="O13" s="77">
        <f>T132</f>
        <v>10.757235364080877</v>
      </c>
      <c r="P13" s="78" t="s">
        <v>87</v>
      </c>
      <c r="S13" s="111"/>
      <c r="T13" s="111"/>
      <c r="AB13" s="117"/>
    </row>
    <row r="14" spans="1:32" ht="15" customHeight="1" x14ac:dyDescent="0.25">
      <c r="A14" s="32" t="s">
        <v>21</v>
      </c>
      <c r="B14" s="76"/>
      <c r="C14" s="76"/>
      <c r="D14" s="77">
        <f>AD109</f>
        <v>13.415315818893237</v>
      </c>
      <c r="E14" s="78" t="s">
        <v>87</v>
      </c>
      <c r="F14" s="26"/>
      <c r="G14" s="82" t="s">
        <v>98</v>
      </c>
      <c r="H14" s="75"/>
      <c r="I14" s="75"/>
      <c r="J14" s="75"/>
      <c r="K14" s="81"/>
      <c r="L14" s="76"/>
      <c r="M14" s="75"/>
      <c r="N14" s="76"/>
      <c r="O14" s="81" t="str">
        <f>AB118</f>
        <v>45.2</v>
      </c>
      <c r="P14" s="78" t="s">
        <v>99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x14ac:dyDescent="0.25">
      <c r="A15" s="32" t="s">
        <v>22</v>
      </c>
      <c r="B15" s="76"/>
      <c r="C15" s="76"/>
      <c r="D15" s="77">
        <f>AD110</f>
        <v>23.877398919321781</v>
      </c>
      <c r="E15" s="78" t="s">
        <v>87</v>
      </c>
      <c r="F15" s="26"/>
      <c r="G15" s="35" t="s">
        <v>281</v>
      </c>
      <c r="H15" s="76"/>
      <c r="I15" s="76"/>
      <c r="J15" s="76"/>
      <c r="K15" s="86"/>
      <c r="L15" s="76"/>
      <c r="M15" s="76"/>
      <c r="N15" s="76"/>
      <c r="O15" s="77">
        <f>AB38</f>
        <v>16.977143612101994</v>
      </c>
      <c r="P15" s="78" t="s">
        <v>87</v>
      </c>
      <c r="S15" s="119" t="s">
        <v>63</v>
      </c>
      <c r="T15" s="119"/>
      <c r="U15" s="120"/>
      <c r="V15" s="120"/>
      <c r="W15" s="120"/>
      <c r="X15" s="120"/>
      <c r="Y15" s="116">
        <v>739</v>
      </c>
      <c r="Z15" s="116">
        <v>719</v>
      </c>
      <c r="AB15" s="121">
        <f t="shared" ref="AB15:AB34" si="2">IF(Z15="np",0,Z15/$Z$34)</f>
        <v>6.6977177456916628E-2</v>
      </c>
    </row>
    <row r="16" spans="1:32" ht="15" customHeight="1" thickBot="1" x14ac:dyDescent="0.3">
      <c r="A16" s="87" t="s">
        <v>23</v>
      </c>
      <c r="B16" s="37"/>
      <c r="C16" s="37"/>
      <c r="D16" s="88">
        <f>AD111</f>
        <v>33.761878144214649</v>
      </c>
      <c r="E16" s="89" t="s">
        <v>87</v>
      </c>
      <c r="F16" s="26"/>
      <c r="G16" s="90" t="s">
        <v>282</v>
      </c>
      <c r="H16" s="37"/>
      <c r="I16" s="37"/>
      <c r="J16" s="37"/>
      <c r="K16" s="38"/>
      <c r="L16" s="37"/>
      <c r="M16" s="37"/>
      <c r="N16" s="37"/>
      <c r="O16" s="88">
        <f>AB37</f>
        <v>83.022856387898003</v>
      </c>
      <c r="P16" s="39" t="s">
        <v>87</v>
      </c>
      <c r="S16" s="119" t="s">
        <v>64</v>
      </c>
      <c r="T16" s="119"/>
      <c r="U16" s="120"/>
      <c r="V16" s="120"/>
      <c r="W16" s="120"/>
      <c r="X16" s="120"/>
      <c r="Y16" s="116">
        <v>130</v>
      </c>
      <c r="Z16" s="116">
        <v>243</v>
      </c>
      <c r="AB16" s="121">
        <f t="shared" si="2"/>
        <v>2.263623660922217E-2</v>
      </c>
    </row>
    <row r="17" spans="1:28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S17" s="119" t="s">
        <v>65</v>
      </c>
      <c r="T17" s="119"/>
      <c r="U17" s="120"/>
      <c r="V17" s="120"/>
      <c r="W17" s="120"/>
      <c r="X17" s="120"/>
      <c r="Y17" s="116">
        <v>1012</v>
      </c>
      <c r="Z17" s="116">
        <v>937</v>
      </c>
      <c r="AB17" s="121">
        <f t="shared" si="2"/>
        <v>8.7284583139264085E-2</v>
      </c>
    </row>
    <row r="18" spans="1:28" x14ac:dyDescent="0.25">
      <c r="A18" s="67" t="s">
        <v>8</v>
      </c>
      <c r="B18" s="67"/>
      <c r="C18" s="67"/>
      <c r="D18" s="67"/>
      <c r="E18" s="67"/>
      <c r="F18" s="67"/>
      <c r="G18" s="67" t="s">
        <v>9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66</v>
      </c>
      <c r="T18" s="119"/>
      <c r="U18" s="120"/>
      <c r="V18" s="120"/>
      <c r="W18" s="120"/>
      <c r="X18" s="120"/>
      <c r="Y18" s="116">
        <v>102</v>
      </c>
      <c r="Z18" s="116">
        <v>100</v>
      </c>
      <c r="AB18" s="121">
        <f t="shared" si="2"/>
        <v>9.3153237074988359E-3</v>
      </c>
    </row>
    <row r="19" spans="1:28" x14ac:dyDescent="0.25">
      <c r="A19" s="67" t="str">
        <f>$S$1&amp;" ("&amp;$V$2&amp;" to "&amp;$Z$2&amp;")"</f>
        <v>Benalla (2015-16 to 2019-20)</v>
      </c>
      <c r="B19" s="67"/>
      <c r="C19" s="67"/>
      <c r="D19" s="67"/>
      <c r="E19" s="67"/>
      <c r="F19" s="67"/>
      <c r="G19" s="67" t="str">
        <f>$S$1&amp;" ("&amp;$V$2&amp;" to "&amp;$Z$2&amp;")"</f>
        <v>Benalla (2015-16 to 2019-20)</v>
      </c>
      <c r="H19" s="67"/>
      <c r="I19" s="67"/>
      <c r="J19" s="67"/>
      <c r="K19" s="67"/>
      <c r="L19" s="67"/>
      <c r="M19" s="67"/>
      <c r="N19" s="67"/>
      <c r="O19" s="67"/>
      <c r="P19" s="67"/>
      <c r="S19" s="119" t="s">
        <v>67</v>
      </c>
      <c r="T19" s="119"/>
      <c r="U19" s="120"/>
      <c r="V19" s="120"/>
      <c r="W19" s="120"/>
      <c r="X19" s="120"/>
      <c r="Y19" s="116">
        <v>699</v>
      </c>
      <c r="Z19" s="116">
        <v>811</v>
      </c>
      <c r="AB19" s="121">
        <f t="shared" si="2"/>
        <v>7.5547275267815558E-2</v>
      </c>
    </row>
    <row r="20" spans="1:28" x14ac:dyDescent="0.25">
      <c r="S20" s="119" t="s">
        <v>68</v>
      </c>
      <c r="T20" s="119"/>
      <c r="U20" s="120"/>
      <c r="V20" s="120"/>
      <c r="W20" s="120"/>
      <c r="X20" s="120"/>
      <c r="Y20" s="116">
        <v>234</v>
      </c>
      <c r="Z20" s="116">
        <v>280</v>
      </c>
      <c r="AB20" s="121">
        <f t="shared" si="2"/>
        <v>2.6082906380996741E-2</v>
      </c>
    </row>
    <row r="21" spans="1:28" x14ac:dyDescent="0.25">
      <c r="S21" s="119" t="s">
        <v>69</v>
      </c>
      <c r="T21" s="119"/>
      <c r="U21" s="120"/>
      <c r="V21" s="120"/>
      <c r="W21" s="120"/>
      <c r="X21" s="120"/>
      <c r="Y21" s="116">
        <v>858</v>
      </c>
      <c r="Z21" s="116">
        <v>825</v>
      </c>
      <c r="AB21" s="121">
        <f t="shared" si="2"/>
        <v>7.6851420586865393E-2</v>
      </c>
    </row>
    <row r="22" spans="1:28" x14ac:dyDescent="0.25">
      <c r="S22" s="119" t="s">
        <v>70</v>
      </c>
      <c r="T22" s="119"/>
      <c r="U22" s="120"/>
      <c r="V22" s="120"/>
      <c r="W22" s="120"/>
      <c r="X22" s="120"/>
      <c r="Y22" s="116">
        <v>674</v>
      </c>
      <c r="Z22" s="116">
        <v>735</v>
      </c>
      <c r="AB22" s="121">
        <f t="shared" si="2"/>
        <v>6.8467629250116444E-2</v>
      </c>
    </row>
    <row r="23" spans="1:28" x14ac:dyDescent="0.25">
      <c r="S23" s="119" t="s">
        <v>71</v>
      </c>
      <c r="T23" s="119"/>
      <c r="U23" s="120"/>
      <c r="V23" s="120"/>
      <c r="W23" s="120"/>
      <c r="X23" s="120"/>
      <c r="Y23" s="116">
        <v>424</v>
      </c>
      <c r="Z23" s="116">
        <v>351</v>
      </c>
      <c r="AB23" s="121">
        <f t="shared" si="2"/>
        <v>3.2696786213320915E-2</v>
      </c>
    </row>
    <row r="24" spans="1:28" x14ac:dyDescent="0.25">
      <c r="S24" s="119" t="s">
        <v>72</v>
      </c>
      <c r="T24" s="119"/>
      <c r="U24" s="120"/>
      <c r="V24" s="120"/>
      <c r="W24" s="120"/>
      <c r="X24" s="120"/>
      <c r="Y24" s="116">
        <v>45</v>
      </c>
      <c r="Z24" s="116">
        <v>46</v>
      </c>
      <c r="AB24" s="121">
        <f t="shared" si="2"/>
        <v>4.2850489054494642E-3</v>
      </c>
    </row>
    <row r="25" spans="1:28" x14ac:dyDescent="0.25">
      <c r="S25" s="119" t="s">
        <v>73</v>
      </c>
      <c r="T25" s="119"/>
      <c r="U25" s="120"/>
      <c r="V25" s="120"/>
      <c r="W25" s="120"/>
      <c r="X25" s="120"/>
      <c r="Y25" s="116">
        <v>272</v>
      </c>
      <c r="Z25" s="116">
        <v>261</v>
      </c>
      <c r="AB25" s="121">
        <f t="shared" si="2"/>
        <v>2.4312994876571962E-2</v>
      </c>
    </row>
    <row r="26" spans="1:28" x14ac:dyDescent="0.25">
      <c r="S26" s="119" t="s">
        <v>74</v>
      </c>
      <c r="T26" s="119"/>
      <c r="U26" s="120"/>
      <c r="V26" s="120"/>
      <c r="W26" s="120"/>
      <c r="X26" s="120"/>
      <c r="Y26" s="116">
        <v>149</v>
      </c>
      <c r="Z26" s="116">
        <v>141</v>
      </c>
      <c r="AB26" s="121">
        <f t="shared" si="2"/>
        <v>1.3134606427573359E-2</v>
      </c>
    </row>
    <row r="27" spans="1:28" x14ac:dyDescent="0.25">
      <c r="S27" s="119" t="s">
        <v>75</v>
      </c>
      <c r="T27" s="119"/>
      <c r="U27" s="120"/>
      <c r="V27" s="120"/>
      <c r="W27" s="120"/>
      <c r="X27" s="120"/>
      <c r="Y27" s="116">
        <v>367</v>
      </c>
      <c r="Z27" s="116">
        <v>375</v>
      </c>
      <c r="AB27" s="121">
        <f t="shared" si="2"/>
        <v>3.4932463903120631E-2</v>
      </c>
    </row>
    <row r="28" spans="1:28" x14ac:dyDescent="0.25">
      <c r="S28" s="119" t="s">
        <v>76</v>
      </c>
      <c r="T28" s="119"/>
      <c r="U28" s="120"/>
      <c r="V28" s="120"/>
      <c r="W28" s="120"/>
      <c r="X28" s="120"/>
      <c r="Y28" s="116">
        <v>677</v>
      </c>
      <c r="Z28" s="116">
        <v>671</v>
      </c>
      <c r="AB28" s="121">
        <f t="shared" si="2"/>
        <v>6.2505822077317183E-2</v>
      </c>
    </row>
    <row r="29" spans="1:28" x14ac:dyDescent="0.25">
      <c r="S29" s="119" t="s">
        <v>77</v>
      </c>
      <c r="T29" s="119"/>
      <c r="U29" s="120"/>
      <c r="V29" s="120"/>
      <c r="W29" s="120"/>
      <c r="X29" s="120"/>
      <c r="Y29" s="116">
        <v>913</v>
      </c>
      <c r="Z29" s="116">
        <v>629</v>
      </c>
      <c r="AB29" s="121">
        <f t="shared" si="2"/>
        <v>5.8593386120167679E-2</v>
      </c>
    </row>
    <row r="30" spans="1:28" x14ac:dyDescent="0.25">
      <c r="S30" s="119" t="s">
        <v>78</v>
      </c>
      <c r="T30" s="119"/>
      <c r="U30" s="120"/>
      <c r="V30" s="120"/>
      <c r="W30" s="120"/>
      <c r="X30" s="120"/>
      <c r="Y30" s="116">
        <v>548</v>
      </c>
      <c r="Z30" s="116">
        <v>761</v>
      </c>
      <c r="AB30" s="121">
        <f t="shared" si="2"/>
        <v>7.0889613414066133E-2</v>
      </c>
    </row>
    <row r="31" spans="1:28" x14ac:dyDescent="0.25">
      <c r="S31" s="119" t="s">
        <v>79</v>
      </c>
      <c r="T31" s="119"/>
      <c r="U31" s="120"/>
      <c r="V31" s="120"/>
      <c r="W31" s="120"/>
      <c r="X31" s="120"/>
      <c r="Y31" s="116">
        <v>1354</v>
      </c>
      <c r="Z31" s="116">
        <v>1423</v>
      </c>
      <c r="AB31" s="121">
        <f t="shared" si="2"/>
        <v>0.13255705635770842</v>
      </c>
    </row>
    <row r="32" spans="1:28" ht="15.75" customHeight="1" x14ac:dyDescent="0.25">
      <c r="A32" s="67" t="str">
        <f>"Distribution of employee jobs per industry "&amp;"("&amp;Z2&amp;") *"</f>
        <v>Distribution of employee jobs per industry (2019-20) *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S32" s="119" t="s">
        <v>80</v>
      </c>
      <c r="T32" s="119"/>
      <c r="U32" s="120"/>
      <c r="V32" s="120"/>
      <c r="W32" s="120"/>
      <c r="X32" s="120"/>
      <c r="Y32" s="116">
        <v>208</v>
      </c>
      <c r="Z32" s="116">
        <v>218</v>
      </c>
      <c r="AB32" s="121">
        <f t="shared" si="2"/>
        <v>2.030740568234746E-2</v>
      </c>
    </row>
    <row r="33" spans="19:32" x14ac:dyDescent="0.25">
      <c r="S33" s="119" t="s">
        <v>81</v>
      </c>
      <c r="T33" s="119"/>
      <c r="U33" s="120"/>
      <c r="V33" s="120"/>
      <c r="W33" s="120"/>
      <c r="X33" s="120"/>
      <c r="Y33" s="116">
        <v>342</v>
      </c>
      <c r="Z33" s="116">
        <v>350</v>
      </c>
      <c r="AB33" s="121">
        <f t="shared" si="2"/>
        <v>3.2603632976245925E-2</v>
      </c>
    </row>
    <row r="34" spans="19:32" x14ac:dyDescent="0.25">
      <c r="S34" s="122" t="s">
        <v>82</v>
      </c>
      <c r="T34" s="122"/>
      <c r="U34" s="123"/>
      <c r="V34" s="123"/>
      <c r="W34" s="123"/>
      <c r="X34" s="123"/>
      <c r="Y34" s="124">
        <v>10606</v>
      </c>
      <c r="Z34" s="124">
        <v>10735</v>
      </c>
      <c r="AA34" s="125"/>
      <c r="AB34" s="126">
        <f t="shared" si="2"/>
        <v>1</v>
      </c>
    </row>
    <row r="35" spans="19:32" x14ac:dyDescent="0.25">
      <c r="Y35" s="127"/>
      <c r="Z35" s="127"/>
      <c r="AB35" s="128"/>
      <c r="AC35" s="128"/>
      <c r="AD35" s="128"/>
      <c r="AE35" s="128"/>
      <c r="AF35" s="128"/>
    </row>
    <row r="36" spans="19:32" x14ac:dyDescent="0.25">
      <c r="S36" s="111" t="s">
        <v>89</v>
      </c>
      <c r="T36" s="111"/>
      <c r="AB36" s="129"/>
      <c r="AC36" s="110"/>
      <c r="AD36" s="110"/>
      <c r="AF36" s="110"/>
    </row>
    <row r="37" spans="19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6284</v>
      </c>
      <c r="AB37" s="136">
        <f>Z37/Z40*100</f>
        <v>83.022856387898003</v>
      </c>
      <c r="AD37" s="114"/>
      <c r="AF37" s="114"/>
    </row>
    <row r="38" spans="19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1285</v>
      </c>
      <c r="AB38" s="136">
        <f>Z38/Z40*100</f>
        <v>16.977143612101994</v>
      </c>
      <c r="AD38" s="114"/>
      <c r="AF38" s="114"/>
    </row>
    <row r="39" spans="19:32" x14ac:dyDescent="0.25">
      <c r="S39" s="115" t="s">
        <v>12</v>
      </c>
      <c r="Y39" s="116"/>
      <c r="Z39" s="116"/>
      <c r="AB39" s="113"/>
      <c r="AD39" s="121"/>
      <c r="AF39" s="113"/>
    </row>
    <row r="40" spans="19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7569</v>
      </c>
      <c r="AB40" s="129"/>
      <c r="AC40" s="110"/>
      <c r="AD40" s="110"/>
      <c r="AE40" s="110"/>
      <c r="AF40" s="110"/>
    </row>
    <row r="41" spans="19:32" x14ac:dyDescent="0.25">
      <c r="AB41" s="130"/>
      <c r="AD41" s="131"/>
    </row>
    <row r="42" spans="19:32" x14ac:dyDescent="0.25">
      <c r="S42" s="118" t="s">
        <v>35</v>
      </c>
      <c r="T42" s="118"/>
      <c r="AB42" s="130"/>
      <c r="AD42" s="131"/>
    </row>
    <row r="43" spans="19:32" x14ac:dyDescent="0.25">
      <c r="S43" s="118" t="s">
        <v>36</v>
      </c>
      <c r="T43" s="118"/>
    </row>
    <row r="44" spans="19:32" x14ac:dyDescent="0.25">
      <c r="S44" s="119" t="s">
        <v>37</v>
      </c>
      <c r="T44" s="119"/>
      <c r="U44" s="116"/>
      <c r="V44" s="116">
        <v>9</v>
      </c>
      <c r="W44" s="116">
        <v>3</v>
      </c>
      <c r="X44" s="116">
        <v>0</v>
      </c>
      <c r="Y44" s="116">
        <v>6</v>
      </c>
      <c r="Z44" s="116">
        <v>5</v>
      </c>
    </row>
    <row r="45" spans="19:32" x14ac:dyDescent="0.25">
      <c r="S45" s="119" t="s">
        <v>38</v>
      </c>
      <c r="T45" s="119"/>
      <c r="U45" s="116"/>
      <c r="V45" s="116">
        <v>119</v>
      </c>
      <c r="W45" s="116">
        <v>105</v>
      </c>
      <c r="X45" s="116">
        <v>114</v>
      </c>
      <c r="Y45" s="116">
        <v>109</v>
      </c>
      <c r="Z45" s="116">
        <v>115</v>
      </c>
    </row>
    <row r="46" spans="19:32" x14ac:dyDescent="0.25">
      <c r="S46" s="119" t="s">
        <v>39</v>
      </c>
      <c r="T46" s="119"/>
      <c r="U46" s="116"/>
      <c r="V46" s="116">
        <v>319</v>
      </c>
      <c r="W46" s="116">
        <v>305</v>
      </c>
      <c r="X46" s="116">
        <v>287</v>
      </c>
      <c r="Y46" s="116">
        <v>304</v>
      </c>
      <c r="Z46" s="116">
        <v>286</v>
      </c>
    </row>
    <row r="47" spans="19:32" x14ac:dyDescent="0.25">
      <c r="S47" s="119" t="s">
        <v>40</v>
      </c>
      <c r="T47" s="119"/>
      <c r="U47" s="116"/>
      <c r="V47" s="116">
        <v>456</v>
      </c>
      <c r="W47" s="116">
        <v>457</v>
      </c>
      <c r="X47" s="116">
        <v>498</v>
      </c>
      <c r="Y47" s="116">
        <v>453</v>
      </c>
      <c r="Z47" s="116">
        <v>462</v>
      </c>
    </row>
    <row r="48" spans="19:32" x14ac:dyDescent="0.25">
      <c r="S48" s="119" t="s">
        <v>41</v>
      </c>
      <c r="T48" s="119"/>
      <c r="U48" s="116"/>
      <c r="V48" s="116">
        <v>395</v>
      </c>
      <c r="W48" s="116">
        <v>399</v>
      </c>
      <c r="X48" s="116">
        <v>472</v>
      </c>
      <c r="Y48" s="116">
        <v>533</v>
      </c>
      <c r="Z48" s="116">
        <v>562</v>
      </c>
    </row>
    <row r="49" spans="1:26" ht="16.5" customHeight="1" x14ac:dyDescent="0.25"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437</v>
      </c>
      <c r="W49" s="116">
        <v>458</v>
      </c>
      <c r="X49" s="116">
        <v>483</v>
      </c>
      <c r="Y49" s="116">
        <v>513</v>
      </c>
      <c r="Z49" s="116">
        <v>588</v>
      </c>
    </row>
    <row r="50" spans="1:26" ht="15" customHeight="1" x14ac:dyDescent="0.25">
      <c r="A50" s="67" t="str">
        <f>"Number of jobs by age and sex of job holders in "&amp;S1&amp;" ("&amp;Z2&amp;") *"</f>
        <v>Number of jobs by age and sex of job holders in Benalla (2019-20) *</v>
      </c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S50" s="119" t="s">
        <v>43</v>
      </c>
      <c r="T50" s="119"/>
      <c r="U50" s="116"/>
      <c r="V50" s="116">
        <v>341</v>
      </c>
      <c r="W50" s="116">
        <v>335</v>
      </c>
      <c r="X50" s="116">
        <v>358</v>
      </c>
      <c r="Y50" s="116">
        <v>347</v>
      </c>
      <c r="Z50" s="116">
        <v>388</v>
      </c>
    </row>
    <row r="51" spans="1:26" ht="15" customHeight="1" x14ac:dyDescent="0.25">
      <c r="A51" s="2"/>
      <c r="S51" s="119" t="s">
        <v>44</v>
      </c>
      <c r="T51" s="119"/>
      <c r="U51" s="116"/>
      <c r="V51" s="116">
        <v>396</v>
      </c>
      <c r="W51" s="116">
        <v>385</v>
      </c>
      <c r="X51" s="116">
        <v>380</v>
      </c>
      <c r="Y51" s="116">
        <v>387</v>
      </c>
      <c r="Z51" s="116">
        <v>385</v>
      </c>
    </row>
    <row r="52" spans="1:26" ht="15" customHeight="1" x14ac:dyDescent="0.25">
      <c r="S52" s="119" t="s">
        <v>45</v>
      </c>
      <c r="T52" s="119"/>
      <c r="U52" s="116"/>
      <c r="V52" s="116">
        <v>434</v>
      </c>
      <c r="W52" s="116">
        <v>446</v>
      </c>
      <c r="X52" s="116">
        <v>443</v>
      </c>
      <c r="Y52" s="116">
        <v>452</v>
      </c>
      <c r="Z52" s="116">
        <v>450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514</v>
      </c>
      <c r="W53" s="116">
        <v>497</v>
      </c>
      <c r="X53" s="116">
        <v>521</v>
      </c>
      <c r="Y53" s="116">
        <v>479</v>
      </c>
      <c r="Z53" s="116">
        <v>465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580</v>
      </c>
      <c r="W54" s="116">
        <v>601</v>
      </c>
      <c r="X54" s="116">
        <v>611</v>
      </c>
      <c r="Y54" s="116">
        <v>608</v>
      </c>
      <c r="Z54" s="116">
        <v>529</v>
      </c>
    </row>
    <row r="55" spans="1:26" ht="15" customHeight="1" x14ac:dyDescent="0.25">
      <c r="A55" s="97"/>
      <c r="B55" s="97"/>
      <c r="C55" s="97"/>
      <c r="D55" s="98"/>
      <c r="E55" s="5"/>
      <c r="S55" s="119" t="s">
        <v>48</v>
      </c>
      <c r="T55" s="119"/>
      <c r="U55" s="116"/>
      <c r="V55" s="116">
        <v>456</v>
      </c>
      <c r="W55" s="116">
        <v>469</v>
      </c>
      <c r="X55" s="116">
        <v>530</v>
      </c>
      <c r="Y55" s="116">
        <v>540</v>
      </c>
      <c r="Z55" s="116">
        <v>549</v>
      </c>
    </row>
    <row r="56" spans="1:26" ht="15" customHeight="1" x14ac:dyDescent="0.25">
      <c r="S56" s="119" t="s">
        <v>49</v>
      </c>
      <c r="T56" s="119"/>
      <c r="U56" s="116"/>
      <c r="V56" s="116">
        <v>292</v>
      </c>
      <c r="W56" s="116">
        <v>307</v>
      </c>
      <c r="X56" s="116">
        <v>299</v>
      </c>
      <c r="Y56" s="116">
        <v>327</v>
      </c>
      <c r="Z56" s="116">
        <v>327</v>
      </c>
    </row>
    <row r="57" spans="1:26" ht="15" customHeight="1" x14ac:dyDescent="0.25">
      <c r="A57" s="2"/>
      <c r="B57" s="97"/>
      <c r="C57" s="97"/>
      <c r="D57" s="97"/>
      <c r="E57" s="97"/>
      <c r="S57" s="119" t="s">
        <v>50</v>
      </c>
      <c r="T57" s="119"/>
      <c r="U57" s="116"/>
      <c r="V57" s="116">
        <v>111</v>
      </c>
      <c r="W57" s="116">
        <v>127</v>
      </c>
      <c r="X57" s="116">
        <v>129</v>
      </c>
      <c r="Y57" s="116">
        <v>151</v>
      </c>
      <c r="Z57" s="116">
        <v>170</v>
      </c>
    </row>
    <row r="58" spans="1:26" ht="15" customHeight="1" x14ac:dyDescent="0.25">
      <c r="A58" s="97"/>
      <c r="B58" s="97"/>
      <c r="C58" s="97"/>
      <c r="D58" s="97"/>
      <c r="E58" s="97"/>
      <c r="S58" s="119" t="s">
        <v>51</v>
      </c>
      <c r="T58" s="119"/>
      <c r="U58" s="116"/>
      <c r="V58" s="116">
        <v>67</v>
      </c>
      <c r="W58" s="116">
        <v>60</v>
      </c>
      <c r="X58" s="116">
        <v>78</v>
      </c>
      <c r="Y58" s="116">
        <v>64</v>
      </c>
      <c r="Z58" s="116">
        <v>62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22</v>
      </c>
      <c r="W59" s="116">
        <v>23</v>
      </c>
      <c r="X59" s="116">
        <v>29</v>
      </c>
      <c r="Y59" s="116">
        <v>33</v>
      </c>
      <c r="Z59" s="116">
        <v>30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28</v>
      </c>
      <c r="W60" s="116">
        <v>25</v>
      </c>
      <c r="X60" s="116">
        <v>25</v>
      </c>
      <c r="Y60" s="116">
        <v>20</v>
      </c>
      <c r="Z60" s="116">
        <v>21</v>
      </c>
    </row>
    <row r="61" spans="1:26" ht="15" customHeight="1" x14ac:dyDescent="0.25">
      <c r="A61" s="97"/>
      <c r="B61" s="97"/>
      <c r="C61" s="97"/>
      <c r="D61" s="99"/>
      <c r="E61" s="5"/>
      <c r="S61" s="122" t="s">
        <v>54</v>
      </c>
      <c r="T61" s="122"/>
      <c r="U61" s="116"/>
      <c r="V61" s="116">
        <v>4976</v>
      </c>
      <c r="W61" s="116">
        <v>5003</v>
      </c>
      <c r="X61" s="116">
        <v>5340</v>
      </c>
      <c r="Y61" s="116">
        <v>5318</v>
      </c>
      <c r="Z61" s="116">
        <v>5397</v>
      </c>
    </row>
    <row r="62" spans="1:26" ht="15" customHeight="1" x14ac:dyDescent="0.25">
      <c r="S62" s="118" t="s">
        <v>55</v>
      </c>
      <c r="T62" s="118"/>
    </row>
    <row r="63" spans="1:26" x14ac:dyDescent="0.25"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118</v>
      </c>
      <c r="W64" s="116">
        <v>135</v>
      </c>
      <c r="X64" s="116">
        <v>105</v>
      </c>
      <c r="Y64" s="116">
        <v>128</v>
      </c>
      <c r="Z64" s="116">
        <v>128</v>
      </c>
    </row>
    <row r="65" spans="1:26" ht="15.75" customHeight="1" x14ac:dyDescent="0.25">
      <c r="A65" s="67" t="str">
        <f>"Number of employed persons per occupation of main job by sex in "&amp;S1&amp;" ("&amp;Z2&amp;") *"</f>
        <v>Number of employed persons per occupation of main job by sex in Benalla (2019-20) *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S65" s="119" t="s">
        <v>39</v>
      </c>
      <c r="T65" s="119"/>
      <c r="U65" s="116"/>
      <c r="V65" s="116">
        <v>329</v>
      </c>
      <c r="W65" s="116">
        <v>296</v>
      </c>
      <c r="X65" s="116">
        <v>323</v>
      </c>
      <c r="Y65" s="116">
        <v>333</v>
      </c>
      <c r="Z65" s="116">
        <v>336</v>
      </c>
    </row>
    <row r="66" spans="1:26" x14ac:dyDescent="0.25">
      <c r="S66" s="119" t="s">
        <v>40</v>
      </c>
      <c r="T66" s="119"/>
      <c r="U66" s="116"/>
      <c r="V66" s="116">
        <v>428</v>
      </c>
      <c r="W66" s="116">
        <v>448</v>
      </c>
      <c r="X66" s="116">
        <v>423</v>
      </c>
      <c r="Y66" s="116">
        <v>389</v>
      </c>
      <c r="Z66" s="116">
        <v>411</v>
      </c>
    </row>
    <row r="67" spans="1:26" x14ac:dyDescent="0.25">
      <c r="S67" s="119" t="s">
        <v>41</v>
      </c>
      <c r="T67" s="119"/>
      <c r="U67" s="116"/>
      <c r="V67" s="116">
        <v>440</v>
      </c>
      <c r="W67" s="116">
        <v>455</v>
      </c>
      <c r="X67" s="116">
        <v>477</v>
      </c>
      <c r="Y67" s="116">
        <v>482</v>
      </c>
      <c r="Z67" s="116">
        <v>496</v>
      </c>
    </row>
    <row r="68" spans="1:26" x14ac:dyDescent="0.25">
      <c r="S68" s="119" t="s">
        <v>42</v>
      </c>
      <c r="T68" s="119"/>
      <c r="U68" s="116"/>
      <c r="V68" s="116">
        <v>356</v>
      </c>
      <c r="W68" s="116">
        <v>368</v>
      </c>
      <c r="X68" s="116">
        <v>375</v>
      </c>
      <c r="Y68" s="116">
        <v>394</v>
      </c>
      <c r="Z68" s="116">
        <v>461</v>
      </c>
    </row>
    <row r="69" spans="1:26" x14ac:dyDescent="0.25">
      <c r="S69" s="119" t="s">
        <v>43</v>
      </c>
      <c r="T69" s="119"/>
      <c r="U69" s="116"/>
      <c r="V69" s="116">
        <v>354</v>
      </c>
      <c r="W69" s="116">
        <v>359</v>
      </c>
      <c r="X69" s="116">
        <v>368</v>
      </c>
      <c r="Y69" s="116">
        <v>415</v>
      </c>
      <c r="Z69" s="116">
        <v>381</v>
      </c>
    </row>
    <row r="70" spans="1:26" x14ac:dyDescent="0.25">
      <c r="S70" s="119" t="s">
        <v>44</v>
      </c>
      <c r="T70" s="119"/>
      <c r="U70" s="116"/>
      <c r="V70" s="116">
        <v>409</v>
      </c>
      <c r="W70" s="116">
        <v>380</v>
      </c>
      <c r="X70" s="116">
        <v>371</v>
      </c>
      <c r="Y70" s="116">
        <v>412</v>
      </c>
      <c r="Z70" s="116">
        <v>410</v>
      </c>
    </row>
    <row r="71" spans="1:26" x14ac:dyDescent="0.25">
      <c r="S71" s="119" t="s">
        <v>45</v>
      </c>
      <c r="T71" s="119"/>
      <c r="U71" s="116"/>
      <c r="V71" s="116">
        <v>502</v>
      </c>
      <c r="W71" s="116">
        <v>504</v>
      </c>
      <c r="X71" s="116">
        <v>511</v>
      </c>
      <c r="Y71" s="116">
        <v>522</v>
      </c>
      <c r="Z71" s="116">
        <v>524</v>
      </c>
    </row>
    <row r="72" spans="1:26" x14ac:dyDescent="0.25">
      <c r="S72" s="119" t="s">
        <v>46</v>
      </c>
      <c r="T72" s="119"/>
      <c r="U72" s="116"/>
      <c r="V72" s="116">
        <v>601</v>
      </c>
      <c r="W72" s="116">
        <v>545</v>
      </c>
      <c r="X72" s="116">
        <v>561</v>
      </c>
      <c r="Y72" s="116">
        <v>570</v>
      </c>
      <c r="Z72" s="116">
        <v>562</v>
      </c>
    </row>
    <row r="73" spans="1:26" x14ac:dyDescent="0.25">
      <c r="S73" s="119" t="s">
        <v>47</v>
      </c>
      <c r="T73" s="119"/>
      <c r="U73" s="116"/>
      <c r="V73" s="116">
        <v>543</v>
      </c>
      <c r="W73" s="116">
        <v>577</v>
      </c>
      <c r="X73" s="116">
        <v>633</v>
      </c>
      <c r="Y73" s="116">
        <v>675</v>
      </c>
      <c r="Z73" s="116">
        <v>641</v>
      </c>
    </row>
    <row r="74" spans="1:26" x14ac:dyDescent="0.25">
      <c r="S74" s="119" t="s">
        <v>48</v>
      </c>
      <c r="T74" s="119"/>
      <c r="U74" s="116"/>
      <c r="V74" s="116">
        <v>450</v>
      </c>
      <c r="W74" s="116">
        <v>445</v>
      </c>
      <c r="X74" s="116">
        <v>436</v>
      </c>
      <c r="Y74" s="116">
        <v>487</v>
      </c>
      <c r="Z74" s="116">
        <v>481</v>
      </c>
    </row>
    <row r="75" spans="1:26" x14ac:dyDescent="0.25">
      <c r="S75" s="119" t="s">
        <v>49</v>
      </c>
      <c r="T75" s="119"/>
      <c r="U75" s="116"/>
      <c r="V75" s="116">
        <v>213</v>
      </c>
      <c r="W75" s="116">
        <v>217</v>
      </c>
      <c r="X75" s="116">
        <v>241</v>
      </c>
      <c r="Y75" s="116">
        <v>284</v>
      </c>
      <c r="Z75" s="116">
        <v>290</v>
      </c>
    </row>
    <row r="76" spans="1:26" x14ac:dyDescent="0.25">
      <c r="S76" s="119" t="s">
        <v>50</v>
      </c>
      <c r="T76" s="119"/>
      <c r="U76" s="116"/>
      <c r="V76" s="116">
        <v>74</v>
      </c>
      <c r="W76" s="116">
        <v>80</v>
      </c>
      <c r="X76" s="116">
        <v>87</v>
      </c>
      <c r="Y76" s="116">
        <v>108</v>
      </c>
      <c r="Z76" s="116">
        <v>118</v>
      </c>
    </row>
    <row r="77" spans="1:26" x14ac:dyDescent="0.25">
      <c r="S77" s="119" t="s">
        <v>51</v>
      </c>
      <c r="T77" s="119"/>
      <c r="U77" s="116"/>
      <c r="V77" s="116">
        <v>55</v>
      </c>
      <c r="W77" s="116">
        <v>49</v>
      </c>
      <c r="X77" s="116">
        <v>51</v>
      </c>
      <c r="Y77" s="116">
        <v>40</v>
      </c>
      <c r="Z77" s="116">
        <v>46</v>
      </c>
    </row>
    <row r="78" spans="1:26" x14ac:dyDescent="0.25">
      <c r="S78" s="119" t="s">
        <v>52</v>
      </c>
      <c r="T78" s="119"/>
      <c r="U78" s="116"/>
      <c r="V78" s="116">
        <v>32</v>
      </c>
      <c r="W78" s="116">
        <v>25</v>
      </c>
      <c r="X78" s="116">
        <v>32</v>
      </c>
      <c r="Y78" s="116">
        <v>30</v>
      </c>
      <c r="Z78" s="116">
        <v>33</v>
      </c>
    </row>
    <row r="79" spans="1:26" x14ac:dyDescent="0.25">
      <c r="S79" s="119" t="s">
        <v>53</v>
      </c>
      <c r="T79" s="119"/>
      <c r="U79" s="116"/>
      <c r="V79" s="116">
        <v>16</v>
      </c>
      <c r="W79" s="116">
        <v>20</v>
      </c>
      <c r="X79" s="116">
        <v>22</v>
      </c>
      <c r="Y79" s="116">
        <v>21</v>
      </c>
      <c r="Z79" s="116">
        <v>19</v>
      </c>
    </row>
    <row r="80" spans="1:26" x14ac:dyDescent="0.25">
      <c r="S80" s="122" t="s">
        <v>54</v>
      </c>
      <c r="T80" s="122"/>
      <c r="U80" s="116"/>
      <c r="V80" s="116">
        <v>4925</v>
      </c>
      <c r="W80" s="116">
        <v>4904</v>
      </c>
      <c r="X80" s="116">
        <v>5057</v>
      </c>
      <c r="Y80" s="116">
        <v>5286</v>
      </c>
      <c r="Z80" s="116">
        <v>5340</v>
      </c>
    </row>
    <row r="81" spans="1:30" x14ac:dyDescent="0.25">
      <c r="S81" s="132" t="s">
        <v>56</v>
      </c>
      <c r="T81" s="132"/>
      <c r="Y81" s="127"/>
      <c r="Z81" s="127"/>
    </row>
    <row r="82" spans="1:30" x14ac:dyDescent="0.25">
      <c r="S82" s="133" t="s">
        <v>36</v>
      </c>
      <c r="T82" s="133"/>
    </row>
    <row r="83" spans="1:30" ht="15.75" customHeight="1" x14ac:dyDescent="0.25">
      <c r="A83" s="48"/>
      <c r="B83" s="48"/>
      <c r="C83" s="147" t="str">
        <f>S1</f>
        <v>Benalla</v>
      </c>
      <c r="D83" s="147"/>
      <c r="E83" s="147"/>
      <c r="F83" s="147"/>
      <c r="G83" s="147"/>
      <c r="H83" s="49"/>
      <c r="I83" s="49"/>
      <c r="J83" s="148" t="str">
        <f>'State data for spotlight'!A1</f>
        <v>Victoria</v>
      </c>
      <c r="K83" s="148"/>
      <c r="L83" s="148"/>
      <c r="M83" s="148"/>
      <c r="N83" s="148"/>
      <c r="O83" s="148"/>
      <c r="S83" s="119" t="s">
        <v>57</v>
      </c>
      <c r="T83" s="119"/>
      <c r="U83" s="116"/>
      <c r="V83" s="116">
        <v>312</v>
      </c>
      <c r="W83" s="116">
        <v>342</v>
      </c>
      <c r="X83" s="116">
        <v>368</v>
      </c>
      <c r="Y83" s="116">
        <v>356</v>
      </c>
      <c r="Z83" s="116">
        <v>371</v>
      </c>
      <c r="AD83" s="121"/>
    </row>
    <row r="84" spans="1:30" ht="15" customHeight="1" x14ac:dyDescent="0.25">
      <c r="A84" s="48"/>
      <c r="B84" s="48"/>
      <c r="C84" s="50"/>
      <c r="D84" s="142" t="s">
        <v>0</v>
      </c>
      <c r="E84" s="142"/>
      <c r="F84" s="142" t="s">
        <v>203</v>
      </c>
      <c r="G84" s="142"/>
      <c r="H84" s="50"/>
      <c r="I84" s="50"/>
      <c r="J84" s="50"/>
      <c r="K84" s="50"/>
      <c r="L84" s="142" t="s">
        <v>0</v>
      </c>
      <c r="M84" s="142"/>
      <c r="N84" s="142" t="s">
        <v>203</v>
      </c>
      <c r="O84" s="142"/>
      <c r="S84" s="119" t="s">
        <v>58</v>
      </c>
      <c r="T84" s="119"/>
      <c r="U84" s="116"/>
      <c r="V84" s="116">
        <v>328</v>
      </c>
      <c r="W84" s="116">
        <v>329</v>
      </c>
      <c r="X84" s="116">
        <v>318</v>
      </c>
      <c r="Y84" s="116">
        <v>337</v>
      </c>
      <c r="Z84" s="116">
        <v>331</v>
      </c>
    </row>
    <row r="85" spans="1:30" ht="15" customHeight="1" x14ac:dyDescent="0.25">
      <c r="A85" s="48"/>
      <c r="B85" s="48"/>
      <c r="C85" s="62" t="s">
        <v>1</v>
      </c>
      <c r="D85" s="142" t="s">
        <v>2</v>
      </c>
      <c r="E85" s="142"/>
      <c r="F85" s="142" t="str">
        <f>"since "&amp;$V$2</f>
        <v>since 2015-16</v>
      </c>
      <c r="G85" s="142"/>
      <c r="H85" s="50"/>
      <c r="I85" s="50"/>
      <c r="J85" s="50"/>
      <c r="K85" s="62" t="s">
        <v>1</v>
      </c>
      <c r="L85" s="142" t="s">
        <v>2</v>
      </c>
      <c r="M85" s="142"/>
      <c r="N85" s="142" t="str">
        <f>"since "&amp;$V$2</f>
        <v>since 2015-16</v>
      </c>
      <c r="O85" s="142"/>
      <c r="S85" s="119" t="s">
        <v>197</v>
      </c>
      <c r="T85" s="119"/>
      <c r="U85" s="116"/>
      <c r="V85" s="116">
        <v>606</v>
      </c>
      <c r="W85" s="116">
        <v>643</v>
      </c>
      <c r="X85" s="116">
        <v>669</v>
      </c>
      <c r="Y85" s="116">
        <v>660</v>
      </c>
      <c r="Z85" s="116">
        <v>678</v>
      </c>
    </row>
    <row r="86" spans="1:30" ht="15" customHeight="1" x14ac:dyDescent="0.25">
      <c r="A86" s="51" t="s">
        <v>3</v>
      </c>
      <c r="B86" s="51"/>
      <c r="C86" s="61" t="str">
        <f t="shared" ref="C86:C91" si="3">AB4</f>
        <v>10,734</v>
      </c>
      <c r="D86" s="100">
        <f t="shared" ref="D86:D91" si="4">AD4</f>
        <v>1.2068640392230767E-2</v>
      </c>
      <c r="E86" s="101">
        <f t="shared" ref="E86:E91" si="5">AD4</f>
        <v>1.2068640392230767E-2</v>
      </c>
      <c r="F86" s="100">
        <f t="shared" ref="F86:F91" si="6">AF4</f>
        <v>8.3804523424878763E-2</v>
      </c>
      <c r="G86" s="101">
        <f t="shared" ref="G86:G91" si="7">AF4</f>
        <v>8.3804523424878763E-2</v>
      </c>
      <c r="H86" s="61"/>
      <c r="I86" s="61"/>
      <c r="J86" s="143" t="str">
        <f>'State data for spotlight'!J4</f>
        <v>5,199,719</v>
      </c>
      <c r="K86" s="143"/>
      <c r="L86" s="100">
        <f>'State data for spotlight'!L4</f>
        <v>-3.8610134767647075E-3</v>
      </c>
      <c r="M86" s="101">
        <f>'State data for spotlight'!L4</f>
        <v>-3.8610134767647075E-3</v>
      </c>
      <c r="N86" s="100">
        <f>'State data for spotlight'!N4</f>
        <v>0.11768385334593523</v>
      </c>
      <c r="O86" s="101">
        <f>'State data for spotlight'!N4</f>
        <v>0.11768385334593523</v>
      </c>
      <c r="S86" s="119" t="s">
        <v>198</v>
      </c>
      <c r="T86" s="119"/>
      <c r="U86" s="116"/>
      <c r="V86" s="116">
        <v>171</v>
      </c>
      <c r="W86" s="116">
        <v>170</v>
      </c>
      <c r="X86" s="116">
        <v>170</v>
      </c>
      <c r="Y86" s="116">
        <v>178</v>
      </c>
      <c r="Z86" s="116">
        <v>168</v>
      </c>
    </row>
    <row r="87" spans="1:30" ht="15" customHeight="1" x14ac:dyDescent="0.25">
      <c r="A87" s="102" t="s">
        <v>4</v>
      </c>
      <c r="B87" s="51"/>
      <c r="C87" s="61" t="str">
        <f t="shared" si="3"/>
        <v>5,395</v>
      </c>
      <c r="D87" s="100">
        <f t="shared" si="4"/>
        <v>1.4288400075202157E-2</v>
      </c>
      <c r="E87" s="101">
        <f t="shared" si="5"/>
        <v>1.4288400075202157E-2</v>
      </c>
      <c r="F87" s="100">
        <f t="shared" si="6"/>
        <v>8.3115840192732326E-2</v>
      </c>
      <c r="G87" s="101">
        <f t="shared" si="7"/>
        <v>8.3115840192732326E-2</v>
      </c>
      <c r="H87" s="61"/>
      <c r="I87" s="61"/>
      <c r="J87" s="143" t="str">
        <f>'State data for spotlight'!J5</f>
        <v>2,658,100</v>
      </c>
      <c r="K87" s="143"/>
      <c r="L87" s="100">
        <f>'State data for spotlight'!L5</f>
        <v>-2.4453804976026783E-3</v>
      </c>
      <c r="M87" s="101">
        <f>'State data for spotlight'!L5</f>
        <v>-2.4453804976026783E-3</v>
      </c>
      <c r="N87" s="100">
        <f>'State data for spotlight'!N5</f>
        <v>0.11278753255974205</v>
      </c>
      <c r="O87" s="101">
        <f>'State data for spotlight'!N5</f>
        <v>0.11278753255974205</v>
      </c>
      <c r="S87" s="119" t="s">
        <v>199</v>
      </c>
      <c r="T87" s="119"/>
      <c r="U87" s="116"/>
      <c r="V87" s="116">
        <v>115</v>
      </c>
      <c r="W87" s="116">
        <v>111</v>
      </c>
      <c r="X87" s="116">
        <v>99</v>
      </c>
      <c r="Y87" s="116">
        <v>108</v>
      </c>
      <c r="Z87" s="116">
        <v>102</v>
      </c>
    </row>
    <row r="88" spans="1:30" ht="15" customHeight="1" x14ac:dyDescent="0.25">
      <c r="A88" s="102" t="s">
        <v>5</v>
      </c>
      <c r="B88" s="51"/>
      <c r="C88" s="61" t="str">
        <f t="shared" si="3"/>
        <v>5,336</v>
      </c>
      <c r="D88" s="100">
        <f t="shared" si="4"/>
        <v>9.2680158880271701E-3</v>
      </c>
      <c r="E88" s="101">
        <f t="shared" si="5"/>
        <v>9.2680158880271701E-3</v>
      </c>
      <c r="F88" s="100">
        <f t="shared" si="6"/>
        <v>8.4112149532710179E-2</v>
      </c>
      <c r="G88" s="101">
        <f t="shared" si="7"/>
        <v>8.4112149532710179E-2</v>
      </c>
      <c r="H88" s="61"/>
      <c r="I88" s="61"/>
      <c r="J88" s="143" t="str">
        <f>'State data for spotlight'!J6</f>
        <v>2,541,622</v>
      </c>
      <c r="K88" s="143"/>
      <c r="L88" s="100">
        <f>'State data for spotlight'!L6</f>
        <v>-5.3376152181714431E-3</v>
      </c>
      <c r="M88" s="101">
        <f>'State data for spotlight'!L6</f>
        <v>-5.3376152181714431E-3</v>
      </c>
      <c r="N88" s="100">
        <f>'State data for spotlight'!N6</f>
        <v>0.1228546839988407</v>
      </c>
      <c r="O88" s="101">
        <f>'State data for spotlight'!N6</f>
        <v>0.1228546839988407</v>
      </c>
      <c r="S88" s="119" t="s">
        <v>200</v>
      </c>
      <c r="T88" s="119"/>
      <c r="U88" s="116"/>
      <c r="V88" s="116">
        <v>142</v>
      </c>
      <c r="W88" s="116">
        <v>150</v>
      </c>
      <c r="X88" s="116">
        <v>162</v>
      </c>
      <c r="Y88" s="116">
        <v>157</v>
      </c>
      <c r="Z88" s="116">
        <v>172</v>
      </c>
    </row>
    <row r="89" spans="1:30" ht="15" customHeight="1" x14ac:dyDescent="0.25">
      <c r="A89" s="51" t="s">
        <v>6</v>
      </c>
      <c r="B89" s="51"/>
      <c r="C89" s="61" t="str">
        <f t="shared" si="3"/>
        <v>7,567</v>
      </c>
      <c r="D89" s="100">
        <f t="shared" si="4"/>
        <v>2.6869317410774807E-2</v>
      </c>
      <c r="E89" s="101">
        <f t="shared" si="5"/>
        <v>2.6869317410774807E-2</v>
      </c>
      <c r="F89" s="100">
        <f t="shared" si="6"/>
        <v>9.5079594790159261E-2</v>
      </c>
      <c r="G89" s="101">
        <f t="shared" si="7"/>
        <v>9.5079594790159261E-2</v>
      </c>
      <c r="H89" s="61"/>
      <c r="I89" s="61"/>
      <c r="J89" s="143" t="str">
        <f>'State data for spotlight'!J7</f>
        <v>3,692,485</v>
      </c>
      <c r="K89" s="143"/>
      <c r="L89" s="100">
        <f>'State data for spotlight'!L7</f>
        <v>1.4644184753099143E-2</v>
      </c>
      <c r="M89" s="101">
        <f>'State data for spotlight'!L7</f>
        <v>1.4644184753099143E-2</v>
      </c>
      <c r="N89" s="100">
        <f>'State data for spotlight'!N7</f>
        <v>0.10550331817008751</v>
      </c>
      <c r="O89" s="101">
        <f>'State data for spotlight'!N7</f>
        <v>0.10550331817008751</v>
      </c>
      <c r="S89" s="119" t="s">
        <v>201</v>
      </c>
      <c r="T89" s="119"/>
      <c r="U89" s="116"/>
      <c r="V89" s="116">
        <v>418</v>
      </c>
      <c r="W89" s="116">
        <v>415</v>
      </c>
      <c r="X89" s="116">
        <v>443</v>
      </c>
      <c r="Y89" s="116">
        <v>451</v>
      </c>
      <c r="Z89" s="116">
        <v>470</v>
      </c>
    </row>
    <row r="90" spans="1:30" ht="15" customHeight="1" x14ac:dyDescent="0.25">
      <c r="A90" s="51" t="s">
        <v>100</v>
      </c>
      <c r="B90" s="51"/>
      <c r="C90" s="61" t="str">
        <f t="shared" si="3"/>
        <v>$40,510</v>
      </c>
      <c r="D90" s="100">
        <f t="shared" si="4"/>
        <v>4.7431740614334528E-2</v>
      </c>
      <c r="E90" s="101">
        <f t="shared" si="5"/>
        <v>4.7431740614334528E-2</v>
      </c>
      <c r="F90" s="100">
        <f t="shared" si="6"/>
        <v>0.18624053082989023</v>
      </c>
      <c r="G90" s="101">
        <f t="shared" si="7"/>
        <v>0.18624053082989023</v>
      </c>
      <c r="H90" s="61"/>
      <c r="I90" s="61"/>
      <c r="J90" s="61"/>
      <c r="K90" s="61" t="str">
        <f>'State data for spotlight'!J8</f>
        <v>$44,745</v>
      </c>
      <c r="L90" s="100">
        <f>'State data for spotlight'!L8</f>
        <v>1.3426118862112757E-2</v>
      </c>
      <c r="M90" s="101">
        <f>'State data for spotlight'!L8</f>
        <v>1.3426118862112757E-2</v>
      </c>
      <c r="N90" s="100">
        <f>'State data for spotlight'!N8</f>
        <v>7.0833792030633003E-2</v>
      </c>
      <c r="O90" s="101">
        <f>'State data for spotlight'!N8</f>
        <v>7.0833792030633003E-2</v>
      </c>
      <c r="S90" s="119" t="s">
        <v>59</v>
      </c>
      <c r="T90" s="119"/>
      <c r="U90" s="116"/>
      <c r="V90" s="116">
        <v>516</v>
      </c>
      <c r="W90" s="116">
        <v>530</v>
      </c>
      <c r="X90" s="116">
        <v>598</v>
      </c>
      <c r="Y90" s="116">
        <v>610</v>
      </c>
      <c r="Z90" s="116">
        <v>645</v>
      </c>
    </row>
    <row r="91" spans="1:30" ht="15" customHeight="1" x14ac:dyDescent="0.25">
      <c r="A91" s="51" t="s">
        <v>7</v>
      </c>
      <c r="B91" s="51"/>
      <c r="C91" s="61" t="str">
        <f t="shared" si="3"/>
        <v>$369.1 mil</v>
      </c>
      <c r="D91" s="100">
        <f t="shared" si="4"/>
        <v>8.0364582025276299E-2</v>
      </c>
      <c r="E91" s="101">
        <f t="shared" si="5"/>
        <v>8.0364582025276299E-2</v>
      </c>
      <c r="F91" s="100">
        <f t="shared" si="6"/>
        <v>0.25282958354847884</v>
      </c>
      <c r="G91" s="101">
        <f t="shared" si="7"/>
        <v>0.25282958354847884</v>
      </c>
      <c r="H91" s="61"/>
      <c r="I91" s="61"/>
      <c r="J91" s="61"/>
      <c r="K91" s="61" t="str">
        <f>'State data for spotlight'!J9</f>
        <v>$234.3 bil</v>
      </c>
      <c r="L91" s="100">
        <f>'State data for spotlight'!L9</f>
        <v>4.7574534474315255E-2</v>
      </c>
      <c r="M91" s="101">
        <f>'State data for spotlight'!L9</f>
        <v>4.7574534474315255E-2</v>
      </c>
      <c r="N91" s="100">
        <f>'State data for spotlight'!N9</f>
        <v>0.2488244964395796</v>
      </c>
      <c r="O91" s="101">
        <f>'State data for spotlight'!N9</f>
        <v>0.2488244964395796</v>
      </c>
      <c r="S91" s="122" t="s">
        <v>54</v>
      </c>
      <c r="T91" s="122"/>
      <c r="U91" s="116"/>
      <c r="V91" s="116">
        <v>3584</v>
      </c>
      <c r="W91" s="116">
        <v>3631</v>
      </c>
      <c r="X91" s="116">
        <v>3798</v>
      </c>
      <c r="Y91" s="116">
        <v>3778</v>
      </c>
      <c r="Z91" s="116">
        <v>3897</v>
      </c>
    </row>
    <row r="92" spans="1:30" ht="15" customHeight="1" x14ac:dyDescent="0.25">
      <c r="S92" s="133" t="s">
        <v>55</v>
      </c>
      <c r="T92" s="133"/>
    </row>
    <row r="93" spans="1:30" ht="15" customHeight="1" x14ac:dyDescent="0.25">
      <c r="A93" s="19" t="s">
        <v>204</v>
      </c>
      <c r="S93" s="119" t="s">
        <v>57</v>
      </c>
      <c r="T93" s="119"/>
      <c r="U93" s="116"/>
      <c r="V93" s="116">
        <v>187</v>
      </c>
      <c r="W93" s="116">
        <v>205</v>
      </c>
      <c r="X93" s="116">
        <v>251</v>
      </c>
      <c r="Y93" s="116">
        <v>243</v>
      </c>
      <c r="Z93" s="116">
        <v>247</v>
      </c>
    </row>
    <row r="94" spans="1:30" ht="15" customHeight="1" x14ac:dyDescent="0.25">
      <c r="A94" s="60" t="s">
        <v>205</v>
      </c>
      <c r="S94" s="119" t="s">
        <v>58</v>
      </c>
      <c r="T94" s="119"/>
      <c r="U94" s="116"/>
      <c r="V94" s="116">
        <v>631</v>
      </c>
      <c r="W94" s="116">
        <v>638</v>
      </c>
      <c r="X94" s="116">
        <v>664</v>
      </c>
      <c r="Y94" s="116">
        <v>681</v>
      </c>
      <c r="Z94" s="116">
        <v>693</v>
      </c>
    </row>
    <row r="95" spans="1:30" ht="15" customHeight="1" x14ac:dyDescent="0.25">
      <c r="A95" s="139" t="s">
        <v>290</v>
      </c>
      <c r="S95" s="119" t="s">
        <v>197</v>
      </c>
      <c r="T95" s="119"/>
      <c r="U95" s="116"/>
      <c r="V95" s="116">
        <v>120</v>
      </c>
      <c r="W95" s="116">
        <v>118</v>
      </c>
      <c r="X95" s="116">
        <v>136</v>
      </c>
      <c r="Y95" s="116">
        <v>129</v>
      </c>
      <c r="Z95" s="116">
        <v>129</v>
      </c>
    </row>
    <row r="96" spans="1:30" ht="15" customHeight="1" x14ac:dyDescent="0.25">
      <c r="A96" s="19" t="s">
        <v>280</v>
      </c>
      <c r="S96" s="119" t="s">
        <v>198</v>
      </c>
      <c r="T96" s="119"/>
      <c r="U96" s="116"/>
      <c r="V96" s="116">
        <v>497</v>
      </c>
      <c r="W96" s="116">
        <v>509</v>
      </c>
      <c r="X96" s="116">
        <v>528</v>
      </c>
      <c r="Y96" s="116">
        <v>569</v>
      </c>
      <c r="Z96" s="116">
        <v>619</v>
      </c>
    </row>
    <row r="97" spans="1:32" ht="15" customHeight="1" x14ac:dyDescent="0.25">
      <c r="S97" s="119" t="s">
        <v>199</v>
      </c>
      <c r="T97" s="119"/>
      <c r="U97" s="116"/>
      <c r="V97" s="116">
        <v>511</v>
      </c>
      <c r="W97" s="116">
        <v>534</v>
      </c>
      <c r="X97" s="116">
        <v>533</v>
      </c>
      <c r="Y97" s="116">
        <v>540</v>
      </c>
      <c r="Z97" s="116">
        <v>537</v>
      </c>
    </row>
    <row r="98" spans="1:32" ht="15" customHeight="1" x14ac:dyDescent="0.25">
      <c r="S98" s="119" t="s">
        <v>200</v>
      </c>
      <c r="T98" s="119"/>
      <c r="U98" s="116"/>
      <c r="V98" s="116">
        <v>319</v>
      </c>
      <c r="W98" s="116">
        <v>321</v>
      </c>
      <c r="X98" s="116">
        <v>341</v>
      </c>
      <c r="Y98" s="116">
        <v>336</v>
      </c>
      <c r="Z98" s="116">
        <v>346</v>
      </c>
    </row>
    <row r="99" spans="1:32" ht="15" customHeight="1" x14ac:dyDescent="0.25">
      <c r="S99" s="119" t="s">
        <v>201</v>
      </c>
      <c r="T99" s="119"/>
      <c r="U99" s="116"/>
      <c r="V99" s="116">
        <v>20</v>
      </c>
      <c r="W99" s="116">
        <v>27</v>
      </c>
      <c r="X99" s="116">
        <v>37</v>
      </c>
      <c r="Y99" s="116">
        <v>45</v>
      </c>
      <c r="Z99" s="116">
        <v>41</v>
      </c>
    </row>
    <row r="100" spans="1:32" ht="15" customHeight="1" x14ac:dyDescent="0.25">
      <c r="S100" s="119" t="s">
        <v>59</v>
      </c>
      <c r="T100" s="119"/>
      <c r="U100" s="116"/>
      <c r="V100" s="116">
        <v>257</v>
      </c>
      <c r="W100" s="116">
        <v>263</v>
      </c>
      <c r="X100" s="116">
        <v>305</v>
      </c>
      <c r="Y100" s="116">
        <v>335</v>
      </c>
      <c r="Z100" s="116">
        <v>333</v>
      </c>
    </row>
    <row r="101" spans="1:32" x14ac:dyDescent="0.25">
      <c r="A101" s="20"/>
      <c r="S101" s="122" t="s">
        <v>54</v>
      </c>
      <c r="T101" s="122"/>
      <c r="U101" s="116"/>
      <c r="V101" s="116">
        <v>3329</v>
      </c>
      <c r="W101" s="116">
        <v>3364</v>
      </c>
      <c r="X101" s="116">
        <v>3513</v>
      </c>
      <c r="Y101" s="116">
        <v>3594</v>
      </c>
      <c r="Z101" s="116">
        <v>3675</v>
      </c>
    </row>
    <row r="102" spans="1:32" x14ac:dyDescent="0.25">
      <c r="S102" s="119"/>
      <c r="T102" s="119"/>
      <c r="Y102" s="127"/>
      <c r="Z102" s="127"/>
    </row>
    <row r="103" spans="1:32" x14ac:dyDescent="0.25">
      <c r="A103" s="21"/>
      <c r="S103" s="132" t="s">
        <v>14</v>
      </c>
      <c r="T103" s="132"/>
      <c r="U103" s="110"/>
      <c r="V103" s="110" t="s">
        <v>60</v>
      </c>
      <c r="W103" s="110" t="s">
        <v>92</v>
      </c>
      <c r="X103" s="110" t="s">
        <v>196</v>
      </c>
      <c r="Y103" s="110" t="s">
        <v>206</v>
      </c>
      <c r="Z103" s="110" t="s">
        <v>284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A104" s="22"/>
      <c r="S104" s="119" t="s">
        <v>15</v>
      </c>
      <c r="T104" s="119"/>
      <c r="U104" s="116"/>
      <c r="V104" s="116">
        <v>6418</v>
      </c>
      <c r="W104" s="116">
        <v>6547</v>
      </c>
      <c r="X104" s="116">
        <v>6963</v>
      </c>
      <c r="Y104" s="116">
        <v>7121</v>
      </c>
      <c r="Z104" s="116">
        <v>7385</v>
      </c>
      <c r="AB104" s="113" t="str">
        <f>TEXT(Z104,"###,###")</f>
        <v>7,385</v>
      </c>
      <c r="AD104" s="134">
        <f>Z104/($Z$4)*100</f>
        <v>68.800074529532324</v>
      </c>
      <c r="AF104" s="113"/>
    </row>
    <row r="105" spans="1:32" x14ac:dyDescent="0.25">
      <c r="S105" s="119" t="s">
        <v>18</v>
      </c>
      <c r="T105" s="119"/>
      <c r="U105" s="116"/>
      <c r="V105" s="116">
        <v>1922</v>
      </c>
      <c r="W105" s="116">
        <v>2030</v>
      </c>
      <c r="X105" s="116">
        <v>1931</v>
      </c>
      <c r="Y105" s="116">
        <v>2129</v>
      </c>
      <c r="Z105" s="116">
        <v>2034</v>
      </c>
      <c r="AB105" s="113" t="str">
        <f>TEXT(Z105,"###,###")</f>
        <v>2,034</v>
      </c>
      <c r="AD105" s="134">
        <f>Z105/($Z$4)*100</f>
        <v>18.949133594186694</v>
      </c>
      <c r="AF105" s="113"/>
    </row>
    <row r="106" spans="1:32" x14ac:dyDescent="0.25">
      <c r="S106" s="122" t="s">
        <v>54</v>
      </c>
      <c r="T106" s="122"/>
      <c r="U106" s="124"/>
      <c r="V106" s="124">
        <v>8340</v>
      </c>
      <c r="W106" s="124">
        <v>8577</v>
      </c>
      <c r="X106" s="124">
        <v>8894</v>
      </c>
      <c r="Y106" s="124">
        <v>9250</v>
      </c>
      <c r="Z106" s="124">
        <v>9419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1700</v>
      </c>
      <c r="W108" s="116">
        <v>1801</v>
      </c>
      <c r="X108" s="116">
        <v>2062</v>
      </c>
      <c r="Y108" s="116">
        <v>1838</v>
      </c>
      <c r="Z108" s="116">
        <v>1749</v>
      </c>
      <c r="AB108" s="113" t="str">
        <f>TEXT(Z108,"###,###")</f>
        <v>1,749</v>
      </c>
      <c r="AD108" s="134">
        <f>Z108/($Z$4)*100</f>
        <v>16.294019005030744</v>
      </c>
      <c r="AF108" s="113"/>
    </row>
    <row r="109" spans="1:32" x14ac:dyDescent="0.25">
      <c r="S109" s="119" t="s">
        <v>21</v>
      </c>
      <c r="T109" s="119"/>
      <c r="U109" s="116"/>
      <c r="V109" s="116">
        <v>1551</v>
      </c>
      <c r="W109" s="116">
        <v>1659</v>
      </c>
      <c r="X109" s="116">
        <v>1570</v>
      </c>
      <c r="Y109" s="116">
        <v>1560</v>
      </c>
      <c r="Z109" s="116">
        <v>1440</v>
      </c>
      <c r="AB109" s="113" t="str">
        <f>TEXT(Z109,"###,###")</f>
        <v>1,440</v>
      </c>
      <c r="AD109" s="134">
        <f>Z109/($Z$4)*100</f>
        <v>13.415315818893237</v>
      </c>
      <c r="AF109" s="113"/>
    </row>
    <row r="110" spans="1:32" x14ac:dyDescent="0.25">
      <c r="S110" s="119" t="s">
        <v>22</v>
      </c>
      <c r="T110" s="119"/>
      <c r="U110" s="116"/>
      <c r="V110" s="116">
        <v>1974</v>
      </c>
      <c r="W110" s="116">
        <v>1860</v>
      </c>
      <c r="X110" s="116">
        <v>1960</v>
      </c>
      <c r="Y110" s="116">
        <v>2276</v>
      </c>
      <c r="Z110" s="116">
        <v>2563</v>
      </c>
      <c r="AB110" s="113" t="str">
        <f>TEXT(Z110,"###,###")</f>
        <v>2,563</v>
      </c>
      <c r="AD110" s="134">
        <f>Z110/($Z$4)*100</f>
        <v>23.877398919321781</v>
      </c>
      <c r="AF110" s="113"/>
    </row>
    <row r="111" spans="1:32" x14ac:dyDescent="0.25">
      <c r="S111" s="119" t="s">
        <v>23</v>
      </c>
      <c r="T111" s="119"/>
      <c r="U111" s="116"/>
      <c r="V111" s="116">
        <v>3127</v>
      </c>
      <c r="W111" s="116">
        <v>3257</v>
      </c>
      <c r="X111" s="116">
        <v>3299</v>
      </c>
      <c r="Y111" s="116">
        <v>3575</v>
      </c>
      <c r="Z111" s="116">
        <v>3624</v>
      </c>
      <c r="AB111" s="113" t="str">
        <f>TEXT(Z111,"###,###")</f>
        <v>3,624</v>
      </c>
      <c r="AD111" s="134">
        <f>Z111/($Z$4)*100</f>
        <v>33.761878144214649</v>
      </c>
      <c r="AF111" s="113"/>
    </row>
    <row r="112" spans="1:32" x14ac:dyDescent="0.25">
      <c r="S112" s="122" t="s">
        <v>54</v>
      </c>
      <c r="T112" s="122"/>
      <c r="U112" s="116"/>
      <c r="V112" s="116">
        <v>9899</v>
      </c>
      <c r="W112" s="116">
        <v>9907</v>
      </c>
      <c r="X112" s="116">
        <v>10399</v>
      </c>
      <c r="Y112" s="116">
        <v>10602</v>
      </c>
      <c r="Z112" s="116">
        <v>10734</v>
      </c>
    </row>
    <row r="113" spans="19:32" x14ac:dyDescent="0.25">
      <c r="AB113" s="129" t="s">
        <v>25</v>
      </c>
      <c r="AC113" s="110"/>
      <c r="AD113" s="110" t="s">
        <v>194</v>
      </c>
      <c r="AF113" s="110" t="s">
        <v>195</v>
      </c>
    </row>
    <row r="114" spans="19:32" x14ac:dyDescent="0.25">
      <c r="S114" s="119" t="s">
        <v>90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91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101</v>
      </c>
      <c r="T118" s="135"/>
      <c r="U118" s="135"/>
      <c r="V118" s="135">
        <v>46.92</v>
      </c>
      <c r="W118" s="135">
        <v>45.07</v>
      </c>
      <c r="X118" s="135">
        <v>45.24</v>
      </c>
      <c r="Y118" s="135">
        <v>45.18</v>
      </c>
      <c r="Z118" s="135">
        <v>45.24</v>
      </c>
      <c r="AB118" s="113" t="str">
        <f>TEXT(Z118,"##.0")</f>
        <v>45.2</v>
      </c>
    </row>
    <row r="120" spans="19:32" x14ac:dyDescent="0.25">
      <c r="S120" s="105" t="s">
        <v>102</v>
      </c>
      <c r="T120" s="116"/>
      <c r="U120" s="116"/>
      <c r="V120" s="116">
        <v>5254</v>
      </c>
      <c r="W120" s="116">
        <v>5334</v>
      </c>
      <c r="X120" s="116">
        <v>5542</v>
      </c>
      <c r="Y120" s="116">
        <v>5646</v>
      </c>
      <c r="Z120" s="116">
        <v>5780</v>
      </c>
      <c r="AB120" s="113" t="str">
        <f>TEXT(Z120,"###,###")</f>
        <v>5,780</v>
      </c>
    </row>
    <row r="121" spans="19:32" x14ac:dyDescent="0.25">
      <c r="S121" s="105" t="s">
        <v>103</v>
      </c>
      <c r="T121" s="116"/>
      <c r="U121" s="116"/>
      <c r="V121" s="116">
        <v>898</v>
      </c>
      <c r="W121" s="116">
        <v>932</v>
      </c>
      <c r="X121" s="116">
        <v>972</v>
      </c>
      <c r="Y121" s="116">
        <v>940</v>
      </c>
      <c r="Z121" s="116">
        <v>976</v>
      </c>
      <c r="AB121" s="113" t="str">
        <f>TEXT(Z121,"###,###")</f>
        <v>976</v>
      </c>
    </row>
    <row r="122" spans="19:32" x14ac:dyDescent="0.25">
      <c r="S122" s="105" t="s">
        <v>104</v>
      </c>
      <c r="T122" s="116"/>
      <c r="U122" s="116"/>
      <c r="V122" s="116">
        <v>762</v>
      </c>
      <c r="W122" s="116">
        <v>729</v>
      </c>
      <c r="X122" s="116">
        <v>795</v>
      </c>
      <c r="Y122" s="116">
        <v>779</v>
      </c>
      <c r="Z122" s="116">
        <v>814</v>
      </c>
      <c r="AB122" s="113" t="str">
        <f>TEXT(Z122,"###,###")</f>
        <v>814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105</v>
      </c>
      <c r="T124" s="116"/>
      <c r="U124" s="116"/>
      <c r="V124" s="116">
        <v>6016</v>
      </c>
      <c r="W124" s="116">
        <v>6063</v>
      </c>
      <c r="X124" s="116">
        <v>6337</v>
      </c>
      <c r="Y124" s="116">
        <v>6425</v>
      </c>
      <c r="Z124" s="116">
        <v>6594</v>
      </c>
      <c r="AB124" s="113" t="str">
        <f>TEXT(Z124,"###,###")</f>
        <v>6,594</v>
      </c>
      <c r="AD124" s="131">
        <f>Z124/$Z$7*100</f>
        <v>87.141535615171136</v>
      </c>
    </row>
    <row r="125" spans="19:32" x14ac:dyDescent="0.25">
      <c r="S125" s="105" t="s">
        <v>106</v>
      </c>
      <c r="T125" s="116"/>
      <c r="U125" s="116"/>
      <c r="V125" s="116">
        <v>1660</v>
      </c>
      <c r="W125" s="116">
        <v>1661</v>
      </c>
      <c r="X125" s="116">
        <v>1767</v>
      </c>
      <c r="Y125" s="116">
        <v>1719</v>
      </c>
      <c r="Z125" s="116">
        <v>1790</v>
      </c>
      <c r="AB125" s="113" t="str">
        <f>TEXT(Z125,"###,###")</f>
        <v>1,790</v>
      </c>
      <c r="AD125" s="131">
        <f>Z125/$Z$7*100</f>
        <v>23.655345579489889</v>
      </c>
    </row>
    <row r="127" spans="19:32" x14ac:dyDescent="0.25">
      <c r="S127" s="105" t="s">
        <v>107</v>
      </c>
      <c r="T127" s="116"/>
      <c r="U127" s="116"/>
      <c r="V127" s="116">
        <v>3584</v>
      </c>
      <c r="W127" s="116">
        <v>3631</v>
      </c>
      <c r="X127" s="116">
        <v>3798</v>
      </c>
      <c r="Y127" s="116">
        <v>3778</v>
      </c>
      <c r="Z127" s="116">
        <v>3896</v>
      </c>
      <c r="AB127" s="113" t="str">
        <f>TEXT(Z127,"###,###")</f>
        <v>3,896</v>
      </c>
      <c r="AD127" s="131">
        <f>Z127/$Z$7*100</f>
        <v>51.486718646755648</v>
      </c>
    </row>
    <row r="128" spans="19:32" x14ac:dyDescent="0.25">
      <c r="S128" s="105" t="s">
        <v>108</v>
      </c>
      <c r="T128" s="116"/>
      <c r="U128" s="116"/>
      <c r="V128" s="116">
        <v>3330</v>
      </c>
      <c r="W128" s="116">
        <v>3364</v>
      </c>
      <c r="X128" s="116">
        <v>3512</v>
      </c>
      <c r="Y128" s="116">
        <v>3594</v>
      </c>
      <c r="Z128" s="116">
        <v>3676</v>
      </c>
      <c r="AB128" s="113" t="str">
        <f>TEXT(Z128,"###,###")</f>
        <v>3,676</v>
      </c>
      <c r="AD128" s="131">
        <f>Z128/$Z$7*100</f>
        <v>48.579357737544605</v>
      </c>
    </row>
    <row r="130" spans="19:20" x14ac:dyDescent="0.25">
      <c r="S130" s="105" t="s">
        <v>286</v>
      </c>
      <c r="T130" s="131">
        <v>76.384300251090266</v>
      </c>
    </row>
    <row r="131" spans="19:20" x14ac:dyDescent="0.25">
      <c r="S131" s="105" t="s">
        <v>287</v>
      </c>
      <c r="T131" s="131">
        <v>12.898110215409012</v>
      </c>
    </row>
    <row r="132" spans="19:20" x14ac:dyDescent="0.25">
      <c r="S132" s="105" t="s">
        <v>288</v>
      </c>
      <c r="T132" s="131">
        <v>10.757235364080877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8590412-5603-4C47-AAE0-3F7814BEBE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4DA34B2-6847-40EB-94CA-A943728863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DDB090-56AA-44A8-B0F1-31C4F7EEFD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C04295-4E16-4068-8F36-86C3762E50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Mark Murray</cp:lastModifiedBy>
  <cp:lastPrinted>2021-10-22T04:38:55Z</cp:lastPrinted>
  <dcterms:created xsi:type="dcterms:W3CDTF">2019-07-02T01:38:47Z</dcterms:created>
  <dcterms:modified xsi:type="dcterms:W3CDTF">2022-10-28T05:57:52Z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